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ublic\divuach\new_tofes\"/>
    </mc:Choice>
  </mc:AlternateContent>
  <bookViews>
    <workbookView minimized="1" xWindow="-120" yWindow="-120" windowWidth="19440" windowHeight="15000" tabRatio="787" firstSheet="1" activeTab="3"/>
  </bookViews>
  <sheets>
    <sheet name="ProtectSettings" sheetId="16" state="veryHidden" r:id="rId1"/>
    <sheet name="הנחיות למילוי-התחל כאן" sheetId="17" r:id="rId2"/>
    <sheet name="ראשי-פרטים כלליים וריכוז הוצאות" sheetId="1" r:id="rId3"/>
    <sheet name="כח אדם - שכר" sheetId="3" r:id="rId4"/>
    <sheet name="חומרים" sheetId="10" r:id="rId5"/>
    <sheet name="קבלני משנה" sheetId="5" r:id="rId6"/>
    <sheet name="שונות ופטנטים" sheetId="7" r:id="rId7"/>
    <sheet name="ציוד (פחת)" sheetId="6" r:id="rId8"/>
    <sheet name="ציוד (הכרה מלאה)" sheetId="15" r:id="rId9"/>
    <sheet name="שיווק" sheetId="12" r:id="rId10"/>
    <sheet name="ציוד יעודי" sheetId="8" r:id="rId11"/>
  </sheets>
  <externalReferences>
    <externalReference r:id="rId12"/>
  </externalReferences>
  <definedNames>
    <definedName name="_01_02">'ראשי-פרטים כלליים וריכוז הוצאות'!$B$63:$B$93</definedName>
    <definedName name="AccountId">'ראשי-פרטים כלליים וריכוז הוצאות'!$E$12</definedName>
    <definedName name="bdate">'ראשי-פרטים כלליים וריכוז הוצאות'!$F$10</definedName>
    <definedName name="Chart_names">OFFSET('[1]ראשי-פרטים כלליים וריכוז הוצאות'!$AA$13,0,0,'[1]ראשי-פרטים כלליים וריכוז הוצאות'!$X$12,1)</definedName>
    <definedName name="Chart_values">OFFSET('[1]ראשי-פרטים כלליים וריכוז הוצאות'!$AA$13,0,1,'[1]ראשי-פרטים כלליים וריכוז הוצאות'!$X$12,1)</definedName>
    <definedName name="edate">'ראשי-פרטים כלליים וריכוז הוצאות'!$F$11</definedName>
    <definedName name="end_date">'ראשי-פרטים כלליים וריכוז הוצאות'!$F$8</definedName>
    <definedName name="homarim_takziv">חומרים!$E$3:$E$52</definedName>
    <definedName name="homarim_takziv_in">חומרים!$H$3:$H$52</definedName>
    <definedName name="homarim_teur">חומרים!$B$3:$B$52</definedName>
    <definedName name="kablanim_takziv">'קבלני משנה'!$E$3:$E$42</definedName>
    <definedName name="kablanim_takziv_in">'קבלני משנה'!$H$3:$H$42</definedName>
    <definedName name="kablanim_toar">'קבלני משנה'!$B$3:$B$42</definedName>
    <definedName name="koah_adam_code_sachar">'כח אדם - שכר'!$E$4:$E$223</definedName>
    <definedName name="koah_adam_tafkid">'כח אדם - שכר'!$D$4:$D$223</definedName>
    <definedName name="koah_adam_takziv">'כח אדם - שכר'!$AE$4:$AE$223</definedName>
    <definedName name="koah_adam_takziv_in">'כח אדם - שכר'!$AM$4:$AM$223</definedName>
    <definedName name="koah_adam_teur">'כח אדם - שכר'!$B$4:$B$223</definedName>
    <definedName name="koah_adam_toar">'כח אדם - שכר'!$C$4:$C$223</definedName>
    <definedName name="maslul">'ראשי-פרטים כלליים וריכוז הוצאות'!$F$100</definedName>
    <definedName name="NAME">'ראשי-פרטים כלליים וריכוז הוצאות'!$C$7</definedName>
    <definedName name="nose">'ראשי-פרטים כלליים וריכוז הוצאות'!$C$9</definedName>
    <definedName name="shivuk_takziv" localSheetId="9">שיווק!$E$3:$E$22</definedName>
    <definedName name="shivuk_takziv_in">שיווק!$H$3:$H$22</definedName>
    <definedName name="shivuk_teur" localSheetId="9">שיווק!$B$3:$B$22</definedName>
    <definedName name="shonot_takziv">'שונות ופטנטים'!$E$3:$E$37</definedName>
    <definedName name="shonot_takziv_in">'שונות ופטנטים'!$H$3:$H$37</definedName>
    <definedName name="shonot_teur">'שונות ופטנטים'!$B$3:$B$37</definedName>
    <definedName name="start_date">'ראשי-פרטים כלליים וריכוז הוצאות'!$F$7</definedName>
    <definedName name="TAKZIV">'ראשי-פרטים כלליים וריכוז הוצאות'!$C$10</definedName>
    <definedName name="takzivim_mumlazim">'[1]ראשי-פרטים כלליים וריכוז הוצאות'!$K$13,'[1]ראשי-פרטים כלליים וריכוז הוצאות'!$K$20:$K$22,'[1]ראשי-פרטים כלליים וריכוז הוצאות'!$K$16</definedName>
    <definedName name="takzivim_teur">'[1]ראשי-פרטים כלליים וריכוז הוצאות'!$C$13,'[1]ראשי-פרטים כלליים וריכוז הוצאות'!$C$16,'[1]ראשי-פרטים כלליים וריכוז הוצאות'!$C$20,'[1]ראשי-פרטים כלליים וריכוז הוצאות'!$C$20:$C$22</definedName>
    <definedName name="TIK">'ראשי-פרטים כלליים וריכוז הוצאות'!$C$8</definedName>
    <definedName name="_xlnm.Print_Area" localSheetId="1">'הנחיות למילוי-התחל כאן'!$A$1:$D$23</definedName>
    <definedName name="_xlnm.Print_Titles" localSheetId="3">'כח אדם - שכר'!$A:$E,'כח אדם - שכר'!$1:$3</definedName>
    <definedName name="_xlnm.Print_Titles" localSheetId="7">'ציוד (פחת)'!$1:$2</definedName>
    <definedName name="_xlnm.Print_Titles" localSheetId="5">'קבלני משנה'!$1:$2</definedName>
    <definedName name="_xlnm.Print_Titles" localSheetId="6">'שונות ופטנטים'!$1:$2</definedName>
    <definedName name="yeudi_takziv">'ציוד יעודי'!$E$3:$E$42</definedName>
    <definedName name="yeudi_takziv_in">'ציוד יעודי'!$H$3:$H$42</definedName>
    <definedName name="yeudi_teur">'ציוד יעודי'!$B$3:$B$42</definedName>
    <definedName name="Z_0C0A7354_1E68_4AF0_8238_6CB67405E9AA_.wvu.Cols" localSheetId="3" hidden="1">'כח אדם - שכר'!#REF!</definedName>
    <definedName name="Z_0C0A7354_1E68_4AF0_8238_6CB67405E9AA_.wvu.Rows" localSheetId="5" hidden="1">'קבלני משנה'!#REF!</definedName>
    <definedName name="ziyud_takziv">'ציוד (פחת)'!$J$3:$J$52</definedName>
    <definedName name="ziyud_takziv_full">'ציוד (הכרה מלאה)'!$E$3:$E$52</definedName>
    <definedName name="ziyud_takziv_in">'ציוד (פחת)'!$R$3:$R$52</definedName>
    <definedName name="ziyud_teur">'ציוד (פחת)'!$B$3:$B$52</definedName>
    <definedName name="ziyud_teur_full">'ציוד (הכרה מלאה)'!$B$3:$B$52</definedName>
    <definedName name="טקסט1" localSheetId="3">'כח אדם - שכר'!$A$4</definedName>
    <definedName name="עדתאריך">'ראשי-פרטים כלליים וריכוז הוצאות'!$B$63:$B$93</definedName>
    <definedName name="קוד_שכר">'ראשי-פרטים כלליים וריכוז הוצאות'!$A$39:$A$44</definedName>
    <definedName name="רבעון">'ראשי-פרטים כלליים וריכוז הוצאות'!$A$47:$A$51</definedName>
    <definedName name="רבעון_ראשון">'ראשי-פרטים כלליים וריכוז הוצאות'!$A$48:$A$51</definedName>
    <definedName name="תאריך">'ראשי-פרטים כלליים וריכוז הוצאות'!$A$63:$A$93</definedName>
  </definedNames>
  <calcPr calcId="152511"/>
  <customWorkbookViews>
    <customWorkbookView name="BAKARA4 - תצוגה אישית" guid="{0C0A7354-1E68-4AF0-8238-6CB67405E9AA}" mergeInterval="0" personalView="1" maximized="1" xWindow="240" yWindow="120" windowWidth="796" windowHeight="397" tabRatio="691" activeSheetId="1"/>
  </customWorkbookViews>
</workbook>
</file>

<file path=xl/calcChain.xml><?xml version="1.0" encoding="utf-8"?>
<calcChain xmlns="http://schemas.openxmlformats.org/spreadsheetml/2006/main">
  <c r="E100" i="1" l="1"/>
  <c r="D4" i="1" s="1"/>
  <c r="AA856" i="8" l="1"/>
  <c r="X845" i="8"/>
  <c r="R845" i="8"/>
  <c r="L845" i="8"/>
  <c r="B845" i="8"/>
  <c r="AA836" i="8"/>
  <c r="C41" i="8" s="1"/>
  <c r="J41" i="8" s="1"/>
  <c r="X825" i="8"/>
  <c r="R825" i="8"/>
  <c r="L825" i="8"/>
  <c r="B825" i="8"/>
  <c r="AA816" i="8"/>
  <c r="X805" i="8"/>
  <c r="R805" i="8"/>
  <c r="L805" i="8"/>
  <c r="B805" i="8"/>
  <c r="AA796" i="8"/>
  <c r="X785" i="8"/>
  <c r="R785" i="8"/>
  <c r="L785" i="8"/>
  <c r="B785" i="8"/>
  <c r="AA776" i="8"/>
  <c r="X765" i="8"/>
  <c r="R765" i="8"/>
  <c r="L765" i="8"/>
  <c r="B765" i="8"/>
  <c r="AA756" i="8"/>
  <c r="X745" i="8"/>
  <c r="R745" i="8"/>
  <c r="L745" i="8"/>
  <c r="B745" i="8"/>
  <c r="AA736" i="8"/>
  <c r="C36" i="8" s="1"/>
  <c r="X725" i="8"/>
  <c r="R725" i="8"/>
  <c r="L725" i="8"/>
  <c r="B725" i="8"/>
  <c r="AA716" i="8"/>
  <c r="X705" i="8"/>
  <c r="R705" i="8"/>
  <c r="L705" i="8"/>
  <c r="B705" i="8"/>
  <c r="AA696" i="8"/>
  <c r="X685" i="8"/>
  <c r="R685" i="8"/>
  <c r="L685" i="8"/>
  <c r="B685" i="8"/>
  <c r="AA676" i="8"/>
  <c r="C33" i="8" s="1"/>
  <c r="J33" i="8" s="1"/>
  <c r="X665" i="8"/>
  <c r="R665" i="8"/>
  <c r="L665" i="8"/>
  <c r="B665" i="8"/>
  <c r="AA656" i="8"/>
  <c r="X645" i="8"/>
  <c r="R645" i="8"/>
  <c r="L645" i="8"/>
  <c r="B645" i="8"/>
  <c r="AA636" i="8"/>
  <c r="X625" i="8"/>
  <c r="R625" i="8"/>
  <c r="L625" i="8"/>
  <c r="B625" i="8"/>
  <c r="AA616" i="8"/>
  <c r="X605" i="8"/>
  <c r="R605" i="8"/>
  <c r="L605" i="8"/>
  <c r="B605" i="8"/>
  <c r="AA596" i="8"/>
  <c r="X585" i="8"/>
  <c r="R585" i="8"/>
  <c r="L585" i="8"/>
  <c r="B585" i="8"/>
  <c r="AA576" i="8"/>
  <c r="C28" i="8" s="1"/>
  <c r="X565" i="8"/>
  <c r="R565" i="8"/>
  <c r="L565" i="8"/>
  <c r="B565" i="8"/>
  <c r="AA556" i="8"/>
  <c r="X545" i="8"/>
  <c r="R545" i="8"/>
  <c r="L545" i="8"/>
  <c r="B545" i="8"/>
  <c r="AA536" i="8"/>
  <c r="X525" i="8"/>
  <c r="R525" i="8"/>
  <c r="L525" i="8"/>
  <c r="B525" i="8"/>
  <c r="AA516" i="8"/>
  <c r="C25" i="8" s="1"/>
  <c r="J25" i="8" s="1"/>
  <c r="X505" i="8"/>
  <c r="R505" i="8"/>
  <c r="L505" i="8"/>
  <c r="B505" i="8"/>
  <c r="AA496" i="8"/>
  <c r="X485" i="8"/>
  <c r="R485" i="8"/>
  <c r="L485" i="8"/>
  <c r="B485" i="8"/>
  <c r="AA476" i="8"/>
  <c r="X465" i="8"/>
  <c r="R465" i="8"/>
  <c r="L465" i="8"/>
  <c r="B465" i="8"/>
  <c r="AA456" i="8"/>
  <c r="X445" i="8"/>
  <c r="R445" i="8"/>
  <c r="L445" i="8"/>
  <c r="B445" i="8"/>
  <c r="AA436" i="8"/>
  <c r="X425" i="8"/>
  <c r="R425" i="8"/>
  <c r="L425" i="8"/>
  <c r="B425" i="8"/>
  <c r="AA416" i="8"/>
  <c r="C20" i="8" s="1"/>
  <c r="X405" i="8"/>
  <c r="R405" i="8"/>
  <c r="L405" i="8"/>
  <c r="B405" i="8"/>
  <c r="AA396" i="8"/>
  <c r="X385" i="8"/>
  <c r="R385" i="8"/>
  <c r="L385" i="8"/>
  <c r="B385" i="8"/>
  <c r="AA376" i="8"/>
  <c r="X365" i="8"/>
  <c r="R365" i="8"/>
  <c r="L365" i="8"/>
  <c r="B365" i="8"/>
  <c r="AA356" i="8"/>
  <c r="C17" i="8" s="1"/>
  <c r="J17" i="8" s="1"/>
  <c r="X345" i="8"/>
  <c r="R345" i="8"/>
  <c r="L345" i="8"/>
  <c r="B345" i="8"/>
  <c r="AA336" i="8"/>
  <c r="X325" i="8"/>
  <c r="R325" i="8"/>
  <c r="L325" i="8"/>
  <c r="B325" i="8"/>
  <c r="AA316" i="8"/>
  <c r="X305" i="8"/>
  <c r="R305" i="8"/>
  <c r="L305" i="8"/>
  <c r="B305" i="8"/>
  <c r="AA296" i="8"/>
  <c r="X285" i="8"/>
  <c r="R285" i="8"/>
  <c r="L285" i="8"/>
  <c r="B285" i="8"/>
  <c r="AA276" i="8"/>
  <c r="X265" i="8"/>
  <c r="R265" i="8"/>
  <c r="L265" i="8"/>
  <c r="B265" i="8"/>
  <c r="AA256" i="8"/>
  <c r="X245" i="8"/>
  <c r="R245" i="8"/>
  <c r="L245" i="8"/>
  <c r="B245" i="8"/>
  <c r="AA236" i="8"/>
  <c r="X225" i="8"/>
  <c r="R225" i="8"/>
  <c r="L225" i="8"/>
  <c r="B225" i="8"/>
  <c r="AA216" i="8"/>
  <c r="X205" i="8"/>
  <c r="R205" i="8"/>
  <c r="L205" i="8"/>
  <c r="B205" i="8"/>
  <c r="AA196" i="8"/>
  <c r="C9" i="8" s="1"/>
  <c r="J9" i="8" s="1"/>
  <c r="X185" i="8"/>
  <c r="R185" i="8"/>
  <c r="L185" i="8"/>
  <c r="B185" i="8"/>
  <c r="AA176" i="8"/>
  <c r="X165" i="8"/>
  <c r="R165" i="8"/>
  <c r="L165" i="8"/>
  <c r="B165" i="8"/>
  <c r="AA156" i="8"/>
  <c r="X145" i="8"/>
  <c r="R145" i="8"/>
  <c r="L145" i="8"/>
  <c r="B145" i="8"/>
  <c r="AA136" i="8"/>
  <c r="X125" i="8"/>
  <c r="R125" i="8"/>
  <c r="L125" i="8"/>
  <c r="B125" i="8"/>
  <c r="AA116" i="8"/>
  <c r="X105" i="8"/>
  <c r="R105" i="8"/>
  <c r="L105" i="8"/>
  <c r="B105" i="8"/>
  <c r="AA96" i="8"/>
  <c r="X85" i="8"/>
  <c r="R85" i="8"/>
  <c r="L85" i="8"/>
  <c r="B85" i="8"/>
  <c r="AA76" i="8"/>
  <c r="X65" i="8"/>
  <c r="R65" i="8"/>
  <c r="L65" i="8"/>
  <c r="B65" i="8"/>
  <c r="E62" i="8"/>
  <c r="C62" i="8"/>
  <c r="H42" i="8"/>
  <c r="I42" i="8" s="1"/>
  <c r="C42" i="8"/>
  <c r="G42" i="8" s="1"/>
  <c r="G41" i="8"/>
  <c r="H41" i="8" s="1"/>
  <c r="I41" i="8" s="1"/>
  <c r="C40" i="8"/>
  <c r="J39" i="8"/>
  <c r="C39" i="8"/>
  <c r="G39" i="8" s="1"/>
  <c r="H39" i="8" s="1"/>
  <c r="I39" i="8" s="1"/>
  <c r="H38" i="8"/>
  <c r="I38" i="8" s="1"/>
  <c r="C38" i="8"/>
  <c r="G38" i="8" s="1"/>
  <c r="G37" i="8"/>
  <c r="H37" i="8" s="1"/>
  <c r="I37" i="8" s="1"/>
  <c r="F37" i="8"/>
  <c r="C37" i="8"/>
  <c r="J37" i="8" s="1"/>
  <c r="J35" i="8"/>
  <c r="C35" i="8"/>
  <c r="G35" i="8" s="1"/>
  <c r="H35" i="8" s="1"/>
  <c r="I35" i="8" s="1"/>
  <c r="C34" i="8"/>
  <c r="G34" i="8" s="1"/>
  <c r="H34" i="8" s="1"/>
  <c r="I34" i="8" s="1"/>
  <c r="C32" i="8"/>
  <c r="J31" i="8"/>
  <c r="C31" i="8"/>
  <c r="G31" i="8" s="1"/>
  <c r="H31" i="8" s="1"/>
  <c r="I31" i="8" s="1"/>
  <c r="C30" i="8"/>
  <c r="G30" i="8" s="1"/>
  <c r="H30" i="8" s="1"/>
  <c r="I30" i="8" s="1"/>
  <c r="G29" i="8"/>
  <c r="H29" i="8" s="1"/>
  <c r="I29" i="8" s="1"/>
  <c r="F29" i="8"/>
  <c r="C29" i="8"/>
  <c r="J29" i="8" s="1"/>
  <c r="J27" i="8"/>
  <c r="C27" i="8"/>
  <c r="G27" i="8" s="1"/>
  <c r="H27" i="8" s="1"/>
  <c r="I27" i="8" s="1"/>
  <c r="H26" i="8"/>
  <c r="I26" i="8" s="1"/>
  <c r="C26" i="8"/>
  <c r="G26" i="8" s="1"/>
  <c r="C24" i="8"/>
  <c r="J23" i="8"/>
  <c r="C23" i="8"/>
  <c r="G23" i="8" s="1"/>
  <c r="H23" i="8" s="1"/>
  <c r="I23" i="8" s="1"/>
  <c r="H22" i="8"/>
  <c r="I22" i="8" s="1"/>
  <c r="C22" i="8"/>
  <c r="G22" i="8" s="1"/>
  <c r="G21" i="8"/>
  <c r="H21" i="8" s="1"/>
  <c r="I21" i="8" s="1"/>
  <c r="F21" i="8"/>
  <c r="C21" i="8"/>
  <c r="J21" i="8" s="1"/>
  <c r="J19" i="8"/>
  <c r="C19" i="8"/>
  <c r="G19" i="8" s="1"/>
  <c r="H19" i="8" s="1"/>
  <c r="I19" i="8" s="1"/>
  <c r="C18" i="8"/>
  <c r="G18" i="8" s="1"/>
  <c r="H18" i="8" s="1"/>
  <c r="I18" i="8" s="1"/>
  <c r="C16" i="8"/>
  <c r="J15" i="8"/>
  <c r="C15" i="8"/>
  <c r="G15" i="8" s="1"/>
  <c r="H15" i="8" s="1"/>
  <c r="I15" i="8" s="1"/>
  <c r="C14" i="8"/>
  <c r="G14" i="8" s="1"/>
  <c r="H14" i="8" s="1"/>
  <c r="I14" i="8" s="1"/>
  <c r="G13" i="8"/>
  <c r="H13" i="8" s="1"/>
  <c r="I13" i="8" s="1"/>
  <c r="F13" i="8"/>
  <c r="C13" i="8"/>
  <c r="J13" i="8" s="1"/>
  <c r="C12" i="8"/>
  <c r="J11" i="8"/>
  <c r="C11" i="8"/>
  <c r="G11" i="8" s="1"/>
  <c r="H11" i="8" s="1"/>
  <c r="I11" i="8" s="1"/>
  <c r="C10" i="8"/>
  <c r="G10" i="8" s="1"/>
  <c r="H10" i="8" s="1"/>
  <c r="I10" i="8" s="1"/>
  <c r="C8" i="8"/>
  <c r="J7" i="8"/>
  <c r="C7" i="8"/>
  <c r="G7" i="8" s="1"/>
  <c r="H7" i="8" s="1"/>
  <c r="I7" i="8" s="1"/>
  <c r="C6" i="8"/>
  <c r="G6" i="8" s="1"/>
  <c r="H6" i="8" s="1"/>
  <c r="I6" i="8" s="1"/>
  <c r="G5" i="8"/>
  <c r="H5" i="8" s="1"/>
  <c r="I5" i="8" s="1"/>
  <c r="F5" i="8"/>
  <c r="C5" i="8"/>
  <c r="J5" i="8" s="1"/>
  <c r="C4" i="8"/>
  <c r="J3" i="8"/>
  <c r="C3" i="8"/>
  <c r="G3" i="8" s="1"/>
  <c r="H3" i="8" s="1"/>
  <c r="I3" i="8" s="1"/>
  <c r="G1" i="8"/>
  <c r="E1" i="8"/>
  <c r="R459" i="12"/>
  <c r="C22" i="12" s="1"/>
  <c r="O448" i="12"/>
  <c r="B448" i="12"/>
  <c r="R439" i="12"/>
  <c r="O428" i="12"/>
  <c r="B428" i="12"/>
  <c r="R419" i="12"/>
  <c r="O408" i="12"/>
  <c r="B408" i="12"/>
  <c r="R399" i="12"/>
  <c r="O388" i="12"/>
  <c r="B387" i="12"/>
  <c r="R379" i="12"/>
  <c r="O368" i="12"/>
  <c r="B368" i="12"/>
  <c r="R359" i="12"/>
  <c r="C17" i="12" s="1"/>
  <c r="O348" i="12"/>
  <c r="B348" i="12"/>
  <c r="R339" i="12"/>
  <c r="O328" i="12"/>
  <c r="B328" i="12"/>
  <c r="R319" i="12"/>
  <c r="O308" i="12"/>
  <c r="B308" i="12"/>
  <c r="R299" i="12"/>
  <c r="C14" i="12" s="1"/>
  <c r="O288" i="12"/>
  <c r="B288" i="12"/>
  <c r="R279" i="12"/>
  <c r="O268" i="12"/>
  <c r="B268" i="12"/>
  <c r="R259" i="12"/>
  <c r="O248" i="12"/>
  <c r="B248" i="12"/>
  <c r="R239" i="12"/>
  <c r="O228" i="12"/>
  <c r="B228" i="12"/>
  <c r="R219" i="12"/>
  <c r="O208" i="12"/>
  <c r="B208" i="12"/>
  <c r="R199" i="12"/>
  <c r="C9" i="12" s="1"/>
  <c r="O188" i="12"/>
  <c r="B188" i="12"/>
  <c r="R179" i="12"/>
  <c r="O168" i="12"/>
  <c r="B168" i="12"/>
  <c r="R159" i="12"/>
  <c r="O148" i="12"/>
  <c r="B148" i="12"/>
  <c r="R139" i="12"/>
  <c r="C6" i="12" s="1"/>
  <c r="O128" i="12"/>
  <c r="B128" i="12"/>
  <c r="R119" i="12"/>
  <c r="O108" i="12"/>
  <c r="B108" i="12"/>
  <c r="R99" i="12"/>
  <c r="O88" i="12"/>
  <c r="B88" i="12"/>
  <c r="R79" i="12"/>
  <c r="O68" i="12"/>
  <c r="B68" i="12"/>
  <c r="E65" i="12"/>
  <c r="C65" i="12"/>
  <c r="E23" i="12"/>
  <c r="D23" i="12"/>
  <c r="F21" i="12"/>
  <c r="C21" i="12"/>
  <c r="G21" i="12" s="1"/>
  <c r="H21" i="12" s="1"/>
  <c r="I21" i="12" s="1"/>
  <c r="C20" i="12"/>
  <c r="G20" i="12" s="1"/>
  <c r="H20" i="12" s="1"/>
  <c r="I20" i="12" s="1"/>
  <c r="H19" i="12"/>
  <c r="I19" i="12" s="1"/>
  <c r="G19" i="12"/>
  <c r="C19" i="12"/>
  <c r="F19" i="12" s="1"/>
  <c r="C18" i="12"/>
  <c r="G16" i="12"/>
  <c r="H16" i="12" s="1"/>
  <c r="I16" i="12" s="1"/>
  <c r="F16" i="12"/>
  <c r="C16" i="12"/>
  <c r="G15" i="12"/>
  <c r="H15" i="12" s="1"/>
  <c r="I15" i="12" s="1"/>
  <c r="F15" i="12"/>
  <c r="C15" i="12"/>
  <c r="F13" i="12"/>
  <c r="C13" i="12"/>
  <c r="G13" i="12" s="1"/>
  <c r="H13" i="12" s="1"/>
  <c r="I13" i="12" s="1"/>
  <c r="F12" i="12"/>
  <c r="C12" i="12"/>
  <c r="G12" i="12" s="1"/>
  <c r="H12" i="12" s="1"/>
  <c r="I12" i="12" s="1"/>
  <c r="H11" i="12"/>
  <c r="I11" i="12" s="1"/>
  <c r="G11" i="12"/>
  <c r="C11" i="12"/>
  <c r="F11" i="12" s="1"/>
  <c r="C10" i="12"/>
  <c r="G8" i="12"/>
  <c r="H8" i="12" s="1"/>
  <c r="I8" i="12" s="1"/>
  <c r="F8" i="12"/>
  <c r="C8" i="12"/>
  <c r="G7" i="12"/>
  <c r="H7" i="12" s="1"/>
  <c r="I7" i="12" s="1"/>
  <c r="F7" i="12"/>
  <c r="C7" i="12"/>
  <c r="F5" i="12"/>
  <c r="C5" i="12"/>
  <c r="G5" i="12" s="1"/>
  <c r="H5" i="12" s="1"/>
  <c r="I5" i="12" s="1"/>
  <c r="F4" i="12"/>
  <c r="C4" i="12"/>
  <c r="G4" i="12" s="1"/>
  <c r="H4" i="12" s="1"/>
  <c r="I4" i="12" s="1"/>
  <c r="G3" i="12"/>
  <c r="C3" i="12"/>
  <c r="F3" i="12" s="1"/>
  <c r="G1" i="12"/>
  <c r="E1" i="12"/>
  <c r="AB1056" i="15"/>
  <c r="Y1045" i="15"/>
  <c r="S1045" i="15"/>
  <c r="M1045" i="15"/>
  <c r="B1045" i="15"/>
  <c r="AB1036" i="15"/>
  <c r="Y1025" i="15"/>
  <c r="S1025" i="15"/>
  <c r="M1025" i="15"/>
  <c r="B1025" i="15"/>
  <c r="AB1016" i="15"/>
  <c r="C50" i="15" s="1"/>
  <c r="Y1005" i="15"/>
  <c r="S1005" i="15"/>
  <c r="M1005" i="15"/>
  <c r="B1005" i="15"/>
  <c r="AB996" i="15"/>
  <c r="Y985" i="15"/>
  <c r="S985" i="15"/>
  <c r="M985" i="15"/>
  <c r="B985" i="15"/>
  <c r="AB976" i="15"/>
  <c r="Y965" i="15"/>
  <c r="S965" i="15"/>
  <c r="M965" i="15"/>
  <c r="B965" i="15"/>
  <c r="AB956" i="15"/>
  <c r="Y945" i="15"/>
  <c r="S945" i="15"/>
  <c r="M945" i="15"/>
  <c r="B945" i="15"/>
  <c r="AB936" i="15"/>
  <c r="Y925" i="15"/>
  <c r="S925" i="15"/>
  <c r="M925" i="15"/>
  <c r="B925" i="15"/>
  <c r="AB916" i="15"/>
  <c r="C45" i="15" s="1"/>
  <c r="Y905" i="15"/>
  <c r="S905" i="15"/>
  <c r="M905" i="15"/>
  <c r="B905" i="15"/>
  <c r="AB896" i="15"/>
  <c r="Y885" i="15"/>
  <c r="S885" i="15"/>
  <c r="M885" i="15"/>
  <c r="B885" i="15"/>
  <c r="AB876" i="15"/>
  <c r="Y865" i="15"/>
  <c r="S865" i="15"/>
  <c r="M865" i="15"/>
  <c r="B865" i="15"/>
  <c r="AB856" i="15"/>
  <c r="C42" i="15" s="1"/>
  <c r="Y845" i="15"/>
  <c r="S845" i="15"/>
  <c r="M845" i="15"/>
  <c r="B845" i="15"/>
  <c r="AB836" i="15"/>
  <c r="Y825" i="15"/>
  <c r="S825" i="15"/>
  <c r="M825" i="15"/>
  <c r="B825" i="15"/>
  <c r="AB816" i="15"/>
  <c r="Y805" i="15"/>
  <c r="S805" i="15"/>
  <c r="M805" i="15"/>
  <c r="B805" i="15"/>
  <c r="AB796" i="15"/>
  <c r="Y785" i="15"/>
  <c r="S785" i="15"/>
  <c r="M785" i="15"/>
  <c r="B785" i="15"/>
  <c r="AB776" i="15"/>
  <c r="Y765" i="15"/>
  <c r="S765" i="15"/>
  <c r="M765" i="15"/>
  <c r="B765" i="15"/>
  <c r="AB756" i="15"/>
  <c r="C37" i="15" s="1"/>
  <c r="Y745" i="15"/>
  <c r="S745" i="15"/>
  <c r="M745" i="15"/>
  <c r="B745" i="15"/>
  <c r="AB736" i="15"/>
  <c r="Y725" i="15"/>
  <c r="S725" i="15"/>
  <c r="M725" i="15"/>
  <c r="B725" i="15"/>
  <c r="AB716" i="15"/>
  <c r="Y705" i="15"/>
  <c r="S705" i="15"/>
  <c r="M705" i="15"/>
  <c r="B705" i="15"/>
  <c r="AB696" i="15"/>
  <c r="C34" i="15" s="1"/>
  <c r="Y685" i="15"/>
  <c r="S685" i="15"/>
  <c r="M685" i="15"/>
  <c r="B685" i="15"/>
  <c r="AB676" i="15"/>
  <c r="Y665" i="15"/>
  <c r="S665" i="15"/>
  <c r="M665" i="15"/>
  <c r="B665" i="15"/>
  <c r="AB656" i="15"/>
  <c r="Y645" i="15"/>
  <c r="S645" i="15"/>
  <c r="M645" i="15"/>
  <c r="B645" i="15"/>
  <c r="AB636" i="15"/>
  <c r="Y625" i="15"/>
  <c r="S625" i="15"/>
  <c r="M625" i="15"/>
  <c r="B625" i="15"/>
  <c r="AB616" i="15"/>
  <c r="Y605" i="15"/>
  <c r="S605" i="15"/>
  <c r="M605" i="15"/>
  <c r="B605" i="15"/>
  <c r="AB596" i="15"/>
  <c r="C29" i="15" s="1"/>
  <c r="Y585" i="15"/>
  <c r="S585" i="15"/>
  <c r="M585" i="15"/>
  <c r="B585" i="15"/>
  <c r="AB576" i="15"/>
  <c r="Y565" i="15"/>
  <c r="S565" i="15"/>
  <c r="M565" i="15"/>
  <c r="B565" i="15"/>
  <c r="AB556" i="15"/>
  <c r="Y545" i="15"/>
  <c r="S545" i="15"/>
  <c r="M545" i="15"/>
  <c r="B545" i="15"/>
  <c r="AB536" i="15"/>
  <c r="C26" i="15" s="1"/>
  <c r="Y525" i="15"/>
  <c r="S525" i="15"/>
  <c r="M525" i="15"/>
  <c r="B525" i="15"/>
  <c r="AB516" i="15"/>
  <c r="Y505" i="15"/>
  <c r="S505" i="15"/>
  <c r="M505" i="15"/>
  <c r="B505" i="15"/>
  <c r="AB496" i="15"/>
  <c r="Y485" i="15"/>
  <c r="S485" i="15"/>
  <c r="M485" i="15"/>
  <c r="B485" i="15"/>
  <c r="AB476" i="15"/>
  <c r="Y465" i="15"/>
  <c r="S465" i="15"/>
  <c r="M465" i="15"/>
  <c r="B465" i="15"/>
  <c r="AB456" i="15"/>
  <c r="Y445" i="15"/>
  <c r="S445" i="15"/>
  <c r="M445" i="15"/>
  <c r="B445" i="15"/>
  <c r="AB436" i="15"/>
  <c r="C21" i="15" s="1"/>
  <c r="Y425" i="15"/>
  <c r="S425" i="15"/>
  <c r="M425" i="15"/>
  <c r="B425" i="15"/>
  <c r="AB416" i="15"/>
  <c r="Y405" i="15"/>
  <c r="S405" i="15"/>
  <c r="M405" i="15"/>
  <c r="B405" i="15"/>
  <c r="AB396" i="15"/>
  <c r="Y385" i="15"/>
  <c r="S385" i="15"/>
  <c r="M385" i="15"/>
  <c r="B385" i="15"/>
  <c r="AB376" i="15"/>
  <c r="C18" i="15" s="1"/>
  <c r="Y365" i="15"/>
  <c r="S365" i="15"/>
  <c r="M365" i="15"/>
  <c r="B365" i="15"/>
  <c r="AB356" i="15"/>
  <c r="Y345" i="15"/>
  <c r="S345" i="15"/>
  <c r="M345" i="15"/>
  <c r="B345" i="15"/>
  <c r="AB336" i="15"/>
  <c r="Y325" i="15"/>
  <c r="S325" i="15"/>
  <c r="M325" i="15"/>
  <c r="B325" i="15"/>
  <c r="AB316" i="15"/>
  <c r="Y305" i="15"/>
  <c r="S305" i="15"/>
  <c r="M305" i="15"/>
  <c r="B305" i="15"/>
  <c r="AB296" i="15"/>
  <c r="Y285" i="15"/>
  <c r="S285" i="15"/>
  <c r="M285" i="15"/>
  <c r="B285" i="15"/>
  <c r="AB276" i="15"/>
  <c r="C13" i="15" s="1"/>
  <c r="Y265" i="15"/>
  <c r="S265" i="15"/>
  <c r="M265" i="15"/>
  <c r="B265" i="15"/>
  <c r="AB256" i="15"/>
  <c r="Y245" i="15"/>
  <c r="S245" i="15"/>
  <c r="M245" i="15"/>
  <c r="B245" i="15"/>
  <c r="AB236" i="15"/>
  <c r="Y225" i="15"/>
  <c r="S225" i="15"/>
  <c r="M225" i="15"/>
  <c r="B225" i="15"/>
  <c r="AB216" i="15"/>
  <c r="C10" i="15" s="1"/>
  <c r="Y205" i="15"/>
  <c r="S205" i="15"/>
  <c r="M205" i="15"/>
  <c r="B205" i="15"/>
  <c r="AB196" i="15"/>
  <c r="Y185" i="15"/>
  <c r="S185" i="15"/>
  <c r="M185" i="15"/>
  <c r="B185" i="15"/>
  <c r="AB176" i="15"/>
  <c r="Y165" i="15"/>
  <c r="S165" i="15"/>
  <c r="M165" i="15"/>
  <c r="B165" i="15"/>
  <c r="AB156" i="15"/>
  <c r="Y145" i="15"/>
  <c r="S145" i="15"/>
  <c r="M145" i="15"/>
  <c r="B145" i="15"/>
  <c r="AB136" i="15"/>
  <c r="Y125" i="15"/>
  <c r="S125" i="15"/>
  <c r="M125" i="15"/>
  <c r="B125" i="15"/>
  <c r="AB116" i="15"/>
  <c r="C5" i="15" s="1"/>
  <c r="Y105" i="15"/>
  <c r="S105" i="15"/>
  <c r="M105" i="15"/>
  <c r="B105" i="15"/>
  <c r="AB96" i="15"/>
  <c r="Y85" i="15"/>
  <c r="S85" i="15"/>
  <c r="M85" i="15"/>
  <c r="B85" i="15"/>
  <c r="AB76" i="15"/>
  <c r="C3" i="15" s="1"/>
  <c r="F3" i="15" s="1"/>
  <c r="Y65" i="15"/>
  <c r="S65" i="15"/>
  <c r="M65" i="15"/>
  <c r="B65" i="15"/>
  <c r="E62" i="15"/>
  <c r="C62" i="15"/>
  <c r="D55" i="15"/>
  <c r="E53" i="15"/>
  <c r="E55" i="15" s="1"/>
  <c r="D53" i="15"/>
  <c r="C52" i="15"/>
  <c r="C51" i="15"/>
  <c r="G51" i="15" s="1"/>
  <c r="G49" i="15"/>
  <c r="F49" i="15"/>
  <c r="C49" i="15"/>
  <c r="C48" i="15"/>
  <c r="G48" i="15" s="1"/>
  <c r="C47" i="15"/>
  <c r="G46" i="15"/>
  <c r="F46" i="15"/>
  <c r="C46" i="15"/>
  <c r="F44" i="15"/>
  <c r="C44" i="15"/>
  <c r="G44" i="15" s="1"/>
  <c r="C43" i="15"/>
  <c r="G43" i="15" s="1"/>
  <c r="J41" i="15"/>
  <c r="C41" i="15"/>
  <c r="G41" i="15" s="1"/>
  <c r="H41" i="15" s="1"/>
  <c r="I41" i="15" s="1"/>
  <c r="J40" i="15"/>
  <c r="H40" i="15"/>
  <c r="I40" i="15" s="1"/>
  <c r="G40" i="15"/>
  <c r="F40" i="15"/>
  <c r="C40" i="15"/>
  <c r="F39" i="15"/>
  <c r="C39" i="15"/>
  <c r="F38" i="15"/>
  <c r="C38" i="15"/>
  <c r="J38" i="15" s="1"/>
  <c r="J37" i="15"/>
  <c r="J36" i="15"/>
  <c r="H36" i="15"/>
  <c r="I36" i="15" s="1"/>
  <c r="G36" i="15"/>
  <c r="F36" i="15"/>
  <c r="C36" i="15"/>
  <c r="C35" i="15"/>
  <c r="J33" i="15"/>
  <c r="C33" i="15"/>
  <c r="G33" i="15" s="1"/>
  <c r="H33" i="15" s="1"/>
  <c r="I33" i="15" s="1"/>
  <c r="J32" i="15"/>
  <c r="G32" i="15"/>
  <c r="H32" i="15" s="1"/>
  <c r="I32" i="15" s="1"/>
  <c r="F32" i="15"/>
  <c r="C32" i="15"/>
  <c r="F31" i="15"/>
  <c r="C31" i="15"/>
  <c r="G30" i="15"/>
  <c r="H30" i="15" s="1"/>
  <c r="I30" i="15" s="1"/>
  <c r="F30" i="15"/>
  <c r="C30" i="15"/>
  <c r="J30" i="15" s="1"/>
  <c r="J28" i="15"/>
  <c r="H28" i="15"/>
  <c r="I28" i="15" s="1"/>
  <c r="G28" i="15"/>
  <c r="F28" i="15"/>
  <c r="C28" i="15"/>
  <c r="C27" i="15"/>
  <c r="J25" i="15"/>
  <c r="I25" i="15"/>
  <c r="C25" i="15"/>
  <c r="G25" i="15" s="1"/>
  <c r="H25" i="15" s="1"/>
  <c r="J24" i="15"/>
  <c r="H24" i="15"/>
  <c r="I24" i="15" s="1"/>
  <c r="G24" i="15"/>
  <c r="F24" i="15"/>
  <c r="C24" i="15"/>
  <c r="C23" i="15"/>
  <c r="G22" i="15"/>
  <c r="H22" i="15" s="1"/>
  <c r="I22" i="15" s="1"/>
  <c r="F22" i="15"/>
  <c r="C22" i="15"/>
  <c r="J22" i="15" s="1"/>
  <c r="J20" i="15"/>
  <c r="G20" i="15"/>
  <c r="H20" i="15" s="1"/>
  <c r="I20" i="15" s="1"/>
  <c r="F20" i="15"/>
  <c r="C20" i="15"/>
  <c r="F19" i="15"/>
  <c r="C19" i="15"/>
  <c r="J17" i="15"/>
  <c r="C17" i="15"/>
  <c r="G17" i="15" s="1"/>
  <c r="H17" i="15" s="1"/>
  <c r="I17" i="15" s="1"/>
  <c r="J16" i="15"/>
  <c r="H16" i="15"/>
  <c r="I16" i="15" s="1"/>
  <c r="G16" i="15"/>
  <c r="F16" i="15"/>
  <c r="C16" i="15"/>
  <c r="C15" i="15"/>
  <c r="G14" i="15"/>
  <c r="H14" i="15" s="1"/>
  <c r="I14" i="15" s="1"/>
  <c r="F14" i="15"/>
  <c r="C14" i="15"/>
  <c r="J14" i="15" s="1"/>
  <c r="J13" i="15"/>
  <c r="J12" i="15"/>
  <c r="G12" i="15"/>
  <c r="H12" i="15" s="1"/>
  <c r="I12" i="15" s="1"/>
  <c r="F12" i="15"/>
  <c r="C12" i="15"/>
  <c r="F11" i="15"/>
  <c r="C11" i="15"/>
  <c r="J9" i="15"/>
  <c r="I9" i="15"/>
  <c r="C9" i="15"/>
  <c r="G9" i="15" s="1"/>
  <c r="H9" i="15" s="1"/>
  <c r="J8" i="15"/>
  <c r="G8" i="15"/>
  <c r="H8" i="15" s="1"/>
  <c r="I8" i="15" s="1"/>
  <c r="F8" i="15"/>
  <c r="C8" i="15"/>
  <c r="F7" i="15"/>
  <c r="C7" i="15"/>
  <c r="G6" i="15"/>
  <c r="H6" i="15" s="1"/>
  <c r="I6" i="15" s="1"/>
  <c r="F6" i="15"/>
  <c r="C6" i="15"/>
  <c r="J6" i="15" s="1"/>
  <c r="J5" i="15"/>
  <c r="C4" i="15"/>
  <c r="J4" i="15" s="1"/>
  <c r="G1" i="15"/>
  <c r="E1" i="15"/>
  <c r="J53" i="6"/>
  <c r="I53" i="6"/>
  <c r="R52" i="6"/>
  <c r="Q52" i="6"/>
  <c r="F52" i="6"/>
  <c r="Q51" i="6"/>
  <c r="F51" i="6"/>
  <c r="Q50" i="6"/>
  <c r="M50" i="6"/>
  <c r="N50" i="6" s="1"/>
  <c r="F50" i="6"/>
  <c r="K50" i="6" s="1"/>
  <c r="Q49" i="6"/>
  <c r="F49" i="6"/>
  <c r="Q48" i="6"/>
  <c r="M48" i="6"/>
  <c r="N48" i="6" s="1"/>
  <c r="F48" i="6"/>
  <c r="Q47" i="6"/>
  <c r="M47" i="6"/>
  <c r="N47" i="6" s="1"/>
  <c r="F47" i="6"/>
  <c r="Q46" i="6"/>
  <c r="F46" i="6"/>
  <c r="Q45" i="6"/>
  <c r="F45" i="6"/>
  <c r="Q44" i="6"/>
  <c r="L44" i="6"/>
  <c r="K44" i="6"/>
  <c r="F44" i="6"/>
  <c r="Q43" i="6"/>
  <c r="F43" i="6"/>
  <c r="Q42" i="6"/>
  <c r="F42" i="6"/>
  <c r="Q41" i="6"/>
  <c r="M41" i="6"/>
  <c r="N41" i="6" s="1"/>
  <c r="F41" i="6"/>
  <c r="Q40" i="6"/>
  <c r="K40" i="6"/>
  <c r="L40" i="6" s="1"/>
  <c r="F40" i="6"/>
  <c r="Q39" i="6"/>
  <c r="M39" i="6"/>
  <c r="N39" i="6" s="1"/>
  <c r="F39" i="6"/>
  <c r="Q38" i="6"/>
  <c r="F38" i="6"/>
  <c r="R37" i="6"/>
  <c r="Q37" i="6"/>
  <c r="F37" i="6"/>
  <c r="R36" i="6"/>
  <c r="Q36" i="6"/>
  <c r="F36" i="6"/>
  <c r="K36" i="6" s="1"/>
  <c r="Q35" i="6"/>
  <c r="K35" i="6"/>
  <c r="L35" i="6" s="1"/>
  <c r="F35" i="6"/>
  <c r="R34" i="6"/>
  <c r="Q34" i="6"/>
  <c r="F34" i="6"/>
  <c r="K34" i="6" s="1"/>
  <c r="L34" i="6" s="1"/>
  <c r="Q33" i="6"/>
  <c r="M33" i="6"/>
  <c r="N33" i="6" s="1"/>
  <c r="F33" i="6"/>
  <c r="K33" i="6" s="1"/>
  <c r="L33" i="6" s="1"/>
  <c r="Q32" i="6"/>
  <c r="M32" i="6"/>
  <c r="N32" i="6" s="1"/>
  <c r="F32" i="6"/>
  <c r="Q31" i="6"/>
  <c r="M31" i="6"/>
  <c r="N31" i="6" s="1"/>
  <c r="F31" i="6"/>
  <c r="R30" i="6"/>
  <c r="Q30" i="6"/>
  <c r="M30" i="6"/>
  <c r="N30" i="6" s="1"/>
  <c r="F30" i="6"/>
  <c r="R29" i="6"/>
  <c r="Q29" i="6"/>
  <c r="F29" i="6"/>
  <c r="R28" i="6"/>
  <c r="Q28" i="6"/>
  <c r="F28" i="6"/>
  <c r="K28" i="6" s="1"/>
  <c r="R27" i="6"/>
  <c r="Q27" i="6"/>
  <c r="K27" i="6"/>
  <c r="L27" i="6" s="1"/>
  <c r="F27" i="6"/>
  <c r="R26" i="6"/>
  <c r="Q26" i="6"/>
  <c r="M26" i="6"/>
  <c r="N26" i="6" s="1"/>
  <c r="F26" i="6"/>
  <c r="K26" i="6" s="1"/>
  <c r="L26" i="6" s="1"/>
  <c r="Q25" i="6"/>
  <c r="F25" i="6"/>
  <c r="K25" i="6" s="1"/>
  <c r="L25" i="6" s="1"/>
  <c r="Q24" i="6"/>
  <c r="M24" i="6"/>
  <c r="N24" i="6" s="1"/>
  <c r="O24" i="6" s="1"/>
  <c r="K24" i="6"/>
  <c r="L24" i="6" s="1"/>
  <c r="F24" i="6"/>
  <c r="Q23" i="6"/>
  <c r="F23" i="6"/>
  <c r="Q22" i="6"/>
  <c r="M22" i="6"/>
  <c r="N22" i="6" s="1"/>
  <c r="F22" i="6"/>
  <c r="R21" i="6"/>
  <c r="Q21" i="6"/>
  <c r="F21" i="6"/>
  <c r="Q20" i="6"/>
  <c r="R20" i="6" s="1"/>
  <c r="F20" i="6"/>
  <c r="Q19" i="6"/>
  <c r="R19" i="6" s="1"/>
  <c r="K19" i="6"/>
  <c r="L19" i="6" s="1"/>
  <c r="F19" i="6"/>
  <c r="R18" i="6"/>
  <c r="Q18" i="6"/>
  <c r="F18" i="6"/>
  <c r="K18" i="6" s="1"/>
  <c r="L18" i="6" s="1"/>
  <c r="Q17" i="6"/>
  <c r="F17" i="6"/>
  <c r="Q16" i="6"/>
  <c r="M16" i="6"/>
  <c r="N16" i="6" s="1"/>
  <c r="K16" i="6"/>
  <c r="L16" i="6" s="1"/>
  <c r="F16" i="6"/>
  <c r="Q15" i="6"/>
  <c r="M15" i="6"/>
  <c r="N15" i="6" s="1"/>
  <c r="F15" i="6"/>
  <c r="Q14" i="6"/>
  <c r="R14" i="6" s="1"/>
  <c r="M14" i="6"/>
  <c r="N14" i="6" s="1"/>
  <c r="F14" i="6"/>
  <c r="R13" i="6"/>
  <c r="Q13" i="6"/>
  <c r="F13" i="6"/>
  <c r="Q12" i="6"/>
  <c r="R12" i="6" s="1"/>
  <c r="F12" i="6"/>
  <c r="Q11" i="6"/>
  <c r="R11" i="6" s="1"/>
  <c r="K11" i="6"/>
  <c r="L11" i="6" s="1"/>
  <c r="F11" i="6"/>
  <c r="R10" i="6"/>
  <c r="Q10" i="6"/>
  <c r="F10" i="6"/>
  <c r="K10" i="6" s="1"/>
  <c r="L10" i="6" s="1"/>
  <c r="Q9" i="6"/>
  <c r="F9" i="6"/>
  <c r="Q8" i="6"/>
  <c r="M8" i="6"/>
  <c r="N8" i="6" s="1"/>
  <c r="K8" i="6"/>
  <c r="L8" i="6" s="1"/>
  <c r="F8" i="6"/>
  <c r="Q7" i="6"/>
  <c r="M7" i="6"/>
  <c r="N7" i="6" s="1"/>
  <c r="F7" i="6"/>
  <c r="Q6" i="6"/>
  <c r="R6" i="6" s="1"/>
  <c r="M6" i="6"/>
  <c r="N6" i="6" s="1"/>
  <c r="F6" i="6"/>
  <c r="R5" i="6"/>
  <c r="Q5" i="6"/>
  <c r="F5" i="6"/>
  <c r="Q4" i="6"/>
  <c r="R4" i="6" s="1"/>
  <c r="F4" i="6"/>
  <c r="R3" i="6"/>
  <c r="Q3" i="6"/>
  <c r="Q53" i="6" s="1"/>
  <c r="M1" i="6"/>
  <c r="K1" i="6"/>
  <c r="I1" i="6"/>
  <c r="F1" i="6"/>
  <c r="L49" i="6" s="1"/>
  <c r="AD757" i="7"/>
  <c r="Z746" i="7"/>
  <c r="S746" i="7"/>
  <c r="L746" i="7"/>
  <c r="B746" i="7"/>
  <c r="AD737" i="7"/>
  <c r="C36" i="7" s="1"/>
  <c r="Z726" i="7"/>
  <c r="S726" i="7"/>
  <c r="L726" i="7"/>
  <c r="B726" i="7"/>
  <c r="AD717" i="7"/>
  <c r="C35" i="7" s="1"/>
  <c r="Z706" i="7"/>
  <c r="S706" i="7"/>
  <c r="L706" i="7"/>
  <c r="B706" i="7"/>
  <c r="AD697" i="7"/>
  <c r="Z686" i="7"/>
  <c r="S686" i="7"/>
  <c r="L686" i="7"/>
  <c r="B686" i="7"/>
  <c r="AD677" i="7"/>
  <c r="Z666" i="7"/>
  <c r="S666" i="7"/>
  <c r="L666" i="7"/>
  <c r="B666" i="7"/>
  <c r="AD657" i="7"/>
  <c r="C32" i="7" s="1"/>
  <c r="F32" i="7" s="1"/>
  <c r="Z646" i="7"/>
  <c r="S646" i="7"/>
  <c r="L646" i="7"/>
  <c r="B646" i="7"/>
  <c r="AD637" i="7"/>
  <c r="Z626" i="7"/>
  <c r="S626" i="7"/>
  <c r="L626" i="7"/>
  <c r="B626" i="7"/>
  <c r="AD617" i="7"/>
  <c r="Z606" i="7"/>
  <c r="S606" i="7"/>
  <c r="L606" i="7"/>
  <c r="B606" i="7"/>
  <c r="AD597" i="7"/>
  <c r="Z586" i="7"/>
  <c r="S586" i="7"/>
  <c r="L586" i="7"/>
  <c r="B586" i="7"/>
  <c r="AD577" i="7"/>
  <c r="C28" i="7" s="1"/>
  <c r="Z566" i="7"/>
  <c r="S566" i="7"/>
  <c r="L566" i="7"/>
  <c r="B566" i="7"/>
  <c r="AD557" i="7"/>
  <c r="C27" i="7" s="1"/>
  <c r="Z546" i="7"/>
  <c r="S546" i="7"/>
  <c r="L546" i="7"/>
  <c r="B546" i="7"/>
  <c r="AD537" i="7"/>
  <c r="Z526" i="7"/>
  <c r="S526" i="7"/>
  <c r="L526" i="7"/>
  <c r="B526" i="7"/>
  <c r="AD517" i="7"/>
  <c r="Z506" i="7"/>
  <c r="S506" i="7"/>
  <c r="L506" i="7"/>
  <c r="B506" i="7"/>
  <c r="AD497" i="7"/>
  <c r="C24" i="7" s="1"/>
  <c r="F24" i="7" s="1"/>
  <c r="Z486" i="7"/>
  <c r="S486" i="7"/>
  <c r="L486" i="7"/>
  <c r="B486" i="7"/>
  <c r="AD477" i="7"/>
  <c r="Z466" i="7"/>
  <c r="S466" i="7"/>
  <c r="L466" i="7"/>
  <c r="B466" i="7"/>
  <c r="AD457" i="7"/>
  <c r="Z446" i="7"/>
  <c r="S446" i="7"/>
  <c r="L446" i="7"/>
  <c r="B446" i="7"/>
  <c r="AD437" i="7"/>
  <c r="Z426" i="7"/>
  <c r="S426" i="7"/>
  <c r="L426" i="7"/>
  <c r="B426" i="7"/>
  <c r="AD417" i="7"/>
  <c r="C20" i="7" s="1"/>
  <c r="Z406" i="7"/>
  <c r="S406" i="7"/>
  <c r="L406" i="7"/>
  <c r="B406" i="7"/>
  <c r="AD397" i="7"/>
  <c r="C19" i="7" s="1"/>
  <c r="Z386" i="7"/>
  <c r="S386" i="7"/>
  <c r="L386" i="7"/>
  <c r="B386" i="7"/>
  <c r="AD377" i="7"/>
  <c r="Z366" i="7"/>
  <c r="S366" i="7"/>
  <c r="L366" i="7"/>
  <c r="B366" i="7"/>
  <c r="AD357" i="7"/>
  <c r="Z346" i="7"/>
  <c r="S346" i="7"/>
  <c r="L346" i="7"/>
  <c r="B346" i="7"/>
  <c r="AD337" i="7"/>
  <c r="C16" i="7" s="1"/>
  <c r="F16" i="7" s="1"/>
  <c r="Z326" i="7"/>
  <c r="S326" i="7"/>
  <c r="L326" i="7"/>
  <c r="B326" i="7"/>
  <c r="AD317" i="7"/>
  <c r="Z306" i="7"/>
  <c r="S306" i="7"/>
  <c r="L306" i="7"/>
  <c r="B306" i="7"/>
  <c r="AD297" i="7"/>
  <c r="Z286" i="7"/>
  <c r="S286" i="7"/>
  <c r="L286" i="7"/>
  <c r="B286" i="7"/>
  <c r="AD277" i="7"/>
  <c r="Z266" i="7"/>
  <c r="S266" i="7"/>
  <c r="L266" i="7"/>
  <c r="B266" i="7"/>
  <c r="AD257" i="7"/>
  <c r="C12" i="7" s="1"/>
  <c r="Z246" i="7"/>
  <c r="S246" i="7"/>
  <c r="L246" i="7"/>
  <c r="B246" i="7"/>
  <c r="AD237" i="7"/>
  <c r="C11" i="7" s="1"/>
  <c r="Z226" i="7"/>
  <c r="S226" i="7"/>
  <c r="L226" i="7"/>
  <c r="B226" i="7"/>
  <c r="AD217" i="7"/>
  <c r="Z206" i="7"/>
  <c r="S206" i="7"/>
  <c r="L206" i="7"/>
  <c r="B206" i="7"/>
  <c r="AD197" i="7"/>
  <c r="Z186" i="7"/>
  <c r="S186" i="7"/>
  <c r="L186" i="7"/>
  <c r="B186" i="7"/>
  <c r="AD177" i="7"/>
  <c r="C8" i="7" s="1"/>
  <c r="F8" i="7" s="1"/>
  <c r="Z166" i="7"/>
  <c r="S166" i="7"/>
  <c r="L166" i="7"/>
  <c r="B166" i="7"/>
  <c r="AD157" i="7"/>
  <c r="Z146" i="7"/>
  <c r="S146" i="7"/>
  <c r="L146" i="7"/>
  <c r="B146" i="7"/>
  <c r="AD137" i="7"/>
  <c r="Z126" i="7"/>
  <c r="S126" i="7"/>
  <c r="L126" i="7"/>
  <c r="B126" i="7"/>
  <c r="AD117" i="7"/>
  <c r="Z106" i="7"/>
  <c r="S106" i="7"/>
  <c r="L106" i="7"/>
  <c r="B106" i="7"/>
  <c r="AD97" i="7"/>
  <c r="C4" i="7" s="1"/>
  <c r="Z86" i="7"/>
  <c r="S86" i="7"/>
  <c r="L86" i="7"/>
  <c r="B86" i="7"/>
  <c r="AD77" i="7"/>
  <c r="C3" i="7" s="1"/>
  <c r="Z66" i="7"/>
  <c r="S66" i="7"/>
  <c r="L66" i="7"/>
  <c r="B66" i="7"/>
  <c r="F62" i="7"/>
  <c r="C62" i="7"/>
  <c r="E38" i="7"/>
  <c r="D38" i="7"/>
  <c r="G37" i="7"/>
  <c r="H37" i="7" s="1"/>
  <c r="I37" i="7" s="1"/>
  <c r="F37" i="7"/>
  <c r="C37" i="7"/>
  <c r="C34" i="7"/>
  <c r="C33" i="7"/>
  <c r="G33" i="7" s="1"/>
  <c r="H33" i="7" s="1"/>
  <c r="I33" i="7" s="1"/>
  <c r="G32" i="7"/>
  <c r="H32" i="7" s="1"/>
  <c r="I32" i="7" s="1"/>
  <c r="G31" i="7"/>
  <c r="H31" i="7" s="1"/>
  <c r="I31" i="7" s="1"/>
  <c r="C31" i="7"/>
  <c r="F31" i="7" s="1"/>
  <c r="C30" i="7"/>
  <c r="G30" i="7" s="1"/>
  <c r="H30" i="7" s="1"/>
  <c r="I30" i="7" s="1"/>
  <c r="G29" i="7"/>
  <c r="H29" i="7" s="1"/>
  <c r="I29" i="7" s="1"/>
  <c r="F29" i="7"/>
  <c r="C29" i="7"/>
  <c r="C26" i="7"/>
  <c r="C25" i="7"/>
  <c r="G25" i="7" s="1"/>
  <c r="H25" i="7" s="1"/>
  <c r="I25" i="7" s="1"/>
  <c r="G24" i="7"/>
  <c r="H24" i="7" s="1"/>
  <c r="I24" i="7" s="1"/>
  <c r="G23" i="7"/>
  <c r="H23" i="7" s="1"/>
  <c r="I23" i="7" s="1"/>
  <c r="C23" i="7"/>
  <c r="F23" i="7" s="1"/>
  <c r="C22" i="7"/>
  <c r="G22" i="7" s="1"/>
  <c r="H22" i="7" s="1"/>
  <c r="I22" i="7" s="1"/>
  <c r="G21" i="7"/>
  <c r="H21" i="7" s="1"/>
  <c r="I21" i="7" s="1"/>
  <c r="F21" i="7"/>
  <c r="C21" i="7"/>
  <c r="C18" i="7"/>
  <c r="C17" i="7"/>
  <c r="G17" i="7" s="1"/>
  <c r="H17" i="7" s="1"/>
  <c r="I17" i="7" s="1"/>
  <c r="G15" i="7"/>
  <c r="H15" i="7" s="1"/>
  <c r="I15" i="7" s="1"/>
  <c r="C15" i="7"/>
  <c r="F15" i="7" s="1"/>
  <c r="I14" i="7"/>
  <c r="C14" i="7"/>
  <c r="G14" i="7" s="1"/>
  <c r="H14" i="7" s="1"/>
  <c r="G13" i="7"/>
  <c r="H13" i="7" s="1"/>
  <c r="I13" i="7" s="1"/>
  <c r="F13" i="7"/>
  <c r="C13" i="7"/>
  <c r="C10" i="7"/>
  <c r="C9" i="7"/>
  <c r="G9" i="7" s="1"/>
  <c r="H9" i="7" s="1"/>
  <c r="I9" i="7" s="1"/>
  <c r="G8" i="7"/>
  <c r="H8" i="7" s="1"/>
  <c r="I8" i="7" s="1"/>
  <c r="G7" i="7"/>
  <c r="H7" i="7" s="1"/>
  <c r="I7" i="7" s="1"/>
  <c r="C7" i="7"/>
  <c r="F7" i="7" s="1"/>
  <c r="C6" i="7"/>
  <c r="G6" i="7" s="1"/>
  <c r="H6" i="7" s="1"/>
  <c r="I6" i="7" s="1"/>
  <c r="G5" i="7"/>
  <c r="H5" i="7" s="1"/>
  <c r="I5" i="7" s="1"/>
  <c r="F5" i="7"/>
  <c r="C5" i="7"/>
  <c r="G1" i="7"/>
  <c r="E1" i="7"/>
  <c r="AD871" i="5"/>
  <c r="Z860" i="5"/>
  <c r="S860" i="5"/>
  <c r="B860" i="5"/>
  <c r="L859" i="5"/>
  <c r="AD851" i="5"/>
  <c r="Z840" i="5"/>
  <c r="S840" i="5"/>
  <c r="L839" i="5"/>
  <c r="B839" i="5"/>
  <c r="AD831" i="5"/>
  <c r="Z820" i="5"/>
  <c r="S820" i="5"/>
  <c r="L819" i="5"/>
  <c r="B819" i="5"/>
  <c r="AD811" i="5"/>
  <c r="C39" i="5" s="1"/>
  <c r="Z800" i="5"/>
  <c r="S800" i="5"/>
  <c r="L799" i="5"/>
  <c r="B799" i="5"/>
  <c r="AD791" i="5"/>
  <c r="Z780" i="5"/>
  <c r="S780" i="5"/>
  <c r="L779" i="5"/>
  <c r="B779" i="5"/>
  <c r="AD771" i="5"/>
  <c r="Z760" i="5"/>
  <c r="S760" i="5"/>
  <c r="L759" i="5"/>
  <c r="B759" i="5"/>
  <c r="AD751" i="5"/>
  <c r="Z740" i="5"/>
  <c r="S740" i="5"/>
  <c r="L739" i="5"/>
  <c r="B739" i="5"/>
  <c r="AD731" i="5"/>
  <c r="Z720" i="5"/>
  <c r="S720" i="5"/>
  <c r="L719" i="5"/>
  <c r="B719" i="5"/>
  <c r="AD711" i="5"/>
  <c r="Z700" i="5"/>
  <c r="S700" i="5"/>
  <c r="L699" i="5"/>
  <c r="B699" i="5"/>
  <c r="AD691" i="5"/>
  <c r="Z680" i="5"/>
  <c r="S680" i="5"/>
  <c r="L679" i="5"/>
  <c r="B679" i="5"/>
  <c r="AD671" i="5"/>
  <c r="Z660" i="5"/>
  <c r="S660" i="5"/>
  <c r="L659" i="5"/>
  <c r="B659" i="5"/>
  <c r="AD651" i="5"/>
  <c r="C31" i="5" s="1"/>
  <c r="Z640" i="5"/>
  <c r="S640" i="5"/>
  <c r="L639" i="5"/>
  <c r="B639" i="5"/>
  <c r="AD631" i="5"/>
  <c r="Z620" i="5"/>
  <c r="S620" i="5"/>
  <c r="L619" i="5"/>
  <c r="B619" i="5"/>
  <c r="AD611" i="5"/>
  <c r="Z600" i="5"/>
  <c r="S600" i="5"/>
  <c r="L599" i="5"/>
  <c r="B599" i="5"/>
  <c r="AD591" i="5"/>
  <c r="Z580" i="5"/>
  <c r="S580" i="5"/>
  <c r="L579" i="5"/>
  <c r="B579" i="5"/>
  <c r="AD571" i="5"/>
  <c r="Z560" i="5"/>
  <c r="S560" i="5"/>
  <c r="L559" i="5"/>
  <c r="B559" i="5"/>
  <c r="AD551" i="5"/>
  <c r="Z540" i="5"/>
  <c r="S540" i="5"/>
  <c r="L539" i="5"/>
  <c r="B539" i="5"/>
  <c r="AD531" i="5"/>
  <c r="Z520" i="5"/>
  <c r="S520" i="5"/>
  <c r="L519" i="5"/>
  <c r="B519" i="5"/>
  <c r="AD511" i="5"/>
  <c r="Z500" i="5"/>
  <c r="S500" i="5"/>
  <c r="L499" i="5"/>
  <c r="B499" i="5"/>
  <c r="AD491" i="5"/>
  <c r="C23" i="5" s="1"/>
  <c r="Z480" i="5"/>
  <c r="S480" i="5"/>
  <c r="L480" i="5"/>
  <c r="B480" i="5"/>
  <c r="AD471" i="5"/>
  <c r="Z460" i="5"/>
  <c r="S460" i="5"/>
  <c r="L460" i="5"/>
  <c r="B460" i="5"/>
  <c r="AD451" i="5"/>
  <c r="Z440" i="5"/>
  <c r="S440" i="5"/>
  <c r="L439" i="5"/>
  <c r="B439" i="5"/>
  <c r="AD431" i="5"/>
  <c r="C20" i="5" s="1"/>
  <c r="G20" i="5" s="1"/>
  <c r="Z420" i="5"/>
  <c r="S420" i="5"/>
  <c r="L419" i="5"/>
  <c r="B419" i="5"/>
  <c r="AD411" i="5"/>
  <c r="Z400" i="5"/>
  <c r="S400" i="5"/>
  <c r="L399" i="5"/>
  <c r="B399" i="5"/>
  <c r="AD391" i="5"/>
  <c r="C18" i="5" s="1"/>
  <c r="G18" i="5" s="1"/>
  <c r="H18" i="5" s="1"/>
  <c r="I18" i="5" s="1"/>
  <c r="Z380" i="5"/>
  <c r="S380" i="5"/>
  <c r="L379" i="5"/>
  <c r="B379" i="5"/>
  <c r="AD371" i="5"/>
  <c r="Z360" i="5"/>
  <c r="S360" i="5"/>
  <c r="L359" i="5"/>
  <c r="B359" i="5"/>
  <c r="AD351" i="5"/>
  <c r="C16" i="5" s="1"/>
  <c r="Z340" i="5"/>
  <c r="S340" i="5"/>
  <c r="L339" i="5"/>
  <c r="B339" i="5"/>
  <c r="AD331" i="5"/>
  <c r="Z320" i="5"/>
  <c r="S320" i="5"/>
  <c r="L319" i="5"/>
  <c r="B319" i="5"/>
  <c r="AD311" i="5"/>
  <c r="Z300" i="5"/>
  <c r="S300" i="5"/>
  <c r="L299" i="5"/>
  <c r="B299" i="5"/>
  <c r="AD291" i="5"/>
  <c r="Z280" i="5"/>
  <c r="S280" i="5"/>
  <c r="L279" i="5"/>
  <c r="B279" i="5"/>
  <c r="AD271" i="5"/>
  <c r="Z260" i="5"/>
  <c r="S260" i="5"/>
  <c r="L259" i="5"/>
  <c r="B259" i="5"/>
  <c r="AD251" i="5"/>
  <c r="Z240" i="5"/>
  <c r="S240" i="5"/>
  <c r="L239" i="5"/>
  <c r="B239" i="5"/>
  <c r="AD231" i="5"/>
  <c r="C10" i="5" s="1"/>
  <c r="G10" i="5" s="1"/>
  <c r="H10" i="5" s="1"/>
  <c r="I10" i="5" s="1"/>
  <c r="Z220" i="5"/>
  <c r="S220" i="5"/>
  <c r="L219" i="5"/>
  <c r="B219" i="5"/>
  <c r="AD211" i="5"/>
  <c r="Z200" i="5"/>
  <c r="S200" i="5"/>
  <c r="L199" i="5"/>
  <c r="B199" i="5"/>
  <c r="AD191" i="5"/>
  <c r="C8" i="5" s="1"/>
  <c r="Z180" i="5"/>
  <c r="S180" i="5"/>
  <c r="L179" i="5"/>
  <c r="B179" i="5"/>
  <c r="AD171" i="5"/>
  <c r="Z160" i="5"/>
  <c r="S160" i="5"/>
  <c r="L159" i="5"/>
  <c r="B159" i="5"/>
  <c r="AD151" i="5"/>
  <c r="Z140" i="5"/>
  <c r="S140" i="5"/>
  <c r="L139" i="5"/>
  <c r="B139" i="5"/>
  <c r="AD131" i="5"/>
  <c r="Z120" i="5"/>
  <c r="S120" i="5"/>
  <c r="L119" i="5"/>
  <c r="B119" i="5"/>
  <c r="AD111" i="5"/>
  <c r="Z100" i="5"/>
  <c r="S100" i="5"/>
  <c r="L99" i="5"/>
  <c r="B99" i="5"/>
  <c r="AD91" i="5"/>
  <c r="Z80" i="5"/>
  <c r="S80" i="5"/>
  <c r="L79" i="5"/>
  <c r="B79" i="5"/>
  <c r="E77" i="5"/>
  <c r="C77" i="5"/>
  <c r="E43" i="5"/>
  <c r="D43" i="5"/>
  <c r="F42" i="5"/>
  <c r="C42" i="5"/>
  <c r="G42" i="5" s="1"/>
  <c r="H42" i="5" s="1"/>
  <c r="I42" i="5" s="1"/>
  <c r="G41" i="5"/>
  <c r="H41" i="5" s="1"/>
  <c r="I41" i="5" s="1"/>
  <c r="C41" i="5"/>
  <c r="F41" i="5" s="1"/>
  <c r="G40" i="5"/>
  <c r="H40" i="5" s="1"/>
  <c r="I40" i="5" s="1"/>
  <c r="F40" i="5"/>
  <c r="C40" i="5"/>
  <c r="G38" i="5"/>
  <c r="H38" i="5" s="1"/>
  <c r="I38" i="5" s="1"/>
  <c r="F38" i="5"/>
  <c r="C38" i="5"/>
  <c r="G37" i="5"/>
  <c r="H37" i="5" s="1"/>
  <c r="I37" i="5" s="1"/>
  <c r="F37" i="5"/>
  <c r="C37" i="5"/>
  <c r="F36" i="5"/>
  <c r="C36" i="5"/>
  <c r="G36" i="5" s="1"/>
  <c r="H36" i="5" s="1"/>
  <c r="I36" i="5" s="1"/>
  <c r="G35" i="5"/>
  <c r="H35" i="5" s="1"/>
  <c r="I35" i="5" s="1"/>
  <c r="C35" i="5"/>
  <c r="F35" i="5" s="1"/>
  <c r="C34" i="5"/>
  <c r="G34" i="5" s="1"/>
  <c r="H34" i="5" s="1"/>
  <c r="I34" i="5" s="1"/>
  <c r="G33" i="5"/>
  <c r="H33" i="5" s="1"/>
  <c r="I33" i="5" s="1"/>
  <c r="C33" i="5"/>
  <c r="F33" i="5" s="1"/>
  <c r="C32" i="5"/>
  <c r="G32" i="5" s="1"/>
  <c r="H32" i="5" s="1"/>
  <c r="I32" i="5" s="1"/>
  <c r="G30" i="5"/>
  <c r="H30" i="5" s="1"/>
  <c r="I30" i="5" s="1"/>
  <c r="F30" i="5"/>
  <c r="C30" i="5"/>
  <c r="I29" i="5"/>
  <c r="G29" i="5"/>
  <c r="H29" i="5" s="1"/>
  <c r="F29" i="5"/>
  <c r="C29" i="5"/>
  <c r="H28" i="5"/>
  <c r="I28" i="5" s="1"/>
  <c r="G28" i="5"/>
  <c r="F28" i="5"/>
  <c r="C28" i="5"/>
  <c r="C27" i="5"/>
  <c r="G27" i="5" s="1"/>
  <c r="H27" i="5" s="1"/>
  <c r="I27" i="5" s="1"/>
  <c r="C26" i="5"/>
  <c r="H25" i="5"/>
  <c r="I25" i="5" s="1"/>
  <c r="G25" i="5"/>
  <c r="C25" i="5"/>
  <c r="F25" i="5" s="1"/>
  <c r="C24" i="5"/>
  <c r="G22" i="5"/>
  <c r="H22" i="5" s="1"/>
  <c r="I22" i="5" s="1"/>
  <c r="F22" i="5"/>
  <c r="C22" i="5"/>
  <c r="G21" i="5"/>
  <c r="H21" i="5" s="1"/>
  <c r="I21" i="5" s="1"/>
  <c r="F21" i="5"/>
  <c r="C21" i="5"/>
  <c r="H20" i="5"/>
  <c r="I20" i="5" s="1"/>
  <c r="F20" i="5"/>
  <c r="I19" i="5"/>
  <c r="G19" i="5"/>
  <c r="H19" i="5" s="1"/>
  <c r="F19" i="5"/>
  <c r="C19" i="5"/>
  <c r="F18" i="5"/>
  <c r="C17" i="5"/>
  <c r="G17" i="5" s="1"/>
  <c r="H17" i="5" s="1"/>
  <c r="I17" i="5" s="1"/>
  <c r="C15" i="5"/>
  <c r="C14" i="5"/>
  <c r="G14" i="5" s="1"/>
  <c r="H14" i="5" s="1"/>
  <c r="I14" i="5" s="1"/>
  <c r="G13" i="5"/>
  <c r="H13" i="5" s="1"/>
  <c r="I13" i="5" s="1"/>
  <c r="C13" i="5"/>
  <c r="F13" i="5" s="1"/>
  <c r="C12" i="5"/>
  <c r="G12" i="5" s="1"/>
  <c r="H12" i="5" s="1"/>
  <c r="I12" i="5" s="1"/>
  <c r="G11" i="5"/>
  <c r="H11" i="5" s="1"/>
  <c r="I11" i="5" s="1"/>
  <c r="F11" i="5"/>
  <c r="C11" i="5"/>
  <c r="F10" i="5"/>
  <c r="C9" i="5"/>
  <c r="G9" i="5" s="1"/>
  <c r="H9" i="5" s="1"/>
  <c r="I9" i="5" s="1"/>
  <c r="C7" i="5"/>
  <c r="C6" i="5"/>
  <c r="G6" i="5" s="1"/>
  <c r="H6" i="5" s="1"/>
  <c r="I6" i="5" s="1"/>
  <c r="G5" i="5"/>
  <c r="H5" i="5" s="1"/>
  <c r="I5" i="5" s="1"/>
  <c r="C5" i="5"/>
  <c r="F5" i="5" s="1"/>
  <c r="C4" i="5"/>
  <c r="G4" i="5" s="1"/>
  <c r="H4" i="5" s="1"/>
  <c r="I4" i="5" s="1"/>
  <c r="G3" i="5"/>
  <c r="H3" i="5" s="1"/>
  <c r="I3" i="5" s="1"/>
  <c r="F3" i="5"/>
  <c r="C3" i="5"/>
  <c r="G1" i="5"/>
  <c r="E1" i="5"/>
  <c r="AB1056" i="10"/>
  <c r="Y1045" i="10"/>
  <c r="S1045" i="10"/>
  <c r="M1045" i="10"/>
  <c r="B1045" i="10"/>
  <c r="AB1036" i="10"/>
  <c r="Y1025" i="10"/>
  <c r="S1025" i="10"/>
  <c r="M1025" i="10"/>
  <c r="B1025" i="10"/>
  <c r="AB1016" i="10"/>
  <c r="Y1005" i="10"/>
  <c r="S1005" i="10"/>
  <c r="M1005" i="10"/>
  <c r="B1005" i="10"/>
  <c r="AB996" i="10"/>
  <c r="Y985" i="10"/>
  <c r="S985" i="10"/>
  <c r="M985" i="10"/>
  <c r="B985" i="10"/>
  <c r="AB976" i="10"/>
  <c r="Y965" i="10"/>
  <c r="S965" i="10"/>
  <c r="M965" i="10"/>
  <c r="B965" i="10"/>
  <c r="AB956" i="10"/>
  <c r="C47" i="10" s="1"/>
  <c r="Y945" i="10"/>
  <c r="S945" i="10"/>
  <c r="M945" i="10"/>
  <c r="B945" i="10"/>
  <c r="AB936" i="10"/>
  <c r="Y925" i="10"/>
  <c r="S925" i="10"/>
  <c r="M925" i="10"/>
  <c r="B925" i="10"/>
  <c r="AB916" i="10"/>
  <c r="Y905" i="10"/>
  <c r="S905" i="10"/>
  <c r="M905" i="10"/>
  <c r="B905" i="10"/>
  <c r="AB896" i="10"/>
  <c r="Y885" i="10"/>
  <c r="S885" i="10"/>
  <c r="M885" i="10"/>
  <c r="B885" i="10"/>
  <c r="AB876" i="10"/>
  <c r="Y865" i="10"/>
  <c r="S865" i="10"/>
  <c r="M865" i="10"/>
  <c r="B865" i="10"/>
  <c r="AB856" i="10"/>
  <c r="Y845" i="10"/>
  <c r="S845" i="10"/>
  <c r="M845" i="10"/>
  <c r="B845" i="10"/>
  <c r="AB836" i="10"/>
  <c r="Y825" i="10"/>
  <c r="S825" i="10"/>
  <c r="M825" i="10"/>
  <c r="B825" i="10"/>
  <c r="AB816" i="10"/>
  <c r="Y805" i="10"/>
  <c r="S805" i="10"/>
  <c r="M805" i="10"/>
  <c r="B805" i="10"/>
  <c r="AB796" i="10"/>
  <c r="C39" i="10" s="1"/>
  <c r="Y785" i="10"/>
  <c r="S785" i="10"/>
  <c r="M785" i="10"/>
  <c r="B785" i="10"/>
  <c r="AB776" i="10"/>
  <c r="Y765" i="10"/>
  <c r="S765" i="10"/>
  <c r="M765" i="10"/>
  <c r="B765" i="10"/>
  <c r="AB756" i="10"/>
  <c r="Y745" i="10"/>
  <c r="S745" i="10"/>
  <c r="M745" i="10"/>
  <c r="B745" i="10"/>
  <c r="AB736" i="10"/>
  <c r="Y725" i="10"/>
  <c r="S725" i="10"/>
  <c r="M725" i="10"/>
  <c r="B725" i="10"/>
  <c r="AB716" i="10"/>
  <c r="Y705" i="10"/>
  <c r="S705" i="10"/>
  <c r="M705" i="10"/>
  <c r="B705" i="10"/>
  <c r="AB696" i="10"/>
  <c r="Y685" i="10"/>
  <c r="S685" i="10"/>
  <c r="M685" i="10"/>
  <c r="B685" i="10"/>
  <c r="AB676" i="10"/>
  <c r="Y665" i="10"/>
  <c r="S665" i="10"/>
  <c r="M665" i="10"/>
  <c r="B665" i="10"/>
  <c r="AB656" i="10"/>
  <c r="Y645" i="10"/>
  <c r="S645" i="10"/>
  <c r="M645" i="10"/>
  <c r="B645" i="10"/>
  <c r="AB636" i="10"/>
  <c r="C31" i="10" s="1"/>
  <c r="Y625" i="10"/>
  <c r="S625" i="10"/>
  <c r="M625" i="10"/>
  <c r="B625" i="10"/>
  <c r="AB616" i="10"/>
  <c r="Y605" i="10"/>
  <c r="S605" i="10"/>
  <c r="M605" i="10"/>
  <c r="B605" i="10"/>
  <c r="AB596" i="10"/>
  <c r="Y585" i="10"/>
  <c r="S585" i="10"/>
  <c r="M585" i="10"/>
  <c r="B585" i="10"/>
  <c r="AB576" i="10"/>
  <c r="C28" i="10" s="1"/>
  <c r="Y565" i="10"/>
  <c r="S565" i="10"/>
  <c r="M565" i="10"/>
  <c r="B565" i="10"/>
  <c r="AB556" i="10"/>
  <c r="Y545" i="10"/>
  <c r="S545" i="10"/>
  <c r="M545" i="10"/>
  <c r="B545" i="10"/>
  <c r="AB536" i="10"/>
  <c r="Y525" i="10"/>
  <c r="S525" i="10"/>
  <c r="M525" i="10"/>
  <c r="B525" i="10"/>
  <c r="AB516" i="10"/>
  <c r="Y505" i="10"/>
  <c r="S505" i="10"/>
  <c r="M505" i="10"/>
  <c r="B505" i="10"/>
  <c r="AB496" i="10"/>
  <c r="Y485" i="10"/>
  <c r="S485" i="10"/>
  <c r="M485" i="10"/>
  <c r="B485" i="10"/>
  <c r="AB476" i="10"/>
  <c r="C23" i="10" s="1"/>
  <c r="Y465" i="10"/>
  <c r="S465" i="10"/>
  <c r="M465" i="10"/>
  <c r="B465" i="10"/>
  <c r="AB456" i="10"/>
  <c r="Y445" i="10"/>
  <c r="S445" i="10"/>
  <c r="M445" i="10"/>
  <c r="B445" i="10"/>
  <c r="AB436" i="10"/>
  <c r="Y425" i="10"/>
  <c r="S425" i="10"/>
  <c r="M425" i="10"/>
  <c r="B425" i="10"/>
  <c r="AB416" i="10"/>
  <c r="C20" i="10" s="1"/>
  <c r="Y405" i="10"/>
  <c r="S405" i="10"/>
  <c r="M405" i="10"/>
  <c r="B405" i="10"/>
  <c r="AB396" i="10"/>
  <c r="Y385" i="10"/>
  <c r="S385" i="10"/>
  <c r="M385" i="10"/>
  <c r="B385" i="10"/>
  <c r="AB376" i="10"/>
  <c r="Y365" i="10"/>
  <c r="S365" i="10"/>
  <c r="M365" i="10"/>
  <c r="B365" i="10"/>
  <c r="AB356" i="10"/>
  <c r="Y345" i="10"/>
  <c r="S345" i="10"/>
  <c r="M345" i="10"/>
  <c r="B345" i="10"/>
  <c r="AB336" i="10"/>
  <c r="Y325" i="10"/>
  <c r="S325" i="10"/>
  <c r="M325" i="10"/>
  <c r="B325" i="10"/>
  <c r="AB316" i="10"/>
  <c r="C15" i="10" s="1"/>
  <c r="Y305" i="10"/>
  <c r="S305" i="10"/>
  <c r="M305" i="10"/>
  <c r="B305" i="10"/>
  <c r="AB296" i="10"/>
  <c r="Y285" i="10"/>
  <c r="S285" i="10"/>
  <c r="M285" i="10"/>
  <c r="B285" i="10"/>
  <c r="AB276" i="10"/>
  <c r="Y265" i="10"/>
  <c r="S265" i="10"/>
  <c r="M265" i="10"/>
  <c r="B265" i="10"/>
  <c r="AB256" i="10"/>
  <c r="C12" i="10" s="1"/>
  <c r="Y245" i="10"/>
  <c r="S245" i="10"/>
  <c r="M245" i="10"/>
  <c r="B245" i="10"/>
  <c r="AB236" i="10"/>
  <c r="Y225" i="10"/>
  <c r="S225" i="10"/>
  <c r="M225" i="10"/>
  <c r="B225" i="10"/>
  <c r="AB216" i="10"/>
  <c r="Y205" i="10"/>
  <c r="S205" i="10"/>
  <c r="M205" i="10"/>
  <c r="B205" i="10"/>
  <c r="AB196" i="10"/>
  <c r="Y185" i="10"/>
  <c r="S185" i="10"/>
  <c r="M185" i="10"/>
  <c r="B185" i="10"/>
  <c r="AB176" i="10"/>
  <c r="Y165" i="10"/>
  <c r="S165" i="10"/>
  <c r="M165" i="10"/>
  <c r="B165" i="10"/>
  <c r="AB156" i="10"/>
  <c r="C7" i="10" s="1"/>
  <c r="Y145" i="10"/>
  <c r="S145" i="10"/>
  <c r="M145" i="10"/>
  <c r="B145" i="10"/>
  <c r="AB136" i="10"/>
  <c r="Y125" i="10"/>
  <c r="S125" i="10"/>
  <c r="M125" i="10"/>
  <c r="B125" i="10"/>
  <c r="AB116" i="10"/>
  <c r="Y105" i="10"/>
  <c r="S105" i="10"/>
  <c r="M105" i="10"/>
  <c r="B105" i="10"/>
  <c r="AB96" i="10"/>
  <c r="C4" i="10" s="1"/>
  <c r="Y85" i="10"/>
  <c r="S85" i="10"/>
  <c r="M85" i="10"/>
  <c r="B85" i="10"/>
  <c r="AB76" i="10"/>
  <c r="Y65" i="10"/>
  <c r="S65" i="10"/>
  <c r="M65" i="10"/>
  <c r="B65" i="10"/>
  <c r="E62" i="10"/>
  <c r="C62" i="10"/>
  <c r="E53" i="10"/>
  <c r="D53" i="10"/>
  <c r="C52" i="10"/>
  <c r="G51" i="10"/>
  <c r="F51" i="10"/>
  <c r="C51" i="10"/>
  <c r="F50" i="10"/>
  <c r="C50" i="10"/>
  <c r="G50" i="10" s="1"/>
  <c r="G49" i="10"/>
  <c r="F49" i="10"/>
  <c r="C49" i="10"/>
  <c r="G48" i="10"/>
  <c r="F48" i="10"/>
  <c r="C48" i="10"/>
  <c r="G46" i="10"/>
  <c r="C46" i="10"/>
  <c r="F46" i="10" s="1"/>
  <c r="C45" i="10"/>
  <c r="G45" i="10" s="1"/>
  <c r="C44" i="10"/>
  <c r="G43" i="10"/>
  <c r="F43" i="10"/>
  <c r="C43" i="10"/>
  <c r="F42" i="10"/>
  <c r="C42" i="10"/>
  <c r="G42" i="10" s="1"/>
  <c r="J41" i="10"/>
  <c r="I41" i="10"/>
  <c r="G41" i="10"/>
  <c r="H41" i="10" s="1"/>
  <c r="F41" i="10"/>
  <c r="C41" i="10"/>
  <c r="H40" i="10"/>
  <c r="I40" i="10" s="1"/>
  <c r="G40" i="10"/>
  <c r="C40" i="10"/>
  <c r="F40" i="10" s="1"/>
  <c r="J38" i="10"/>
  <c r="F38" i="10"/>
  <c r="C38" i="10"/>
  <c r="G38" i="10" s="1"/>
  <c r="H38" i="10" s="1"/>
  <c r="I38" i="10" s="1"/>
  <c r="J37" i="10"/>
  <c r="G37" i="10"/>
  <c r="H37" i="10" s="1"/>
  <c r="I37" i="10" s="1"/>
  <c r="F37" i="10"/>
  <c r="C37" i="10"/>
  <c r="H36" i="10"/>
  <c r="I36" i="10" s="1"/>
  <c r="G36" i="10"/>
  <c r="C36" i="10"/>
  <c r="F36" i="10" s="1"/>
  <c r="F35" i="10"/>
  <c r="C35" i="10"/>
  <c r="J34" i="10"/>
  <c r="F34" i="10"/>
  <c r="C34" i="10"/>
  <c r="G34" i="10" s="1"/>
  <c r="H34" i="10" s="1"/>
  <c r="I34" i="10" s="1"/>
  <c r="J33" i="10"/>
  <c r="G33" i="10"/>
  <c r="H33" i="10" s="1"/>
  <c r="I33" i="10" s="1"/>
  <c r="F33" i="10"/>
  <c r="C33" i="10"/>
  <c r="G32" i="10"/>
  <c r="H32" i="10" s="1"/>
  <c r="I32" i="10" s="1"/>
  <c r="C32" i="10"/>
  <c r="F32" i="10" s="1"/>
  <c r="J30" i="10"/>
  <c r="F30" i="10"/>
  <c r="C30" i="10"/>
  <c r="G30" i="10" s="1"/>
  <c r="H30" i="10" s="1"/>
  <c r="I30" i="10" s="1"/>
  <c r="J29" i="10"/>
  <c r="I29" i="10"/>
  <c r="G29" i="10"/>
  <c r="H29" i="10" s="1"/>
  <c r="F29" i="10"/>
  <c r="C29" i="10"/>
  <c r="H28" i="10"/>
  <c r="I28" i="10" s="1"/>
  <c r="G28" i="10"/>
  <c r="C27" i="10"/>
  <c r="J26" i="10"/>
  <c r="F26" i="10"/>
  <c r="C26" i="10"/>
  <c r="G26" i="10" s="1"/>
  <c r="H26" i="10" s="1"/>
  <c r="I26" i="10" s="1"/>
  <c r="J25" i="10"/>
  <c r="I25" i="10"/>
  <c r="G25" i="10"/>
  <c r="H25" i="10" s="1"/>
  <c r="F25" i="10"/>
  <c r="C25" i="10"/>
  <c r="H24" i="10"/>
  <c r="I24" i="10" s="1"/>
  <c r="G24" i="10"/>
  <c r="C24" i="10"/>
  <c r="F24" i="10" s="1"/>
  <c r="J22" i="10"/>
  <c r="F22" i="10"/>
  <c r="C22" i="10"/>
  <c r="G22" i="10" s="1"/>
  <c r="H22" i="10" s="1"/>
  <c r="I22" i="10" s="1"/>
  <c r="J21" i="10"/>
  <c r="I21" i="10"/>
  <c r="G21" i="10"/>
  <c r="H21" i="10" s="1"/>
  <c r="F21" i="10"/>
  <c r="C21" i="10"/>
  <c r="H20" i="10"/>
  <c r="I20" i="10" s="1"/>
  <c r="G20" i="10"/>
  <c r="C19" i="10"/>
  <c r="J18" i="10"/>
  <c r="F18" i="10"/>
  <c r="C18" i="10"/>
  <c r="G18" i="10" s="1"/>
  <c r="H18" i="10" s="1"/>
  <c r="I18" i="10" s="1"/>
  <c r="J17" i="10"/>
  <c r="I17" i="10"/>
  <c r="G17" i="10"/>
  <c r="H17" i="10" s="1"/>
  <c r="F17" i="10"/>
  <c r="C17" i="10"/>
  <c r="H16" i="10"/>
  <c r="I16" i="10" s="1"/>
  <c r="G16" i="10"/>
  <c r="C16" i="10"/>
  <c r="F16" i="10" s="1"/>
  <c r="J14" i="10"/>
  <c r="F14" i="10"/>
  <c r="C14" i="10"/>
  <c r="G14" i="10" s="1"/>
  <c r="H14" i="10" s="1"/>
  <c r="I14" i="10" s="1"/>
  <c r="J13" i="10"/>
  <c r="I13" i="10"/>
  <c r="H13" i="10"/>
  <c r="G13" i="10"/>
  <c r="F13" i="10"/>
  <c r="C13" i="10"/>
  <c r="G12" i="10"/>
  <c r="H12" i="10" s="1"/>
  <c r="I12" i="10" s="1"/>
  <c r="F11" i="10"/>
  <c r="C11" i="10"/>
  <c r="J10" i="10"/>
  <c r="F10" i="10"/>
  <c r="C10" i="10"/>
  <c r="G10" i="10" s="1"/>
  <c r="H10" i="10" s="1"/>
  <c r="I10" i="10" s="1"/>
  <c r="J9" i="10"/>
  <c r="I9" i="10"/>
  <c r="H9" i="10"/>
  <c r="G9" i="10"/>
  <c r="F9" i="10"/>
  <c r="C9" i="10"/>
  <c r="H8" i="10"/>
  <c r="I8" i="10" s="1"/>
  <c r="G8" i="10"/>
  <c r="F8" i="10"/>
  <c r="C8" i="10"/>
  <c r="J8" i="10" s="1"/>
  <c r="J6" i="10"/>
  <c r="F6" i="10"/>
  <c r="C6" i="10"/>
  <c r="G6" i="10" s="1"/>
  <c r="H6" i="10" s="1"/>
  <c r="I6" i="10" s="1"/>
  <c r="J5" i="10"/>
  <c r="G5" i="10"/>
  <c r="H5" i="10" s="1"/>
  <c r="I5" i="10" s="1"/>
  <c r="F5" i="10"/>
  <c r="C5" i="10"/>
  <c r="G4" i="10"/>
  <c r="H4" i="10" s="1"/>
  <c r="I4" i="10" s="1"/>
  <c r="F3" i="10"/>
  <c r="C3" i="10"/>
  <c r="G1" i="10"/>
  <c r="E1" i="10"/>
  <c r="AE224" i="3"/>
  <c r="AD224" i="3"/>
  <c r="AA224" i="3"/>
  <c r="Z224" i="3"/>
  <c r="W224" i="3"/>
  <c r="V224" i="3"/>
  <c r="S224" i="3"/>
  <c r="R224" i="3"/>
  <c r="O224" i="3"/>
  <c r="N224" i="3"/>
  <c r="F224" i="3"/>
  <c r="AN223" i="3"/>
  <c r="AM223" i="3"/>
  <c r="AJ223" i="3"/>
  <c r="AH223" i="3"/>
  <c r="AG223" i="3"/>
  <c r="AI223" i="3" s="1"/>
  <c r="AF223" i="3"/>
  <c r="AN222" i="3"/>
  <c r="AK222" i="3" s="1"/>
  <c r="AM222" i="3"/>
  <c r="AG222" i="3"/>
  <c r="AI222" i="3" s="1"/>
  <c r="AJ222" i="3" s="1"/>
  <c r="AF222" i="3"/>
  <c r="AN221" i="3"/>
  <c r="AK221" i="3" s="1"/>
  <c r="AM221" i="3"/>
  <c r="AJ221" i="3"/>
  <c r="AH221" i="3"/>
  <c r="AG221" i="3"/>
  <c r="AI221" i="3" s="1"/>
  <c r="AF221" i="3"/>
  <c r="AN220" i="3"/>
  <c r="AM220" i="3"/>
  <c r="AH220" i="3"/>
  <c r="AG220" i="3"/>
  <c r="AI220" i="3" s="1"/>
  <c r="AJ220" i="3" s="1"/>
  <c r="AF220" i="3"/>
  <c r="AN219" i="3"/>
  <c r="AM219" i="3"/>
  <c r="AJ219" i="3"/>
  <c r="AH219" i="3"/>
  <c r="AG219" i="3"/>
  <c r="AI219" i="3" s="1"/>
  <c r="AF219" i="3"/>
  <c r="AN218" i="3"/>
  <c r="AK218" i="3" s="1"/>
  <c r="AM218" i="3"/>
  <c r="AG218" i="3"/>
  <c r="AI218" i="3" s="1"/>
  <c r="AJ218" i="3" s="1"/>
  <c r="AF218" i="3"/>
  <c r="AN217" i="3"/>
  <c r="AK217" i="3" s="1"/>
  <c r="AM217" i="3"/>
  <c r="AJ217" i="3"/>
  <c r="AH217" i="3"/>
  <c r="AG217" i="3"/>
  <c r="AI217" i="3" s="1"/>
  <c r="AF217" i="3"/>
  <c r="AN216" i="3"/>
  <c r="AM216" i="3"/>
  <c r="AH216" i="3"/>
  <c r="AG216" i="3"/>
  <c r="AI216" i="3" s="1"/>
  <c r="AJ216" i="3" s="1"/>
  <c r="AF216" i="3"/>
  <c r="AN215" i="3"/>
  <c r="AM215" i="3"/>
  <c r="AJ215" i="3"/>
  <c r="AH215" i="3"/>
  <c r="AG215" i="3"/>
  <c r="AI215" i="3" s="1"/>
  <c r="AF215" i="3"/>
  <c r="AN214" i="3"/>
  <c r="AM214" i="3"/>
  <c r="AG214" i="3"/>
  <c r="AF214" i="3"/>
  <c r="AN213" i="3"/>
  <c r="AM213" i="3"/>
  <c r="AH213" i="3"/>
  <c r="AG213" i="3"/>
  <c r="AF213" i="3"/>
  <c r="AN212" i="3"/>
  <c r="AM212" i="3"/>
  <c r="AH212" i="3"/>
  <c r="AG212" i="3"/>
  <c r="AI212" i="3" s="1"/>
  <c r="AJ212" i="3" s="1"/>
  <c r="AF212" i="3"/>
  <c r="AN211" i="3"/>
  <c r="AM211" i="3"/>
  <c r="AJ211" i="3"/>
  <c r="AH211" i="3"/>
  <c r="AG211" i="3"/>
  <c r="AI211" i="3" s="1"/>
  <c r="AF211" i="3"/>
  <c r="AN210" i="3"/>
  <c r="AM210" i="3"/>
  <c r="AG210" i="3"/>
  <c r="AF210" i="3"/>
  <c r="AN209" i="3"/>
  <c r="AM209" i="3"/>
  <c r="AH209" i="3"/>
  <c r="AG209" i="3"/>
  <c r="AF209" i="3"/>
  <c r="AN208" i="3"/>
  <c r="AM208" i="3"/>
  <c r="AH208" i="3"/>
  <c r="AG208" i="3"/>
  <c r="AI208" i="3" s="1"/>
  <c r="AJ208" i="3" s="1"/>
  <c r="AF208" i="3"/>
  <c r="AN207" i="3"/>
  <c r="AM207" i="3"/>
  <c r="AJ207" i="3"/>
  <c r="AH207" i="3"/>
  <c r="AG207" i="3"/>
  <c r="AI207" i="3" s="1"/>
  <c r="AF207" i="3"/>
  <c r="AN206" i="3"/>
  <c r="AM206" i="3"/>
  <c r="AG206" i="3"/>
  <c r="AF206" i="3"/>
  <c r="AN205" i="3"/>
  <c r="AM205" i="3"/>
  <c r="AH205" i="3"/>
  <c r="AG205" i="3"/>
  <c r="AF205" i="3"/>
  <c r="AN204" i="3"/>
  <c r="AM204" i="3"/>
  <c r="AH204" i="3"/>
  <c r="AG204" i="3"/>
  <c r="AI204" i="3" s="1"/>
  <c r="AJ204" i="3" s="1"/>
  <c r="AF204" i="3"/>
  <c r="AN203" i="3"/>
  <c r="AM203" i="3"/>
  <c r="AJ203" i="3"/>
  <c r="AH203" i="3"/>
  <c r="AG203" i="3"/>
  <c r="AI203" i="3" s="1"/>
  <c r="AF203" i="3"/>
  <c r="AN202" i="3"/>
  <c r="AM202" i="3"/>
  <c r="AG202" i="3"/>
  <c r="AF202" i="3"/>
  <c r="AN201" i="3"/>
  <c r="AM201" i="3"/>
  <c r="AH201" i="3"/>
  <c r="AG201" i="3"/>
  <c r="AF201" i="3"/>
  <c r="AN200" i="3"/>
  <c r="AM200" i="3"/>
  <c r="AH200" i="3"/>
  <c r="AG200" i="3"/>
  <c r="AI200" i="3" s="1"/>
  <c r="AJ200" i="3" s="1"/>
  <c r="AF200" i="3"/>
  <c r="AN199" i="3"/>
  <c r="AM199" i="3"/>
  <c r="AG199" i="3"/>
  <c r="AF199" i="3"/>
  <c r="AN198" i="3"/>
  <c r="AM198" i="3"/>
  <c r="AK198" i="3"/>
  <c r="AJ198" i="3"/>
  <c r="AH198" i="3"/>
  <c r="AG198" i="3"/>
  <c r="AI198" i="3" s="1"/>
  <c r="AF198" i="3"/>
  <c r="AN197" i="3"/>
  <c r="AM197" i="3"/>
  <c r="AH197" i="3"/>
  <c r="AG197" i="3"/>
  <c r="AF197" i="3"/>
  <c r="AN196" i="3"/>
  <c r="AM196" i="3"/>
  <c r="AG196" i="3"/>
  <c r="AF196" i="3"/>
  <c r="AN195" i="3"/>
  <c r="AM195" i="3"/>
  <c r="AK195" i="3"/>
  <c r="AG195" i="3"/>
  <c r="AI195" i="3" s="1"/>
  <c r="AJ195" i="3" s="1"/>
  <c r="AF195" i="3"/>
  <c r="AN194" i="3"/>
  <c r="AM194" i="3"/>
  <c r="AG194" i="3"/>
  <c r="AF194" i="3"/>
  <c r="AN193" i="3"/>
  <c r="AM193" i="3"/>
  <c r="AH193" i="3"/>
  <c r="AG193" i="3"/>
  <c r="AF193" i="3"/>
  <c r="AN192" i="3"/>
  <c r="AK192" i="3" s="1"/>
  <c r="AM192" i="3"/>
  <c r="AH192" i="3"/>
  <c r="AG192" i="3"/>
  <c r="AI192" i="3" s="1"/>
  <c r="AJ192" i="3" s="1"/>
  <c r="AF192" i="3"/>
  <c r="AN191" i="3"/>
  <c r="AM191" i="3"/>
  <c r="AG191" i="3"/>
  <c r="AF191" i="3"/>
  <c r="AN190" i="3"/>
  <c r="AM190" i="3"/>
  <c r="AK190" i="3"/>
  <c r="AJ190" i="3"/>
  <c r="AH190" i="3"/>
  <c r="AG190" i="3"/>
  <c r="AI190" i="3" s="1"/>
  <c r="AF190" i="3"/>
  <c r="AN189" i="3"/>
  <c r="AM189" i="3"/>
  <c r="AH189" i="3"/>
  <c r="AG189" i="3"/>
  <c r="AF189" i="3"/>
  <c r="AN188" i="3"/>
  <c r="AM188" i="3"/>
  <c r="AG188" i="3"/>
  <c r="AF188" i="3"/>
  <c r="AN187" i="3"/>
  <c r="AM187" i="3"/>
  <c r="AG187" i="3"/>
  <c r="AI187" i="3" s="1"/>
  <c r="AF187" i="3"/>
  <c r="AN186" i="3"/>
  <c r="AM186" i="3"/>
  <c r="AG186" i="3"/>
  <c r="AI186" i="3" s="1"/>
  <c r="AF186" i="3"/>
  <c r="AN185" i="3"/>
  <c r="AM185" i="3"/>
  <c r="AG185" i="3"/>
  <c r="AI185" i="3" s="1"/>
  <c r="AF185" i="3"/>
  <c r="AN184" i="3"/>
  <c r="AM184" i="3"/>
  <c r="AG184" i="3"/>
  <c r="AI184" i="3" s="1"/>
  <c r="AF184" i="3"/>
  <c r="AN183" i="3"/>
  <c r="AM183" i="3"/>
  <c r="AG183" i="3"/>
  <c r="AI183" i="3" s="1"/>
  <c r="AF183" i="3"/>
  <c r="AN182" i="3"/>
  <c r="AM182" i="3"/>
  <c r="AG182" i="3"/>
  <c r="AI182" i="3" s="1"/>
  <c r="AF182" i="3"/>
  <c r="AN181" i="3"/>
  <c r="AM181" i="3"/>
  <c r="AG181" i="3"/>
  <c r="AI181" i="3" s="1"/>
  <c r="AF181" i="3"/>
  <c r="AN180" i="3"/>
  <c r="AM180" i="3"/>
  <c r="AG180" i="3"/>
  <c r="AI180" i="3" s="1"/>
  <c r="AF180" i="3"/>
  <c r="AN179" i="3"/>
  <c r="AM179" i="3"/>
  <c r="AG179" i="3"/>
  <c r="AI179" i="3" s="1"/>
  <c r="AF179" i="3"/>
  <c r="AN178" i="3"/>
  <c r="AM178" i="3"/>
  <c r="AG178" i="3"/>
  <c r="AI178" i="3" s="1"/>
  <c r="AF178" i="3"/>
  <c r="AN177" i="3"/>
  <c r="AM177" i="3"/>
  <c r="AG177" i="3"/>
  <c r="AF177" i="3"/>
  <c r="AN176" i="3"/>
  <c r="AM176" i="3"/>
  <c r="AG176" i="3"/>
  <c r="AF176" i="3"/>
  <c r="AN175" i="3"/>
  <c r="AM175" i="3"/>
  <c r="AG175" i="3"/>
  <c r="AF175" i="3"/>
  <c r="AN174" i="3"/>
  <c r="AM174" i="3"/>
  <c r="AG174" i="3"/>
  <c r="AF174" i="3"/>
  <c r="AN173" i="3"/>
  <c r="AM173" i="3"/>
  <c r="AG173" i="3"/>
  <c r="AF173" i="3"/>
  <c r="AN172" i="3"/>
  <c r="AM172" i="3"/>
  <c r="AG172" i="3"/>
  <c r="AF172" i="3"/>
  <c r="AN171" i="3"/>
  <c r="AM171" i="3"/>
  <c r="AG171" i="3"/>
  <c r="AF171" i="3"/>
  <c r="AN170" i="3"/>
  <c r="AM170" i="3"/>
  <c r="AG170" i="3"/>
  <c r="AF170" i="3"/>
  <c r="AN169" i="3"/>
  <c r="AM169" i="3"/>
  <c r="AG169" i="3"/>
  <c r="AF169" i="3"/>
  <c r="AN168" i="3"/>
  <c r="AM168" i="3"/>
  <c r="AG168" i="3"/>
  <c r="AF168" i="3"/>
  <c r="AN167" i="3"/>
  <c r="AM167" i="3"/>
  <c r="AG167" i="3"/>
  <c r="AF167" i="3"/>
  <c r="AN166" i="3"/>
  <c r="AM166" i="3"/>
  <c r="AG166" i="3"/>
  <c r="AF166" i="3"/>
  <c r="AN165" i="3"/>
  <c r="AM165" i="3"/>
  <c r="AG165" i="3"/>
  <c r="AF165" i="3"/>
  <c r="AN164" i="3"/>
  <c r="AM164" i="3"/>
  <c r="AG164" i="3"/>
  <c r="AF164" i="3"/>
  <c r="AN163" i="3"/>
  <c r="AM163" i="3"/>
  <c r="AG163" i="3"/>
  <c r="AF163" i="3"/>
  <c r="AN162" i="3"/>
  <c r="AM162" i="3"/>
  <c r="AG162" i="3"/>
  <c r="AF162" i="3"/>
  <c r="AN161" i="3"/>
  <c r="AM161" i="3"/>
  <c r="AG161" i="3"/>
  <c r="AF161" i="3"/>
  <c r="AN160" i="3"/>
  <c r="AM160" i="3"/>
  <c r="AG160" i="3"/>
  <c r="AF160" i="3"/>
  <c r="AN159" i="3"/>
  <c r="AM159" i="3"/>
  <c r="AG159" i="3"/>
  <c r="AF159" i="3"/>
  <c r="AN158" i="3"/>
  <c r="AM158" i="3"/>
  <c r="AG158" i="3"/>
  <c r="AF158" i="3"/>
  <c r="AN157" i="3"/>
  <c r="AM157" i="3"/>
  <c r="AG157" i="3"/>
  <c r="AF157" i="3"/>
  <c r="AN156" i="3"/>
  <c r="AM156" i="3"/>
  <c r="AG156" i="3"/>
  <c r="AF156" i="3"/>
  <c r="AN155" i="3"/>
  <c r="AM155" i="3"/>
  <c r="AG155" i="3"/>
  <c r="AF155" i="3"/>
  <c r="AN154" i="3"/>
  <c r="AM154" i="3"/>
  <c r="AG154" i="3"/>
  <c r="AF154" i="3"/>
  <c r="AN153" i="3"/>
  <c r="AM153" i="3"/>
  <c r="AG153" i="3"/>
  <c r="AF153" i="3"/>
  <c r="AN152" i="3"/>
  <c r="AM152" i="3"/>
  <c r="AG152" i="3"/>
  <c r="AF152" i="3"/>
  <c r="AN151" i="3"/>
  <c r="AM151" i="3"/>
  <c r="AG151" i="3"/>
  <c r="AF151" i="3"/>
  <c r="AN150" i="3"/>
  <c r="AM150" i="3"/>
  <c r="AG150" i="3"/>
  <c r="AF150" i="3"/>
  <c r="AN149" i="3"/>
  <c r="AM149" i="3"/>
  <c r="AG149" i="3"/>
  <c r="AF149" i="3"/>
  <c r="AN148" i="3"/>
  <c r="AM148" i="3"/>
  <c r="AG148" i="3"/>
  <c r="AF148" i="3"/>
  <c r="AN147" i="3"/>
  <c r="AM147" i="3"/>
  <c r="AG147" i="3"/>
  <c r="AF147" i="3"/>
  <c r="AN146" i="3"/>
  <c r="AM146" i="3"/>
  <c r="AG146" i="3"/>
  <c r="AF146" i="3"/>
  <c r="AN145" i="3"/>
  <c r="AM145" i="3"/>
  <c r="AG145" i="3"/>
  <c r="AF145" i="3"/>
  <c r="AN144" i="3"/>
  <c r="AM144" i="3"/>
  <c r="AG144" i="3"/>
  <c r="AF144" i="3"/>
  <c r="AN143" i="3"/>
  <c r="AM143" i="3"/>
  <c r="AG143" i="3"/>
  <c r="AF143" i="3"/>
  <c r="AN142" i="3"/>
  <c r="AM142" i="3"/>
  <c r="AG142" i="3"/>
  <c r="AF142" i="3"/>
  <c r="AN141" i="3"/>
  <c r="AM141" i="3"/>
  <c r="AG141" i="3"/>
  <c r="AF141" i="3"/>
  <c r="AN140" i="3"/>
  <c r="AM140" i="3"/>
  <c r="AG140" i="3"/>
  <c r="AF140" i="3"/>
  <c r="AN139" i="3"/>
  <c r="AM139" i="3"/>
  <c r="AG139" i="3"/>
  <c r="AF139" i="3"/>
  <c r="AN138" i="3"/>
  <c r="AM138" i="3"/>
  <c r="AG138" i="3"/>
  <c r="AF138" i="3"/>
  <c r="AN137" i="3"/>
  <c r="AM137" i="3"/>
  <c r="AG137" i="3"/>
  <c r="AF137" i="3"/>
  <c r="AN136" i="3"/>
  <c r="AM136" i="3"/>
  <c r="AG136" i="3"/>
  <c r="AF136" i="3"/>
  <c r="AN135" i="3"/>
  <c r="AM135" i="3"/>
  <c r="AG135" i="3"/>
  <c r="AF135" i="3"/>
  <c r="AN134" i="3"/>
  <c r="AM134" i="3"/>
  <c r="AG134" i="3"/>
  <c r="AF134" i="3"/>
  <c r="AN133" i="3"/>
  <c r="AM133" i="3"/>
  <c r="AG133" i="3"/>
  <c r="AF133" i="3"/>
  <c r="AN132" i="3"/>
  <c r="AM132" i="3"/>
  <c r="AG132" i="3"/>
  <c r="AF132" i="3"/>
  <c r="AN131" i="3"/>
  <c r="AM131" i="3"/>
  <c r="AG131" i="3"/>
  <c r="AF131" i="3"/>
  <c r="AN130" i="3"/>
  <c r="AM130" i="3"/>
  <c r="AG130" i="3"/>
  <c r="AF130" i="3"/>
  <c r="AN129" i="3"/>
  <c r="AM129" i="3"/>
  <c r="AG129" i="3"/>
  <c r="AF129" i="3"/>
  <c r="AN128" i="3"/>
  <c r="AM128" i="3"/>
  <c r="AG128" i="3"/>
  <c r="AF128" i="3"/>
  <c r="AN127" i="3"/>
  <c r="AM127" i="3"/>
  <c r="AG127" i="3"/>
  <c r="AF127" i="3"/>
  <c r="AN126" i="3"/>
  <c r="AM126" i="3"/>
  <c r="AG126" i="3"/>
  <c r="AF126" i="3"/>
  <c r="AN125" i="3"/>
  <c r="AM125" i="3"/>
  <c r="AG125" i="3"/>
  <c r="AF125" i="3"/>
  <c r="AN124" i="3"/>
  <c r="AM124" i="3"/>
  <c r="AG124" i="3"/>
  <c r="AF124" i="3"/>
  <c r="AN123" i="3"/>
  <c r="AM123" i="3"/>
  <c r="AG123" i="3"/>
  <c r="AF123" i="3"/>
  <c r="AN122" i="3"/>
  <c r="AM122" i="3"/>
  <c r="AG122" i="3"/>
  <c r="AF122" i="3"/>
  <c r="AN121" i="3"/>
  <c r="AM121" i="3"/>
  <c r="AG121" i="3"/>
  <c r="AF121" i="3"/>
  <c r="AN120" i="3"/>
  <c r="AM120" i="3"/>
  <c r="AG120" i="3"/>
  <c r="AF120" i="3"/>
  <c r="AN119" i="3"/>
  <c r="AM119" i="3"/>
  <c r="AG119" i="3"/>
  <c r="AF119" i="3"/>
  <c r="AN118" i="3"/>
  <c r="AM118" i="3"/>
  <c r="AG118" i="3"/>
  <c r="AF118" i="3"/>
  <c r="AN117" i="3"/>
  <c r="AM117" i="3"/>
  <c r="AG117" i="3"/>
  <c r="AI117" i="3" s="1"/>
  <c r="AJ117" i="3" s="1"/>
  <c r="AF117" i="3"/>
  <c r="AN116" i="3"/>
  <c r="AM116" i="3"/>
  <c r="AG116" i="3"/>
  <c r="AF116" i="3"/>
  <c r="AN115" i="3"/>
  <c r="AM115" i="3"/>
  <c r="AG115" i="3"/>
  <c r="AI115" i="3" s="1"/>
  <c r="AJ115" i="3" s="1"/>
  <c r="AF115" i="3"/>
  <c r="AN114" i="3"/>
  <c r="AM114" i="3"/>
  <c r="AG114" i="3"/>
  <c r="AF114" i="3"/>
  <c r="AN113" i="3"/>
  <c r="AM113" i="3"/>
  <c r="AG113" i="3"/>
  <c r="AI113" i="3" s="1"/>
  <c r="AJ113" i="3" s="1"/>
  <c r="AF113" i="3"/>
  <c r="AN112" i="3"/>
  <c r="AM112" i="3"/>
  <c r="AG112" i="3"/>
  <c r="AF112" i="3"/>
  <c r="AN111" i="3"/>
  <c r="AM111" i="3"/>
  <c r="AG111" i="3"/>
  <c r="AI111" i="3" s="1"/>
  <c r="AJ111" i="3" s="1"/>
  <c r="AF111" i="3"/>
  <c r="AN110" i="3"/>
  <c r="AM110" i="3"/>
  <c r="AG110" i="3"/>
  <c r="AF110" i="3"/>
  <c r="AN109" i="3"/>
  <c r="AM109" i="3"/>
  <c r="AG109" i="3"/>
  <c r="AI109" i="3" s="1"/>
  <c r="AJ109" i="3" s="1"/>
  <c r="AF109" i="3"/>
  <c r="AN108" i="3"/>
  <c r="AM108" i="3"/>
  <c r="AG108" i="3"/>
  <c r="AF108" i="3"/>
  <c r="AN107" i="3"/>
  <c r="AM107" i="3"/>
  <c r="AG107" i="3"/>
  <c r="AI107" i="3" s="1"/>
  <c r="AJ107" i="3" s="1"/>
  <c r="AF107" i="3"/>
  <c r="AN106" i="3"/>
  <c r="AM106" i="3"/>
  <c r="AG106" i="3"/>
  <c r="AF106" i="3"/>
  <c r="AN105" i="3"/>
  <c r="AM105" i="3"/>
  <c r="AG105" i="3"/>
  <c r="AI105" i="3" s="1"/>
  <c r="AJ105" i="3" s="1"/>
  <c r="AF105" i="3"/>
  <c r="AN104" i="3"/>
  <c r="AM104" i="3"/>
  <c r="AG104" i="3"/>
  <c r="AF104" i="3"/>
  <c r="AN103" i="3"/>
  <c r="AM103" i="3"/>
  <c r="AG103" i="3"/>
  <c r="AI103" i="3" s="1"/>
  <c r="AJ103" i="3" s="1"/>
  <c r="AF103" i="3"/>
  <c r="AN102" i="3"/>
  <c r="AM102" i="3"/>
  <c r="AG102" i="3"/>
  <c r="AF102" i="3"/>
  <c r="AN101" i="3"/>
  <c r="AM101" i="3"/>
  <c r="AG101" i="3"/>
  <c r="AI101" i="3" s="1"/>
  <c r="AJ101" i="3" s="1"/>
  <c r="AF101" i="3"/>
  <c r="AN100" i="3"/>
  <c r="AM100" i="3"/>
  <c r="AG100" i="3"/>
  <c r="AF100" i="3"/>
  <c r="AN99" i="3"/>
  <c r="AM99" i="3"/>
  <c r="AG99" i="3"/>
  <c r="AI99" i="3" s="1"/>
  <c r="AJ99" i="3" s="1"/>
  <c r="AF99" i="3"/>
  <c r="AN98" i="3"/>
  <c r="AM98" i="3"/>
  <c r="AG98" i="3"/>
  <c r="AF98" i="3"/>
  <c r="AN97" i="3"/>
  <c r="AM97" i="3"/>
  <c r="AG97" i="3"/>
  <c r="AI97" i="3" s="1"/>
  <c r="AJ97" i="3" s="1"/>
  <c r="AF97" i="3"/>
  <c r="AN96" i="3"/>
  <c r="AM96" i="3"/>
  <c r="AG96" i="3"/>
  <c r="AF96" i="3"/>
  <c r="AN95" i="3"/>
  <c r="AM95" i="3"/>
  <c r="AG95" i="3"/>
  <c r="AI95" i="3" s="1"/>
  <c r="AJ95" i="3" s="1"/>
  <c r="AF95" i="3"/>
  <c r="AN94" i="3"/>
  <c r="AM94" i="3"/>
  <c r="AG94" i="3"/>
  <c r="AF94" i="3"/>
  <c r="AN93" i="3"/>
  <c r="AM93" i="3"/>
  <c r="AG93" i="3"/>
  <c r="AI93" i="3" s="1"/>
  <c r="AJ93" i="3" s="1"/>
  <c r="AF93" i="3"/>
  <c r="AN92" i="3"/>
  <c r="AM92" i="3"/>
  <c r="AG92" i="3"/>
  <c r="AF92" i="3"/>
  <c r="AN91" i="3"/>
  <c r="AM91" i="3"/>
  <c r="AG91" i="3"/>
  <c r="AI91" i="3" s="1"/>
  <c r="AJ91" i="3" s="1"/>
  <c r="AF91" i="3"/>
  <c r="AN90" i="3"/>
  <c r="AM90" i="3"/>
  <c r="AG90" i="3"/>
  <c r="AF90" i="3"/>
  <c r="AN89" i="3"/>
  <c r="AM89" i="3"/>
  <c r="AG89" i="3"/>
  <c r="AI89" i="3" s="1"/>
  <c r="AJ89" i="3" s="1"/>
  <c r="AF89" i="3"/>
  <c r="AN88" i="3"/>
  <c r="AM88" i="3"/>
  <c r="AG88" i="3"/>
  <c r="AF88" i="3"/>
  <c r="AN87" i="3"/>
  <c r="AM87" i="3"/>
  <c r="AG87" i="3"/>
  <c r="AI87" i="3" s="1"/>
  <c r="AJ87" i="3" s="1"/>
  <c r="AF87" i="3"/>
  <c r="AN86" i="3"/>
  <c r="AM86" i="3"/>
  <c r="AG86" i="3"/>
  <c r="AF86" i="3"/>
  <c r="AN85" i="3"/>
  <c r="AM85" i="3"/>
  <c r="AG85" i="3"/>
  <c r="AF85" i="3"/>
  <c r="AN84" i="3"/>
  <c r="AM84" i="3"/>
  <c r="AG84" i="3"/>
  <c r="AF84" i="3"/>
  <c r="AN83" i="3"/>
  <c r="AM83" i="3"/>
  <c r="AG83" i="3"/>
  <c r="AF83" i="3"/>
  <c r="AN82" i="3"/>
  <c r="AM82" i="3"/>
  <c r="AG82" i="3"/>
  <c r="AF82" i="3"/>
  <c r="AN81" i="3"/>
  <c r="AM81" i="3"/>
  <c r="AG81" i="3"/>
  <c r="AF81" i="3"/>
  <c r="AN80" i="3"/>
  <c r="AM80" i="3"/>
  <c r="AG80" i="3"/>
  <c r="AF80" i="3"/>
  <c r="AN79" i="3"/>
  <c r="AM79" i="3"/>
  <c r="AG79" i="3"/>
  <c r="AF79" i="3"/>
  <c r="AN78" i="3"/>
  <c r="AM78" i="3"/>
  <c r="AG78" i="3"/>
  <c r="AF78" i="3"/>
  <c r="AN77" i="3"/>
  <c r="AM77" i="3"/>
  <c r="AG77" i="3"/>
  <c r="AF77" i="3"/>
  <c r="AN76" i="3"/>
  <c r="AM76" i="3"/>
  <c r="AG76" i="3"/>
  <c r="AF76" i="3"/>
  <c r="AN75" i="3"/>
  <c r="AM75" i="3"/>
  <c r="AG75" i="3"/>
  <c r="AF75" i="3"/>
  <c r="AN74" i="3"/>
  <c r="AM74" i="3"/>
  <c r="AG74" i="3"/>
  <c r="AF74" i="3"/>
  <c r="AN73" i="3"/>
  <c r="AM73" i="3"/>
  <c r="AG73" i="3"/>
  <c r="AF73" i="3"/>
  <c r="AN72" i="3"/>
  <c r="AM72" i="3"/>
  <c r="AG72" i="3"/>
  <c r="AF72" i="3"/>
  <c r="AN71" i="3"/>
  <c r="AM71" i="3"/>
  <c r="AG71" i="3"/>
  <c r="AF71" i="3"/>
  <c r="AN70" i="3"/>
  <c r="AM70" i="3"/>
  <c r="AG70" i="3"/>
  <c r="AF70" i="3"/>
  <c r="AN69" i="3"/>
  <c r="AM69" i="3"/>
  <c r="AG69" i="3"/>
  <c r="AF69" i="3"/>
  <c r="AN68" i="3"/>
  <c r="AM68" i="3"/>
  <c r="AG68" i="3"/>
  <c r="AF68" i="3"/>
  <c r="AN67" i="3"/>
  <c r="AM67" i="3"/>
  <c r="AG67" i="3"/>
  <c r="AF67" i="3"/>
  <c r="AN66" i="3"/>
  <c r="AM66" i="3"/>
  <c r="AG66" i="3"/>
  <c r="AF66" i="3"/>
  <c r="AN65" i="3"/>
  <c r="AM65" i="3"/>
  <c r="AG65" i="3"/>
  <c r="AF65" i="3"/>
  <c r="AN64" i="3"/>
  <c r="AM64" i="3"/>
  <c r="AG64" i="3"/>
  <c r="AF64" i="3"/>
  <c r="AN63" i="3"/>
  <c r="AM63" i="3"/>
  <c r="AG63" i="3"/>
  <c r="AF63" i="3"/>
  <c r="AN62" i="3"/>
  <c r="AM62" i="3"/>
  <c r="AG62" i="3"/>
  <c r="AF62" i="3"/>
  <c r="AN61" i="3"/>
  <c r="AM61" i="3"/>
  <c r="AG61" i="3"/>
  <c r="AF61" i="3"/>
  <c r="AN60" i="3"/>
  <c r="AM60" i="3"/>
  <c r="AG60" i="3"/>
  <c r="AF60" i="3"/>
  <c r="AN59" i="3"/>
  <c r="AM59" i="3"/>
  <c r="AG59" i="3"/>
  <c r="AF59" i="3"/>
  <c r="AN58" i="3"/>
  <c r="AM58" i="3"/>
  <c r="AG58" i="3"/>
  <c r="AF58" i="3"/>
  <c r="AN57" i="3"/>
  <c r="AM57" i="3"/>
  <c r="AG57" i="3"/>
  <c r="AF57" i="3"/>
  <c r="AN56" i="3"/>
  <c r="AM56" i="3"/>
  <c r="AG56" i="3"/>
  <c r="AF56" i="3"/>
  <c r="AN55" i="3"/>
  <c r="AM55" i="3"/>
  <c r="AG55" i="3"/>
  <c r="AF55" i="3"/>
  <c r="AN54" i="3"/>
  <c r="AM54" i="3"/>
  <c r="AG54" i="3"/>
  <c r="AF54" i="3"/>
  <c r="AN53" i="3"/>
  <c r="AM53" i="3"/>
  <c r="AG53" i="3"/>
  <c r="AF53" i="3"/>
  <c r="AN52" i="3"/>
  <c r="AM52" i="3"/>
  <c r="AG52" i="3"/>
  <c r="AF52" i="3"/>
  <c r="AN51" i="3"/>
  <c r="AM51" i="3"/>
  <c r="AG51" i="3"/>
  <c r="AF51" i="3"/>
  <c r="AN50" i="3"/>
  <c r="AM50" i="3"/>
  <c r="AG50" i="3"/>
  <c r="AF50" i="3"/>
  <c r="AN49" i="3"/>
  <c r="AM49" i="3"/>
  <c r="AG49" i="3"/>
  <c r="AF49" i="3"/>
  <c r="AN48" i="3"/>
  <c r="AM48" i="3"/>
  <c r="AG48" i="3"/>
  <c r="AF48" i="3"/>
  <c r="AN47" i="3"/>
  <c r="AM47" i="3"/>
  <c r="AG47" i="3"/>
  <c r="AF47" i="3"/>
  <c r="AN46" i="3"/>
  <c r="AM46" i="3"/>
  <c r="AG46" i="3"/>
  <c r="AF46" i="3"/>
  <c r="AN45" i="3"/>
  <c r="AM45" i="3"/>
  <c r="AG45" i="3"/>
  <c r="AF45" i="3"/>
  <c r="AN44" i="3"/>
  <c r="AM44" i="3"/>
  <c r="AG44" i="3"/>
  <c r="AF44" i="3"/>
  <c r="AN43" i="3"/>
  <c r="AM43" i="3"/>
  <c r="AG43" i="3"/>
  <c r="AF43" i="3"/>
  <c r="AN42" i="3"/>
  <c r="AM42" i="3"/>
  <c r="AG42" i="3"/>
  <c r="AF42" i="3"/>
  <c r="AN41" i="3"/>
  <c r="AM41" i="3"/>
  <c r="AG41" i="3"/>
  <c r="AF41" i="3"/>
  <c r="AN40" i="3"/>
  <c r="AM40" i="3"/>
  <c r="AH40" i="3"/>
  <c r="AG40" i="3"/>
  <c r="AI40" i="3" s="1"/>
  <c r="AF40" i="3"/>
  <c r="AN39" i="3"/>
  <c r="AM39" i="3"/>
  <c r="AH39" i="3"/>
  <c r="AG39" i="3"/>
  <c r="AI39" i="3" s="1"/>
  <c r="AF39" i="3"/>
  <c r="AN38" i="3"/>
  <c r="AM38" i="3"/>
  <c r="AH38" i="3"/>
  <c r="AG38" i="3"/>
  <c r="AI38" i="3" s="1"/>
  <c r="AF38" i="3"/>
  <c r="AN37" i="3"/>
  <c r="AM37" i="3"/>
  <c r="AH37" i="3"/>
  <c r="AG37" i="3"/>
  <c r="AI37" i="3" s="1"/>
  <c r="AF37" i="3"/>
  <c r="BM36" i="3"/>
  <c r="BL36" i="3"/>
  <c r="BJ36" i="3"/>
  <c r="BI36" i="3"/>
  <c r="BH36" i="3"/>
  <c r="BE36" i="3"/>
  <c r="BD36" i="3"/>
  <c r="BB36" i="3"/>
  <c r="BA36" i="3"/>
  <c r="AZ36" i="3"/>
  <c r="AW36" i="3"/>
  <c r="AV36" i="3"/>
  <c r="AT36" i="3"/>
  <c r="AS36" i="3"/>
  <c r="AR36" i="3"/>
  <c r="AQ36" i="3"/>
  <c r="BO36" i="3" s="1"/>
  <c r="AP36" i="3"/>
  <c r="BN36" i="3" s="1"/>
  <c r="AN36" i="3"/>
  <c r="AK36" i="3" s="1"/>
  <c r="AM36" i="3"/>
  <c r="AJ36" i="3"/>
  <c r="AI36" i="3"/>
  <c r="AH36" i="3"/>
  <c r="AG36" i="3"/>
  <c r="AF36" i="3"/>
  <c r="BM35" i="3"/>
  <c r="BL35" i="3"/>
  <c r="BI35" i="3"/>
  <c r="BH35" i="3"/>
  <c r="BE35" i="3"/>
  <c r="BD35" i="3"/>
  <c r="BA35" i="3"/>
  <c r="AZ35" i="3"/>
  <c r="AW35" i="3"/>
  <c r="AV35" i="3"/>
  <c r="AS35" i="3"/>
  <c r="AR35" i="3"/>
  <c r="AQ35" i="3"/>
  <c r="AP35" i="3"/>
  <c r="BJ35" i="3" s="1"/>
  <c r="AN35" i="3"/>
  <c r="AM35" i="3"/>
  <c r="AG35" i="3"/>
  <c r="AI35" i="3" s="1"/>
  <c r="AF35" i="3"/>
  <c r="BM34" i="3"/>
  <c r="BL34" i="3"/>
  <c r="BI34" i="3"/>
  <c r="BH34" i="3"/>
  <c r="BF34" i="3"/>
  <c r="BE34" i="3"/>
  <c r="BD34" i="3"/>
  <c r="BA34" i="3"/>
  <c r="AZ34" i="3"/>
  <c r="AW34" i="3"/>
  <c r="AV34" i="3"/>
  <c r="AS34" i="3"/>
  <c r="AR34" i="3"/>
  <c r="AQ34" i="3"/>
  <c r="AP34" i="3"/>
  <c r="AX34" i="3" s="1"/>
  <c r="AN34" i="3"/>
  <c r="AK34" i="3" s="1"/>
  <c r="AM34" i="3"/>
  <c r="AI34" i="3"/>
  <c r="AJ34" i="3" s="1"/>
  <c r="AH34" i="3"/>
  <c r="AG34" i="3"/>
  <c r="AF34" i="3"/>
  <c r="BM33" i="3"/>
  <c r="BL33" i="3"/>
  <c r="BJ33" i="3"/>
  <c r="BI33" i="3"/>
  <c r="BH33" i="3"/>
  <c r="BK33" i="3" s="1"/>
  <c r="BE33" i="3"/>
  <c r="BD33" i="3"/>
  <c r="BB33" i="3"/>
  <c r="BA33" i="3"/>
  <c r="AZ33" i="3"/>
  <c r="BC33" i="3" s="1"/>
  <c r="AW33" i="3"/>
  <c r="AV33" i="3"/>
  <c r="AT33" i="3"/>
  <c r="AS33" i="3"/>
  <c r="AR33" i="3"/>
  <c r="AU33" i="3" s="1"/>
  <c r="AQ33" i="3"/>
  <c r="AP33" i="3"/>
  <c r="BN33" i="3" s="1"/>
  <c r="AN33" i="3"/>
  <c r="AM33" i="3"/>
  <c r="AH33" i="3"/>
  <c r="AG33" i="3"/>
  <c r="AI33" i="3" s="1"/>
  <c r="AF33" i="3"/>
  <c r="BM32" i="3"/>
  <c r="BL32" i="3"/>
  <c r="BJ32" i="3"/>
  <c r="BI32" i="3"/>
  <c r="BH32" i="3"/>
  <c r="BE32" i="3"/>
  <c r="BD32" i="3"/>
  <c r="BB32" i="3"/>
  <c r="BA32" i="3"/>
  <c r="AZ32" i="3"/>
  <c r="AW32" i="3"/>
  <c r="AV32" i="3"/>
  <c r="AT32" i="3"/>
  <c r="AS32" i="3"/>
  <c r="AR32" i="3"/>
  <c r="AQ32" i="3"/>
  <c r="AP32" i="3"/>
  <c r="BN32" i="3" s="1"/>
  <c r="AN32" i="3"/>
  <c r="AI32" i="3" s="1"/>
  <c r="AM32" i="3"/>
  <c r="AJ32" i="3"/>
  <c r="AH32" i="3"/>
  <c r="AG32" i="3"/>
  <c r="AF32" i="3"/>
  <c r="BM31" i="3"/>
  <c r="BL31" i="3"/>
  <c r="BI31" i="3"/>
  <c r="BH31" i="3"/>
  <c r="BE31" i="3"/>
  <c r="BD31" i="3"/>
  <c r="BA31" i="3"/>
  <c r="AZ31" i="3"/>
  <c r="AW31" i="3"/>
  <c r="AV31" i="3"/>
  <c r="AS31" i="3"/>
  <c r="AR31" i="3"/>
  <c r="AQ31" i="3"/>
  <c r="AP31" i="3"/>
  <c r="BJ31" i="3" s="1"/>
  <c r="AN31" i="3"/>
  <c r="AM31" i="3"/>
  <c r="AG31" i="3"/>
  <c r="AI31" i="3" s="1"/>
  <c r="AF31" i="3"/>
  <c r="BM30" i="3"/>
  <c r="BL30" i="3"/>
  <c r="BI30" i="3"/>
  <c r="BH30" i="3"/>
  <c r="BF30" i="3"/>
  <c r="BE30" i="3"/>
  <c r="BD30" i="3"/>
  <c r="BA30" i="3"/>
  <c r="AZ30" i="3"/>
  <c r="AX30" i="3"/>
  <c r="AW30" i="3"/>
  <c r="AV30" i="3"/>
  <c r="AS30" i="3"/>
  <c r="AR30" i="3"/>
  <c r="AQ30" i="3"/>
  <c r="AP30" i="3"/>
  <c r="AN30" i="3"/>
  <c r="AK30" i="3" s="1"/>
  <c r="AM30" i="3"/>
  <c r="AI30" i="3"/>
  <c r="AJ30" i="3" s="1"/>
  <c r="AH30" i="3"/>
  <c r="AG30" i="3"/>
  <c r="AF30" i="3"/>
  <c r="BM29" i="3"/>
  <c r="BL29" i="3"/>
  <c r="BJ29" i="3"/>
  <c r="BI29" i="3"/>
  <c r="BH29" i="3"/>
  <c r="BE29" i="3"/>
  <c r="BD29" i="3"/>
  <c r="BB29" i="3"/>
  <c r="BA29" i="3"/>
  <c r="AZ29" i="3"/>
  <c r="BC29" i="3" s="1"/>
  <c r="AW29" i="3"/>
  <c r="AV29" i="3"/>
  <c r="AT29" i="3"/>
  <c r="AS29" i="3"/>
  <c r="AR29" i="3"/>
  <c r="AU29" i="3" s="1"/>
  <c r="AQ29" i="3"/>
  <c r="AP29" i="3"/>
  <c r="BN29" i="3" s="1"/>
  <c r="AN29" i="3"/>
  <c r="AM29" i="3"/>
  <c r="AH29" i="3"/>
  <c r="AG29" i="3"/>
  <c r="AI29" i="3" s="1"/>
  <c r="AF29" i="3"/>
  <c r="BM28" i="3"/>
  <c r="BL28" i="3"/>
  <c r="BJ28" i="3"/>
  <c r="BI28" i="3"/>
  <c r="BH28" i="3"/>
  <c r="BE28" i="3"/>
  <c r="BD28" i="3"/>
  <c r="BB28" i="3"/>
  <c r="BA28" i="3"/>
  <c r="AZ28" i="3"/>
  <c r="AW28" i="3"/>
  <c r="AV28" i="3"/>
  <c r="AT28" i="3"/>
  <c r="AS28" i="3"/>
  <c r="AR28" i="3"/>
  <c r="AQ28" i="3"/>
  <c r="AP28" i="3"/>
  <c r="BN28" i="3" s="1"/>
  <c r="AN28" i="3"/>
  <c r="AI28" i="3" s="1"/>
  <c r="AM28" i="3"/>
  <c r="AJ28" i="3"/>
  <c r="AH28" i="3"/>
  <c r="AG28" i="3"/>
  <c r="AF28" i="3"/>
  <c r="BM27" i="3"/>
  <c r="BL27" i="3"/>
  <c r="BI27" i="3"/>
  <c r="BH27" i="3"/>
  <c r="BE27" i="3"/>
  <c r="BD27" i="3"/>
  <c r="BA27" i="3"/>
  <c r="AZ27" i="3"/>
  <c r="AW27" i="3"/>
  <c r="AV27" i="3"/>
  <c r="AS27" i="3"/>
  <c r="AR27" i="3"/>
  <c r="AQ27" i="3"/>
  <c r="AP27" i="3"/>
  <c r="BJ27" i="3" s="1"/>
  <c r="AN27" i="3"/>
  <c r="AM27" i="3"/>
  <c r="AG27" i="3"/>
  <c r="AI27" i="3" s="1"/>
  <c r="AF27" i="3"/>
  <c r="BM26" i="3"/>
  <c r="BL26" i="3"/>
  <c r="BI26" i="3"/>
  <c r="BH26" i="3"/>
  <c r="BF26" i="3"/>
  <c r="BE26" i="3"/>
  <c r="BD26" i="3"/>
  <c r="BA26" i="3"/>
  <c r="AZ26" i="3"/>
  <c r="AX26" i="3"/>
  <c r="AW26" i="3"/>
  <c r="AV26" i="3"/>
  <c r="AS26" i="3"/>
  <c r="AR26" i="3"/>
  <c r="AQ26" i="3"/>
  <c r="AP26" i="3"/>
  <c r="AN26" i="3"/>
  <c r="AK26" i="3" s="1"/>
  <c r="AM26" i="3"/>
  <c r="AI26" i="3"/>
  <c r="AJ26" i="3" s="1"/>
  <c r="AH26" i="3"/>
  <c r="AG26" i="3"/>
  <c r="AF26" i="3"/>
  <c r="BM25" i="3"/>
  <c r="BL25" i="3"/>
  <c r="BI25" i="3"/>
  <c r="BH25" i="3"/>
  <c r="BE25" i="3"/>
  <c r="BD25" i="3"/>
  <c r="BA25" i="3"/>
  <c r="AZ25" i="3"/>
  <c r="AW25" i="3"/>
  <c r="AV25" i="3"/>
  <c r="AS25" i="3"/>
  <c r="AR25" i="3"/>
  <c r="AQ25" i="3"/>
  <c r="BO25" i="3" s="1"/>
  <c r="AP25" i="3"/>
  <c r="BN25" i="3" s="1"/>
  <c r="AN25" i="3"/>
  <c r="AM25" i="3"/>
  <c r="AH25" i="3"/>
  <c r="AG25" i="3"/>
  <c r="AI25" i="3" s="1"/>
  <c r="AF25" i="3"/>
  <c r="BM24" i="3"/>
  <c r="BL24" i="3"/>
  <c r="BJ24" i="3"/>
  <c r="BI24" i="3"/>
  <c r="BH24" i="3"/>
  <c r="BE24" i="3"/>
  <c r="BD24" i="3"/>
  <c r="BB24" i="3"/>
  <c r="BA24" i="3"/>
  <c r="AZ24" i="3"/>
  <c r="AW24" i="3"/>
  <c r="AV24" i="3"/>
  <c r="AT24" i="3"/>
  <c r="AS24" i="3"/>
  <c r="AR24" i="3"/>
  <c r="AQ24" i="3"/>
  <c r="BO24" i="3" s="1"/>
  <c r="AP24" i="3"/>
  <c r="BN24" i="3" s="1"/>
  <c r="AN24" i="3"/>
  <c r="AI24" i="3" s="1"/>
  <c r="AJ24" i="3" s="1"/>
  <c r="AM24" i="3"/>
  <c r="AH24" i="3"/>
  <c r="AG24" i="3"/>
  <c r="AF24" i="3"/>
  <c r="BM23" i="3"/>
  <c r="BL23" i="3"/>
  <c r="BJ23" i="3"/>
  <c r="BI23" i="3"/>
  <c r="BH23" i="3"/>
  <c r="BE23" i="3"/>
  <c r="BD23" i="3"/>
  <c r="BB23" i="3"/>
  <c r="BA23" i="3"/>
  <c r="AZ23" i="3"/>
  <c r="AW23" i="3"/>
  <c r="AV23" i="3"/>
  <c r="AT23" i="3"/>
  <c r="AS23" i="3"/>
  <c r="AR23" i="3"/>
  <c r="AQ23" i="3"/>
  <c r="BK23" i="3" s="1"/>
  <c r="AP23" i="3"/>
  <c r="BN23" i="3" s="1"/>
  <c r="AN23" i="3"/>
  <c r="AM23" i="3"/>
  <c r="AG23" i="3"/>
  <c r="AI23" i="3" s="1"/>
  <c r="AF23" i="3"/>
  <c r="BM22" i="3"/>
  <c r="BL22" i="3"/>
  <c r="BI22" i="3"/>
  <c r="BH22" i="3"/>
  <c r="BF22" i="3"/>
  <c r="BE22" i="3"/>
  <c r="BD22" i="3"/>
  <c r="BA22" i="3"/>
  <c r="AZ22" i="3"/>
  <c r="AW22" i="3"/>
  <c r="AV22" i="3"/>
  <c r="AS22" i="3"/>
  <c r="AR22" i="3"/>
  <c r="AQ22" i="3"/>
  <c r="AP22" i="3"/>
  <c r="AN22" i="3"/>
  <c r="AK22" i="3" s="1"/>
  <c r="AM22" i="3"/>
  <c r="AI22" i="3"/>
  <c r="AJ22" i="3" s="1"/>
  <c r="AH22" i="3"/>
  <c r="AG22" i="3"/>
  <c r="AF22" i="3"/>
  <c r="BM21" i="3"/>
  <c r="BL21" i="3"/>
  <c r="BI21" i="3"/>
  <c r="BH21" i="3"/>
  <c r="BE21" i="3"/>
  <c r="BD21" i="3"/>
  <c r="BA21" i="3"/>
  <c r="AZ21" i="3"/>
  <c r="AW21" i="3"/>
  <c r="AV21" i="3"/>
  <c r="AS21" i="3"/>
  <c r="AR21" i="3"/>
  <c r="AQ21" i="3"/>
  <c r="BO21" i="3" s="1"/>
  <c r="AP21" i="3"/>
  <c r="BN21" i="3" s="1"/>
  <c r="AN21" i="3"/>
  <c r="AM21" i="3"/>
  <c r="AH21" i="3"/>
  <c r="AG21" i="3"/>
  <c r="AI21" i="3" s="1"/>
  <c r="AF21" i="3"/>
  <c r="BM20" i="3"/>
  <c r="BL20" i="3"/>
  <c r="BJ20" i="3"/>
  <c r="BI20" i="3"/>
  <c r="BH20" i="3"/>
  <c r="BE20" i="3"/>
  <c r="BD20" i="3"/>
  <c r="BB20" i="3"/>
  <c r="BA20" i="3"/>
  <c r="AZ20" i="3"/>
  <c r="AW20" i="3"/>
  <c r="AV20" i="3"/>
  <c r="AT20" i="3"/>
  <c r="AS20" i="3"/>
  <c r="AR20" i="3"/>
  <c r="AQ20" i="3"/>
  <c r="BO20" i="3" s="1"/>
  <c r="AP20" i="3"/>
  <c r="BN20" i="3" s="1"/>
  <c r="AN20" i="3"/>
  <c r="AK20" i="3" s="1"/>
  <c r="AM20" i="3"/>
  <c r="AJ20" i="3"/>
  <c r="AI20" i="3"/>
  <c r="AH20" i="3"/>
  <c r="AG20" i="3"/>
  <c r="AF20" i="3"/>
  <c r="BM19" i="3"/>
  <c r="BL19" i="3"/>
  <c r="BI19" i="3"/>
  <c r="BH19" i="3"/>
  <c r="BE19" i="3"/>
  <c r="BD19" i="3"/>
  <c r="BA19" i="3"/>
  <c r="AZ19" i="3"/>
  <c r="AW19" i="3"/>
  <c r="AV19" i="3"/>
  <c r="AM19" i="3" s="1"/>
  <c r="AT19" i="3"/>
  <c r="AS19" i="3"/>
  <c r="AR19" i="3"/>
  <c r="AQ19" i="3"/>
  <c r="AP19" i="3"/>
  <c r="BN19" i="3" s="1"/>
  <c r="AG19" i="3"/>
  <c r="AF19" i="3"/>
  <c r="BM18" i="3"/>
  <c r="BL18" i="3"/>
  <c r="BI18" i="3"/>
  <c r="BH18" i="3"/>
  <c r="BE18" i="3"/>
  <c r="BD18" i="3"/>
  <c r="BA18" i="3"/>
  <c r="AZ18" i="3"/>
  <c r="AW18" i="3"/>
  <c r="AV18" i="3"/>
  <c r="AS18" i="3"/>
  <c r="AR18" i="3"/>
  <c r="AQ18" i="3"/>
  <c r="AP18" i="3"/>
  <c r="AX18" i="3" s="1"/>
  <c r="AG18" i="3"/>
  <c r="AH18" i="3" s="1"/>
  <c r="AF18" i="3"/>
  <c r="BM17" i="3"/>
  <c r="BL17" i="3"/>
  <c r="BI17" i="3"/>
  <c r="BH17" i="3"/>
  <c r="BE17" i="3"/>
  <c r="BD17" i="3"/>
  <c r="BA17" i="3"/>
  <c r="AZ17" i="3"/>
  <c r="AW17" i="3"/>
  <c r="AV17" i="3"/>
  <c r="AS17" i="3"/>
  <c r="AR17" i="3"/>
  <c r="AQ17" i="3"/>
  <c r="AP17" i="3"/>
  <c r="BN17" i="3" s="1"/>
  <c r="AG17" i="3"/>
  <c r="AH17" i="3" s="1"/>
  <c r="AF17" i="3"/>
  <c r="BM16" i="3"/>
  <c r="BL16" i="3"/>
  <c r="BI16" i="3"/>
  <c r="BH16" i="3"/>
  <c r="BE16" i="3"/>
  <c r="BD16" i="3"/>
  <c r="BA16" i="3"/>
  <c r="AZ16" i="3"/>
  <c r="AW16" i="3"/>
  <c r="AV16" i="3"/>
  <c r="AS16" i="3"/>
  <c r="AR16" i="3"/>
  <c r="AM16" i="3" s="1"/>
  <c r="AQ16" i="3"/>
  <c r="AP16" i="3"/>
  <c r="BN16" i="3" s="1"/>
  <c r="AG16" i="3"/>
  <c r="AH16" i="3" s="1"/>
  <c r="AF16" i="3"/>
  <c r="BM15" i="3"/>
  <c r="BL15" i="3"/>
  <c r="BJ15" i="3"/>
  <c r="BI15" i="3"/>
  <c r="BH15" i="3"/>
  <c r="BE15" i="3"/>
  <c r="BD15" i="3"/>
  <c r="BB15" i="3"/>
  <c r="BA15" i="3"/>
  <c r="AZ15" i="3"/>
  <c r="AW15" i="3"/>
  <c r="AV15" i="3"/>
  <c r="AT15" i="3"/>
  <c r="AS15" i="3"/>
  <c r="AR15" i="3"/>
  <c r="AQ15" i="3"/>
  <c r="AP15" i="3"/>
  <c r="BN15" i="3" s="1"/>
  <c r="AM15" i="3"/>
  <c r="AG15" i="3"/>
  <c r="AF15" i="3"/>
  <c r="BM14" i="3"/>
  <c r="BL14" i="3"/>
  <c r="BI14" i="3"/>
  <c r="BH14" i="3"/>
  <c r="BE14" i="3"/>
  <c r="BD14" i="3"/>
  <c r="BA14" i="3"/>
  <c r="AZ14" i="3"/>
  <c r="AW14" i="3"/>
  <c r="AV14" i="3"/>
  <c r="AS14" i="3"/>
  <c r="AR14" i="3"/>
  <c r="AQ14" i="3"/>
  <c r="AP14" i="3"/>
  <c r="AX14" i="3" s="1"/>
  <c r="AH14" i="3"/>
  <c r="AG14" i="3"/>
  <c r="AF14" i="3"/>
  <c r="BM13" i="3"/>
  <c r="BL13" i="3"/>
  <c r="BI13" i="3"/>
  <c r="BH13" i="3"/>
  <c r="BE13" i="3"/>
  <c r="BD13" i="3"/>
  <c r="BA13" i="3"/>
  <c r="AZ13" i="3"/>
  <c r="AW13" i="3"/>
  <c r="AV13" i="3"/>
  <c r="AS13" i="3"/>
  <c r="AR13" i="3"/>
  <c r="AQ13" i="3"/>
  <c r="AP13" i="3"/>
  <c r="BN13" i="3" s="1"/>
  <c r="AG13" i="3"/>
  <c r="AH13" i="3" s="1"/>
  <c r="AF13" i="3"/>
  <c r="BM12" i="3"/>
  <c r="BL12" i="3"/>
  <c r="BJ12" i="3"/>
  <c r="BI12" i="3"/>
  <c r="BH12" i="3"/>
  <c r="BE12" i="3"/>
  <c r="BD12" i="3"/>
  <c r="BB12" i="3"/>
  <c r="BA12" i="3"/>
  <c r="AZ12" i="3"/>
  <c r="AW12" i="3"/>
  <c r="AV12" i="3"/>
  <c r="AT12" i="3"/>
  <c r="AS12" i="3"/>
  <c r="AR12" i="3"/>
  <c r="AM12" i="3" s="1"/>
  <c r="AQ12" i="3"/>
  <c r="AP12" i="3"/>
  <c r="BN12" i="3" s="1"/>
  <c r="AG12" i="3"/>
  <c r="AH12" i="3" s="1"/>
  <c r="AF12" i="3"/>
  <c r="BM11" i="3"/>
  <c r="BL11" i="3"/>
  <c r="BI11" i="3"/>
  <c r="BH11" i="3"/>
  <c r="BE11" i="3"/>
  <c r="BD11" i="3"/>
  <c r="BA11" i="3"/>
  <c r="AZ11" i="3"/>
  <c r="AW11" i="3"/>
  <c r="AV11" i="3"/>
  <c r="AM11" i="3" s="1"/>
  <c r="AS11" i="3"/>
  <c r="AR11" i="3"/>
  <c r="AQ11" i="3"/>
  <c r="AP11" i="3"/>
  <c r="BN11" i="3" s="1"/>
  <c r="AG11" i="3"/>
  <c r="AF11" i="3"/>
  <c r="BM10" i="3"/>
  <c r="BL10" i="3"/>
  <c r="BI10" i="3"/>
  <c r="BH10" i="3"/>
  <c r="BF10" i="3"/>
  <c r="BE10" i="3"/>
  <c r="BD10" i="3"/>
  <c r="BA10" i="3"/>
  <c r="AZ10" i="3"/>
  <c r="AW10" i="3"/>
  <c r="AV10" i="3"/>
  <c r="AS10" i="3"/>
  <c r="AR10" i="3"/>
  <c r="AQ10" i="3"/>
  <c r="AP10" i="3"/>
  <c r="AX10" i="3" s="1"/>
  <c r="AM10" i="3"/>
  <c r="AG10" i="3"/>
  <c r="AH10" i="3" s="1"/>
  <c r="AF10" i="3"/>
  <c r="BM9" i="3"/>
  <c r="BL9" i="3"/>
  <c r="BI9" i="3"/>
  <c r="BH9" i="3"/>
  <c r="BE9" i="3"/>
  <c r="BD9" i="3"/>
  <c r="BA9" i="3"/>
  <c r="AZ9" i="3"/>
  <c r="AX9" i="3"/>
  <c r="AW9" i="3"/>
  <c r="AV9" i="3"/>
  <c r="AS9" i="3"/>
  <c r="AR9" i="3"/>
  <c r="AQ9" i="3"/>
  <c r="AP9" i="3"/>
  <c r="AG9" i="3"/>
  <c r="AH9" i="3" s="1"/>
  <c r="AF9" i="3"/>
  <c r="BM8" i="3"/>
  <c r="BL8" i="3"/>
  <c r="BI8" i="3"/>
  <c r="BH8" i="3"/>
  <c r="BE8" i="3"/>
  <c r="BD8" i="3"/>
  <c r="BA8" i="3"/>
  <c r="AZ8" i="3"/>
  <c r="AW8" i="3"/>
  <c r="AV8" i="3"/>
  <c r="AS8" i="3"/>
  <c r="AR8" i="3"/>
  <c r="AM8" i="3" s="1"/>
  <c r="AQ8" i="3"/>
  <c r="AP8" i="3"/>
  <c r="BN8" i="3" s="1"/>
  <c r="AG8" i="3"/>
  <c r="AH8" i="3" s="1"/>
  <c r="AF8" i="3"/>
  <c r="BM7" i="3"/>
  <c r="BL7" i="3"/>
  <c r="BI7" i="3"/>
  <c r="BH7" i="3"/>
  <c r="BF7" i="3"/>
  <c r="BE7" i="3"/>
  <c r="BD7" i="3"/>
  <c r="AM7" i="3" s="1"/>
  <c r="BA7" i="3"/>
  <c r="AZ7" i="3"/>
  <c r="AW7" i="3"/>
  <c r="AV7" i="3"/>
  <c r="AS7" i="3"/>
  <c r="AR7" i="3"/>
  <c r="AQ7" i="3"/>
  <c r="AP7" i="3"/>
  <c r="BB7" i="3" s="1"/>
  <c r="AG7" i="3"/>
  <c r="AF7" i="3"/>
  <c r="BM6" i="3"/>
  <c r="BL6" i="3"/>
  <c r="BI6" i="3"/>
  <c r="BH6" i="3"/>
  <c r="BE6" i="3"/>
  <c r="BD6" i="3"/>
  <c r="BA6" i="3"/>
  <c r="AZ6" i="3"/>
  <c r="AW6" i="3"/>
  <c r="AV6" i="3"/>
  <c r="AS6" i="3"/>
  <c r="AR6" i="3"/>
  <c r="AQ6" i="3"/>
  <c r="AP6" i="3"/>
  <c r="AX6" i="3" s="1"/>
  <c r="AH6" i="3"/>
  <c r="AG6" i="3"/>
  <c r="AF6" i="3"/>
  <c r="BM5" i="3"/>
  <c r="BL5" i="3"/>
  <c r="BJ5" i="3"/>
  <c r="BI5" i="3"/>
  <c r="BH5" i="3"/>
  <c r="BE5" i="3"/>
  <c r="BD5" i="3"/>
  <c r="BA5" i="3"/>
  <c r="AZ5" i="3"/>
  <c r="AS5" i="3"/>
  <c r="AR5" i="3"/>
  <c r="AQ5" i="3"/>
  <c r="AP5" i="3"/>
  <c r="AX5" i="3" s="1"/>
  <c r="AG5" i="3"/>
  <c r="AH5" i="3" s="1"/>
  <c r="AW5" i="3"/>
  <c r="AN229" i="3" a="1"/>
  <c r="AN229" i="3" s="1"/>
  <c r="K224" i="3"/>
  <c r="G224" i="3"/>
  <c r="BN4" i="3"/>
  <c r="BM4" i="3"/>
  <c r="BL4" i="3"/>
  <c r="BI4" i="3"/>
  <c r="BH4" i="3"/>
  <c r="BF4" i="3"/>
  <c r="BE4" i="3"/>
  <c r="BD4" i="3"/>
  <c r="BA4" i="3"/>
  <c r="AZ4" i="3"/>
  <c r="AW4" i="3"/>
  <c r="AV4" i="3"/>
  <c r="AT4" i="3"/>
  <c r="AS4" i="3"/>
  <c r="AR4" i="3"/>
  <c r="AQ4" i="3"/>
  <c r="AM4" i="3" s="1"/>
  <c r="AP4" i="3"/>
  <c r="BB4" i="3" s="1"/>
  <c r="AG4" i="3"/>
  <c r="AF4" i="3"/>
  <c r="R1" i="3"/>
  <c r="P1" i="3"/>
  <c r="J1" i="3"/>
  <c r="F1" i="3"/>
  <c r="F99" i="1"/>
  <c r="J23" i="1" s="1"/>
  <c r="C64" i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A62" i="1"/>
  <c r="A63" i="1" s="1"/>
  <c r="D57" i="1"/>
  <c r="D58" i="1" s="1"/>
  <c r="H19" i="1"/>
  <c r="C119" i="1" l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O26" i="6"/>
  <c r="K4" i="6"/>
  <c r="K12" i="6"/>
  <c r="K20" i="6"/>
  <c r="R22" i="6"/>
  <c r="S22" i="6" s="1"/>
  <c r="R35" i="6"/>
  <c r="M38" i="6"/>
  <c r="N38" i="6" s="1"/>
  <c r="S38" i="6" s="1"/>
  <c r="M40" i="6"/>
  <c r="N40" i="6" s="1"/>
  <c r="O40" i="6" s="1"/>
  <c r="M51" i="6"/>
  <c r="N51" i="6" s="1"/>
  <c r="S14" i="6"/>
  <c r="M10" i="6"/>
  <c r="N10" i="6" s="1"/>
  <c r="M18" i="6"/>
  <c r="N18" i="6" s="1"/>
  <c r="M23" i="6"/>
  <c r="N23" i="6" s="1"/>
  <c r="M25" i="6"/>
  <c r="N25" i="6" s="1"/>
  <c r="O25" i="6" s="1"/>
  <c r="K32" i="6"/>
  <c r="L32" i="6" s="1"/>
  <c r="M34" i="6"/>
  <c r="N34" i="6" s="1"/>
  <c r="S34" i="6" s="1"/>
  <c r="R38" i="6"/>
  <c r="K49" i="6"/>
  <c r="R51" i="6"/>
  <c r="AX4" i="3"/>
  <c r="AX7" i="3"/>
  <c r="AT11" i="3"/>
  <c r="AU11" i="3" s="1"/>
  <c r="AN11" i="3" s="1"/>
  <c r="BF14" i="3"/>
  <c r="AT16" i="3"/>
  <c r="BJ19" i="3"/>
  <c r="BB11" i="3"/>
  <c r="BC11" i="3" s="1"/>
  <c r="BJ4" i="3"/>
  <c r="BN7" i="3"/>
  <c r="BJ11" i="3"/>
  <c r="BJ16" i="3"/>
  <c r="BK11" i="3"/>
  <c r="BB16" i="3"/>
  <c r="BB8" i="3"/>
  <c r="AT8" i="3"/>
  <c r="AU8" i="3" s="1"/>
  <c r="BK15" i="3"/>
  <c r="BJ8" i="3"/>
  <c r="BF18" i="3"/>
  <c r="BK19" i="3"/>
  <c r="BB19" i="3"/>
  <c r="F4" i="15"/>
  <c r="G4" i="15"/>
  <c r="H4" i="15" s="1"/>
  <c r="I4" i="15" s="1"/>
  <c r="D59" i="1"/>
  <c r="A45" i="8" s="1"/>
  <c r="E43" i="8" s="1"/>
  <c r="J18" i="1"/>
  <c r="J21" i="1"/>
  <c r="F21" i="1" s="1"/>
  <c r="J22" i="1"/>
  <c r="F22" i="1" s="1"/>
  <c r="A64" i="1"/>
  <c r="B63" i="1"/>
  <c r="F23" i="1"/>
  <c r="D23" i="1"/>
  <c r="AI134" i="3"/>
  <c r="AH134" i="3"/>
  <c r="G15" i="5"/>
  <c r="H15" i="5" s="1"/>
  <c r="I15" i="5" s="1"/>
  <c r="F15" i="5"/>
  <c r="J17" i="1"/>
  <c r="M18" i="1"/>
  <c r="J20" i="1"/>
  <c r="AD3" i="3"/>
  <c r="AT7" i="3"/>
  <c r="AU7" i="3" s="1"/>
  <c r="AU10" i="3"/>
  <c r="BO12" i="3"/>
  <c r="AK21" i="3"/>
  <c r="AJ21" i="3"/>
  <c r="BJ22" i="3"/>
  <c r="BB22" i="3"/>
  <c r="AT22" i="3"/>
  <c r="AU22" i="3" s="1"/>
  <c r="BN22" i="3"/>
  <c r="AK27" i="3"/>
  <c r="AJ27" i="3"/>
  <c r="BO28" i="3"/>
  <c r="BK35" i="3"/>
  <c r="AK39" i="3"/>
  <c r="AJ39" i="3"/>
  <c r="AI166" i="3"/>
  <c r="AH166" i="3"/>
  <c r="BB5" i="3"/>
  <c r="BC5" i="3" s="1"/>
  <c r="BJ9" i="3"/>
  <c r="BB9" i="3"/>
  <c r="BC9" i="3" s="1"/>
  <c r="AT9" i="3"/>
  <c r="BN9" i="3"/>
  <c r="BO22" i="3"/>
  <c r="AK29" i="3"/>
  <c r="AJ29" i="3"/>
  <c r="BN6" i="3"/>
  <c r="BC22" i="3"/>
  <c r="AK33" i="3"/>
  <c r="AJ33" i="3"/>
  <c r="J224" i="3"/>
  <c r="AV5" i="3"/>
  <c r="AG224" i="3"/>
  <c r="AH4" i="3"/>
  <c r="BN5" i="3"/>
  <c r="BO5" i="3" s="1"/>
  <c r="BF6" i="3"/>
  <c r="BO9" i="3"/>
  <c r="BO17" i="3"/>
  <c r="AM18" i="3"/>
  <c r="BJ18" i="3"/>
  <c r="BB18" i="3"/>
  <c r="BC18" i="3" s="1"/>
  <c r="AT18" i="3"/>
  <c r="AU18" i="3" s="1"/>
  <c r="AN18" i="3" s="1"/>
  <c r="BN18" i="3"/>
  <c r="BO18" i="3" s="1"/>
  <c r="AK23" i="3"/>
  <c r="AJ23" i="3"/>
  <c r="BK26" i="3"/>
  <c r="BK31" i="3"/>
  <c r="BJ34" i="3"/>
  <c r="BB34" i="3"/>
  <c r="BC34" i="3" s="1"/>
  <c r="AT34" i="3"/>
  <c r="BN34" i="3"/>
  <c r="BG4" i="3"/>
  <c r="BC14" i="3"/>
  <c r="BO34" i="3"/>
  <c r="AK38" i="3"/>
  <c r="AJ38" i="3"/>
  <c r="AI43" i="3"/>
  <c r="AJ43" i="3" s="1"/>
  <c r="AH43" i="3"/>
  <c r="AI45" i="3"/>
  <c r="AJ45" i="3" s="1"/>
  <c r="AH45" i="3"/>
  <c r="AI47" i="3"/>
  <c r="AJ47" i="3" s="1"/>
  <c r="AH47" i="3"/>
  <c r="AI49" i="3"/>
  <c r="AJ49" i="3" s="1"/>
  <c r="AH49" i="3"/>
  <c r="AI51" i="3"/>
  <c r="AJ51" i="3" s="1"/>
  <c r="AH51" i="3"/>
  <c r="AI53" i="3"/>
  <c r="AJ53" i="3" s="1"/>
  <c r="AH53" i="3"/>
  <c r="AI55" i="3"/>
  <c r="AJ55" i="3" s="1"/>
  <c r="AH55" i="3"/>
  <c r="AI57" i="3"/>
  <c r="AJ57" i="3" s="1"/>
  <c r="AH57" i="3"/>
  <c r="AI59" i="3"/>
  <c r="AJ59" i="3" s="1"/>
  <c r="AH59" i="3"/>
  <c r="AI61" i="3"/>
  <c r="AJ61" i="3" s="1"/>
  <c r="AH61" i="3"/>
  <c r="AI63" i="3"/>
  <c r="AJ63" i="3" s="1"/>
  <c r="AH63" i="3"/>
  <c r="AI65" i="3"/>
  <c r="AJ65" i="3" s="1"/>
  <c r="AH65" i="3"/>
  <c r="AI67" i="3"/>
  <c r="AJ67" i="3" s="1"/>
  <c r="AH67" i="3"/>
  <c r="AI69" i="3"/>
  <c r="AJ69" i="3" s="1"/>
  <c r="AH69" i="3"/>
  <c r="AI71" i="3"/>
  <c r="AJ71" i="3" s="1"/>
  <c r="AH71" i="3"/>
  <c r="AI73" i="3"/>
  <c r="AJ73" i="3" s="1"/>
  <c r="AH73" i="3"/>
  <c r="AI75" i="3"/>
  <c r="AJ75" i="3" s="1"/>
  <c r="AH75" i="3"/>
  <c r="AI77" i="3"/>
  <c r="AJ77" i="3" s="1"/>
  <c r="AH77" i="3"/>
  <c r="AI79" i="3"/>
  <c r="AJ79" i="3" s="1"/>
  <c r="AH79" i="3"/>
  <c r="AI81" i="3"/>
  <c r="AJ81" i="3" s="1"/>
  <c r="AH81" i="3"/>
  <c r="AI83" i="3"/>
  <c r="AJ83" i="3" s="1"/>
  <c r="AH83" i="3"/>
  <c r="AI85" i="3"/>
  <c r="AJ85" i="3" s="1"/>
  <c r="AH85" i="3"/>
  <c r="AY4" i="3"/>
  <c r="BO4" i="3"/>
  <c r="AU4" i="3"/>
  <c r="BC4" i="3"/>
  <c r="BK4" i="3"/>
  <c r="BF5" i="3"/>
  <c r="BJ7" i="3"/>
  <c r="BK7" i="3" s="1"/>
  <c r="BF9" i="3"/>
  <c r="BO13" i="3"/>
  <c r="AM14" i="3"/>
  <c r="BJ14" i="3"/>
  <c r="BK14" i="3" s="1"/>
  <c r="BB14" i="3"/>
  <c r="AT14" i="3"/>
  <c r="AU14" i="3" s="1"/>
  <c r="BN14" i="3"/>
  <c r="BK22" i="3"/>
  <c r="AU25" i="3"/>
  <c r="BK27" i="3"/>
  <c r="BJ30" i="3"/>
  <c r="BK30" i="3" s="1"/>
  <c r="BB30" i="3"/>
  <c r="BC30" i="3" s="1"/>
  <c r="AT30" i="3"/>
  <c r="AU30" i="3" s="1"/>
  <c r="BN30" i="3"/>
  <c r="BO30" i="3" s="1"/>
  <c r="BO33" i="3"/>
  <c r="AU34" i="3"/>
  <c r="AK35" i="3"/>
  <c r="AJ35" i="3"/>
  <c r="AI147" i="3"/>
  <c r="AH147" i="3"/>
  <c r="AF5" i="3"/>
  <c r="AF224" i="3" s="1"/>
  <c r="AT5" i="3"/>
  <c r="AU5" i="3" s="1"/>
  <c r="BO14" i="3"/>
  <c r="AK40" i="3"/>
  <c r="AJ40" i="3"/>
  <c r="BJ6" i="3"/>
  <c r="BK6" i="3" s="1"/>
  <c r="BB6" i="3"/>
  <c r="BC6" i="3" s="1"/>
  <c r="AT6" i="3"/>
  <c r="AU6" i="3" s="1"/>
  <c r="AN6" i="3" s="1"/>
  <c r="A58" i="15"/>
  <c r="A59" i="15" s="1"/>
  <c r="A60" i="6"/>
  <c r="A61" i="6" s="1"/>
  <c r="F3" i="6" s="1"/>
  <c r="A48" i="8"/>
  <c r="A49" i="8" s="1"/>
  <c r="A46" i="5"/>
  <c r="A47" i="5" s="1"/>
  <c r="A42" i="12"/>
  <c r="A43" i="12" s="1"/>
  <c r="A42" i="7"/>
  <c r="A43" i="7" s="1"/>
  <c r="A58" i="10"/>
  <c r="A259" i="3"/>
  <c r="AM6" i="3"/>
  <c r="BO8" i="3"/>
  <c r="BJ10" i="3"/>
  <c r="BK10" i="3" s="1"/>
  <c r="BB10" i="3"/>
  <c r="BC10" i="3" s="1"/>
  <c r="AT10" i="3"/>
  <c r="BN10" i="3"/>
  <c r="BO16" i="3"/>
  <c r="BK18" i="3"/>
  <c r="AX22" i="3"/>
  <c r="AK25" i="3"/>
  <c r="AJ25" i="3"/>
  <c r="BJ26" i="3"/>
  <c r="BB26" i="3"/>
  <c r="BC26" i="3" s="1"/>
  <c r="AT26" i="3"/>
  <c r="AU26" i="3" s="1"/>
  <c r="BN26" i="3"/>
  <c r="BO26" i="3" s="1"/>
  <c r="BO29" i="3"/>
  <c r="AK31" i="3"/>
  <c r="AJ31" i="3"/>
  <c r="BO32" i="3"/>
  <c r="BK34" i="3"/>
  <c r="AK37" i="3"/>
  <c r="AJ37" i="3"/>
  <c r="AY6" i="3"/>
  <c r="BG6" i="3"/>
  <c r="BO6" i="3"/>
  <c r="BC8" i="3"/>
  <c r="BK8" i="3"/>
  <c r="AY10" i="3"/>
  <c r="BG10" i="3"/>
  <c r="BO10" i="3"/>
  <c r="AU12" i="3"/>
  <c r="BC12" i="3"/>
  <c r="BK12" i="3"/>
  <c r="AY14" i="3"/>
  <c r="BG14" i="3"/>
  <c r="AU16" i="3"/>
  <c r="BC16" i="3"/>
  <c r="BK16" i="3"/>
  <c r="AY18" i="3"/>
  <c r="BG18" i="3"/>
  <c r="AU20" i="3"/>
  <c r="BC20" i="3"/>
  <c r="BK20" i="3"/>
  <c r="AY22" i="3"/>
  <c r="BG22" i="3"/>
  <c r="AK24" i="3"/>
  <c r="AU24" i="3"/>
  <c r="BC24" i="3"/>
  <c r="BK24" i="3"/>
  <c r="AY26" i="3"/>
  <c r="BG26" i="3"/>
  <c r="AK28" i="3"/>
  <c r="AU28" i="3"/>
  <c r="BC28" i="3"/>
  <c r="BK28" i="3"/>
  <c r="AY30" i="3"/>
  <c r="BG30" i="3"/>
  <c r="AK32" i="3"/>
  <c r="AU32" i="3"/>
  <c r="BC32" i="3"/>
  <c r="BK32" i="3"/>
  <c r="AY34" i="3"/>
  <c r="BG34" i="3"/>
  <c r="AU36" i="3"/>
  <c r="BC36" i="3"/>
  <c r="BK36" i="3"/>
  <c r="AI174" i="3"/>
  <c r="AH174" i="3"/>
  <c r="J23" i="10"/>
  <c r="G23" i="10"/>
  <c r="H23" i="10" s="1"/>
  <c r="I23" i="10" s="1"/>
  <c r="F23" i="10"/>
  <c r="AX11" i="3"/>
  <c r="BF11" i="3"/>
  <c r="AT13" i="3"/>
  <c r="AU13" i="3" s="1"/>
  <c r="AN13" i="3" s="1"/>
  <c r="BB13" i="3"/>
  <c r="BJ13" i="3"/>
  <c r="AX15" i="3"/>
  <c r="AY15" i="3" s="1"/>
  <c r="BF15" i="3"/>
  <c r="BG15" i="3" s="1"/>
  <c r="AT17" i="3"/>
  <c r="AU17" i="3" s="1"/>
  <c r="BB17" i="3"/>
  <c r="BJ17" i="3"/>
  <c r="AX19" i="3"/>
  <c r="AY19" i="3" s="1"/>
  <c r="BF19" i="3"/>
  <c r="BG19" i="3" s="1"/>
  <c r="AT21" i="3"/>
  <c r="BB21" i="3"/>
  <c r="BJ21" i="3"/>
  <c r="AX23" i="3"/>
  <c r="AY23" i="3" s="1"/>
  <c r="BF23" i="3"/>
  <c r="BG23" i="3" s="1"/>
  <c r="AT25" i="3"/>
  <c r="BB25" i="3"/>
  <c r="BC25" i="3" s="1"/>
  <c r="BJ25" i="3"/>
  <c r="BK25" i="3" s="1"/>
  <c r="AX27" i="3"/>
  <c r="BF27" i="3"/>
  <c r="BG27" i="3" s="1"/>
  <c r="BN27" i="3"/>
  <c r="AX31" i="3"/>
  <c r="AY31" i="3" s="1"/>
  <c r="BF31" i="3"/>
  <c r="BN31" i="3"/>
  <c r="AX35" i="3"/>
  <c r="AY35" i="3" s="1"/>
  <c r="BF35" i="3"/>
  <c r="BG35" i="3" s="1"/>
  <c r="BN35" i="3"/>
  <c r="BO35" i="3" s="1"/>
  <c r="AK43" i="3"/>
  <c r="AK47" i="3"/>
  <c r="AK51" i="3"/>
  <c r="AK53" i="3"/>
  <c r="AK55" i="3"/>
  <c r="AK57" i="3"/>
  <c r="AK59" i="3"/>
  <c r="AK63" i="3"/>
  <c r="AK67" i="3"/>
  <c r="AK69" i="3"/>
  <c r="AK71" i="3"/>
  <c r="AK73" i="3"/>
  <c r="AK75" i="3"/>
  <c r="AK79" i="3"/>
  <c r="AK83" i="3"/>
  <c r="AK85" i="3"/>
  <c r="AK87" i="3"/>
  <c r="AK89" i="3"/>
  <c r="AK91" i="3"/>
  <c r="AK93" i="3"/>
  <c r="AK95" i="3"/>
  <c r="AK97" i="3"/>
  <c r="AK99" i="3"/>
  <c r="AK101" i="3"/>
  <c r="AK103" i="3"/>
  <c r="AK105" i="3"/>
  <c r="AK107" i="3"/>
  <c r="AK109" i="3"/>
  <c r="AK111" i="3"/>
  <c r="AK113" i="3"/>
  <c r="AK115" i="3"/>
  <c r="AI123" i="3"/>
  <c r="AH123" i="3"/>
  <c r="AI142" i="3"/>
  <c r="AH142" i="3"/>
  <c r="AI155" i="3"/>
  <c r="AH155" i="3"/>
  <c r="BK5" i="3"/>
  <c r="AY7" i="3"/>
  <c r="BG7" i="3"/>
  <c r="BO7" i="3"/>
  <c r="AU9" i="3"/>
  <c r="BK9" i="3"/>
  <c r="AY11" i="3"/>
  <c r="BG11" i="3"/>
  <c r="BO11" i="3"/>
  <c r="BC13" i="3"/>
  <c r="BK13" i="3"/>
  <c r="BO15" i="3"/>
  <c r="BC17" i="3"/>
  <c r="BK17" i="3"/>
  <c r="BO19" i="3"/>
  <c r="AU21" i="3"/>
  <c r="BC21" i="3"/>
  <c r="BK21" i="3"/>
  <c r="BO23" i="3"/>
  <c r="AY27" i="3"/>
  <c r="BO27" i="3"/>
  <c r="BK29" i="3"/>
  <c r="BG31" i="3"/>
  <c r="BO31" i="3"/>
  <c r="AK119" i="3"/>
  <c r="AM5" i="3"/>
  <c r="AH7" i="3"/>
  <c r="AX8" i="3"/>
  <c r="AY8" i="3" s="1"/>
  <c r="BF8" i="3"/>
  <c r="BG8" i="3" s="1"/>
  <c r="AM9" i="3"/>
  <c r="AH11" i="3"/>
  <c r="AX12" i="3"/>
  <c r="AY12" i="3" s="1"/>
  <c r="BF12" i="3"/>
  <c r="BG12" i="3" s="1"/>
  <c r="AM13" i="3"/>
  <c r="AH15" i="3"/>
  <c r="AX16" i="3"/>
  <c r="AY16" i="3" s="1"/>
  <c r="BF16" i="3"/>
  <c r="BG16" i="3" s="1"/>
  <c r="AM17" i="3"/>
  <c r="AH19" i="3"/>
  <c r="AX20" i="3"/>
  <c r="BF20" i="3"/>
  <c r="BG20" i="3" s="1"/>
  <c r="AH23" i="3"/>
  <c r="AX24" i="3"/>
  <c r="BF24" i="3"/>
  <c r="AH27" i="3"/>
  <c r="AX28" i="3"/>
  <c r="AY28" i="3" s="1"/>
  <c r="BF28" i="3"/>
  <c r="AH31" i="3"/>
  <c r="AX32" i="3"/>
  <c r="AY32" i="3" s="1"/>
  <c r="BF32" i="3"/>
  <c r="BG32" i="3" s="1"/>
  <c r="AH35" i="3"/>
  <c r="AX36" i="3"/>
  <c r="BF36" i="3"/>
  <c r="AI42" i="3"/>
  <c r="AJ42" i="3" s="1"/>
  <c r="AH42" i="3"/>
  <c r="AI44" i="3"/>
  <c r="AJ44" i="3" s="1"/>
  <c r="AH44" i="3"/>
  <c r="AI46" i="3"/>
  <c r="AJ46" i="3" s="1"/>
  <c r="AH46" i="3"/>
  <c r="AI48" i="3"/>
  <c r="AJ48" i="3" s="1"/>
  <c r="AH48" i="3"/>
  <c r="AI50" i="3"/>
  <c r="AJ50" i="3" s="1"/>
  <c r="AH50" i="3"/>
  <c r="AI52" i="3"/>
  <c r="AJ52" i="3" s="1"/>
  <c r="AH52" i="3"/>
  <c r="AI54" i="3"/>
  <c r="AJ54" i="3" s="1"/>
  <c r="AH54" i="3"/>
  <c r="AI56" i="3"/>
  <c r="AJ56" i="3" s="1"/>
  <c r="AH56" i="3"/>
  <c r="AI58" i="3"/>
  <c r="AJ58" i="3" s="1"/>
  <c r="AH58" i="3"/>
  <c r="AI60" i="3"/>
  <c r="AJ60" i="3" s="1"/>
  <c r="AH60" i="3"/>
  <c r="AI62" i="3"/>
  <c r="AJ62" i="3" s="1"/>
  <c r="AH62" i="3"/>
  <c r="AI64" i="3"/>
  <c r="AJ64" i="3" s="1"/>
  <c r="AH64" i="3"/>
  <c r="AI66" i="3"/>
  <c r="AJ66" i="3" s="1"/>
  <c r="AH66" i="3"/>
  <c r="AI68" i="3"/>
  <c r="AJ68" i="3" s="1"/>
  <c r="AH68" i="3"/>
  <c r="AI70" i="3"/>
  <c r="AJ70" i="3" s="1"/>
  <c r="AH70" i="3"/>
  <c r="AI72" i="3"/>
  <c r="AJ72" i="3" s="1"/>
  <c r="AH72" i="3"/>
  <c r="AI74" i="3"/>
  <c r="AJ74" i="3" s="1"/>
  <c r="AH74" i="3"/>
  <c r="AI76" i="3"/>
  <c r="AJ76" i="3" s="1"/>
  <c r="AH76" i="3"/>
  <c r="AI78" i="3"/>
  <c r="AJ78" i="3" s="1"/>
  <c r="AH78" i="3"/>
  <c r="AI80" i="3"/>
  <c r="AJ80" i="3" s="1"/>
  <c r="AH80" i="3"/>
  <c r="AI82" i="3"/>
  <c r="AJ82" i="3" s="1"/>
  <c r="AH82" i="3"/>
  <c r="AI84" i="3"/>
  <c r="AJ84" i="3" s="1"/>
  <c r="AH84" i="3"/>
  <c r="AI86" i="3"/>
  <c r="AJ86" i="3" s="1"/>
  <c r="AH86" i="3"/>
  <c r="AI88" i="3"/>
  <c r="AJ88" i="3" s="1"/>
  <c r="AI90" i="3"/>
  <c r="AJ90" i="3" s="1"/>
  <c r="AI92" i="3"/>
  <c r="AJ92" i="3" s="1"/>
  <c r="AI94" i="3"/>
  <c r="AJ94" i="3" s="1"/>
  <c r="AI96" i="3"/>
  <c r="AJ96" i="3" s="1"/>
  <c r="AI98" i="3"/>
  <c r="AJ98" i="3" s="1"/>
  <c r="AI100" i="3"/>
  <c r="AJ100" i="3" s="1"/>
  <c r="AI102" i="3"/>
  <c r="AJ102" i="3" s="1"/>
  <c r="AI104" i="3"/>
  <c r="AJ104" i="3" s="1"/>
  <c r="AI106" i="3"/>
  <c r="AJ106" i="3" s="1"/>
  <c r="AI108" i="3"/>
  <c r="AJ108" i="3" s="1"/>
  <c r="AI110" i="3"/>
  <c r="AJ110" i="3" s="1"/>
  <c r="AI112" i="3"/>
  <c r="AJ112" i="3" s="1"/>
  <c r="AI114" i="3"/>
  <c r="AJ114" i="3" s="1"/>
  <c r="AI118" i="3"/>
  <c r="AH118" i="3"/>
  <c r="AI131" i="3"/>
  <c r="AH131" i="3"/>
  <c r="AI150" i="3"/>
  <c r="AH150" i="3"/>
  <c r="AY20" i="3"/>
  <c r="AY24" i="3"/>
  <c r="BG24" i="3"/>
  <c r="BG28" i="3"/>
  <c r="AY36" i="3"/>
  <c r="BG36" i="3"/>
  <c r="AK127" i="3"/>
  <c r="AX13" i="3"/>
  <c r="AY13" i="3" s="1"/>
  <c r="BF13" i="3"/>
  <c r="BG13" i="3" s="1"/>
  <c r="AX17" i="3"/>
  <c r="AY17" i="3" s="1"/>
  <c r="BF17" i="3"/>
  <c r="BG17" i="3" s="1"/>
  <c r="AX21" i="3"/>
  <c r="BF21" i="3"/>
  <c r="BG21" i="3" s="1"/>
  <c r="AX25" i="3"/>
  <c r="AY25" i="3" s="1"/>
  <c r="BF25" i="3"/>
  <c r="BG25" i="3" s="1"/>
  <c r="AT27" i="3"/>
  <c r="BB27" i="3"/>
  <c r="AX29" i="3"/>
  <c r="AY29" i="3" s="1"/>
  <c r="BF29" i="3"/>
  <c r="AT31" i="3"/>
  <c r="BB31" i="3"/>
  <c r="BC31" i="3" s="1"/>
  <c r="AX33" i="3"/>
  <c r="AY33" i="3" s="1"/>
  <c r="BF33" i="3"/>
  <c r="BG33" i="3" s="1"/>
  <c r="AT35" i="3"/>
  <c r="BB35" i="3"/>
  <c r="AK42" i="3"/>
  <c r="AK44" i="3"/>
  <c r="AK48" i="3"/>
  <c r="AK50" i="3"/>
  <c r="AK52" i="3"/>
  <c r="AK58" i="3"/>
  <c r="AK60" i="3"/>
  <c r="AK64" i="3"/>
  <c r="AK66" i="3"/>
  <c r="AK68" i="3"/>
  <c r="AK74" i="3"/>
  <c r="AK76" i="3"/>
  <c r="AK80" i="3"/>
  <c r="AK82" i="3"/>
  <c r="AK84" i="3"/>
  <c r="AK90" i="3"/>
  <c r="AK96" i="3"/>
  <c r="AK102" i="3"/>
  <c r="AK106" i="3"/>
  <c r="AK112" i="3"/>
  <c r="AI126" i="3"/>
  <c r="AH126" i="3"/>
  <c r="AI139" i="3"/>
  <c r="AH139" i="3"/>
  <c r="AI158" i="3"/>
  <c r="AH158" i="3"/>
  <c r="AY5" i="3"/>
  <c r="BG5" i="3"/>
  <c r="BC7" i="3"/>
  <c r="AY9" i="3"/>
  <c r="BG9" i="3"/>
  <c r="AU15" i="3"/>
  <c r="BC15" i="3"/>
  <c r="AU19" i="3"/>
  <c r="BC19" i="3"/>
  <c r="AY21" i="3"/>
  <c r="AU23" i="3"/>
  <c r="BC23" i="3"/>
  <c r="AU27" i="3"/>
  <c r="BC27" i="3"/>
  <c r="BG29" i="3"/>
  <c r="AU31" i="3"/>
  <c r="AU35" i="3"/>
  <c r="BC35" i="3"/>
  <c r="AI41" i="3"/>
  <c r="AH41" i="3"/>
  <c r="AI163" i="3"/>
  <c r="AH163" i="3"/>
  <c r="AI171" i="3"/>
  <c r="AH171" i="3"/>
  <c r="AK189" i="3"/>
  <c r="J7" i="10"/>
  <c r="G7" i="10"/>
  <c r="H7" i="10" s="1"/>
  <c r="I7" i="10" s="1"/>
  <c r="F7" i="10"/>
  <c r="J15" i="10"/>
  <c r="G15" i="10"/>
  <c r="H15" i="10" s="1"/>
  <c r="I15" i="10" s="1"/>
  <c r="J31" i="10"/>
  <c r="G31" i="10"/>
  <c r="H31" i="10" s="1"/>
  <c r="I31" i="10" s="1"/>
  <c r="F31" i="10"/>
  <c r="J39" i="10"/>
  <c r="G39" i="10"/>
  <c r="H39" i="10" s="1"/>
  <c r="I39" i="10" s="1"/>
  <c r="F39" i="10"/>
  <c r="G47" i="10"/>
  <c r="F47" i="10"/>
  <c r="AI120" i="3"/>
  <c r="AH120" i="3"/>
  <c r="AI128" i="3"/>
  <c r="AH128" i="3"/>
  <c r="AI136" i="3"/>
  <c r="AH136" i="3"/>
  <c r="AI144" i="3"/>
  <c r="AH144" i="3"/>
  <c r="AI152" i="3"/>
  <c r="AH152" i="3"/>
  <c r="AI160" i="3"/>
  <c r="AH160" i="3"/>
  <c r="AI168" i="3"/>
  <c r="AH168" i="3"/>
  <c r="AI176" i="3"/>
  <c r="AH176" i="3"/>
  <c r="AK178" i="3"/>
  <c r="AJ178" i="3"/>
  <c r="AK180" i="3"/>
  <c r="AJ180" i="3"/>
  <c r="AK182" i="3"/>
  <c r="AJ182" i="3"/>
  <c r="AK184" i="3"/>
  <c r="AJ184" i="3"/>
  <c r="AK186" i="3"/>
  <c r="AJ186" i="3"/>
  <c r="AI191" i="3"/>
  <c r="AH191" i="3"/>
  <c r="AI116" i="3"/>
  <c r="AJ116" i="3" s="1"/>
  <c r="AH117" i="3"/>
  <c r="AI125" i="3"/>
  <c r="AH125" i="3"/>
  <c r="AI133" i="3"/>
  <c r="AH133" i="3"/>
  <c r="AI141" i="3"/>
  <c r="AH141" i="3"/>
  <c r="AI149" i="3"/>
  <c r="AH149" i="3"/>
  <c r="AI157" i="3"/>
  <c r="AH157" i="3"/>
  <c r="AI165" i="3"/>
  <c r="AH165" i="3"/>
  <c r="AI173" i="3"/>
  <c r="AH173" i="3"/>
  <c r="AI199" i="3"/>
  <c r="AH199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AH110" i="3"/>
  <c r="AH111" i="3"/>
  <c r="AH112" i="3"/>
  <c r="AH113" i="3"/>
  <c r="AH114" i="3"/>
  <c r="AH115" i="3"/>
  <c r="AH116" i="3"/>
  <c r="AK117" i="3"/>
  <c r="AI122" i="3"/>
  <c r="AJ122" i="3" s="1"/>
  <c r="AH122" i="3"/>
  <c r="AI130" i="3"/>
  <c r="AH130" i="3"/>
  <c r="AI138" i="3"/>
  <c r="AH138" i="3"/>
  <c r="AI146" i="3"/>
  <c r="AH146" i="3"/>
  <c r="AI154" i="3"/>
  <c r="AH154" i="3"/>
  <c r="AI162" i="3"/>
  <c r="AH162" i="3"/>
  <c r="AI170" i="3"/>
  <c r="AH170" i="3"/>
  <c r="AI119" i="3"/>
  <c r="AJ119" i="3" s="1"/>
  <c r="AH119" i="3"/>
  <c r="AI127" i="3"/>
  <c r="AJ127" i="3" s="1"/>
  <c r="AH127" i="3"/>
  <c r="AI135" i="3"/>
  <c r="AJ135" i="3" s="1"/>
  <c r="AH135" i="3"/>
  <c r="AI143" i="3"/>
  <c r="AH143" i="3"/>
  <c r="AI151" i="3"/>
  <c r="AH151" i="3"/>
  <c r="AI159" i="3"/>
  <c r="AH159" i="3"/>
  <c r="AI167" i="3"/>
  <c r="AH167" i="3"/>
  <c r="AI175" i="3"/>
  <c r="AH175" i="3"/>
  <c r="AK196" i="3"/>
  <c r="F15" i="10"/>
  <c r="AI124" i="3"/>
  <c r="AJ124" i="3" s="1"/>
  <c r="AH124" i="3"/>
  <c r="AI132" i="3"/>
  <c r="AJ132" i="3" s="1"/>
  <c r="AH132" i="3"/>
  <c r="AI140" i="3"/>
  <c r="AH140" i="3"/>
  <c r="AI148" i="3"/>
  <c r="AH148" i="3"/>
  <c r="AI156" i="3"/>
  <c r="AH156" i="3"/>
  <c r="AI164" i="3"/>
  <c r="AH164" i="3"/>
  <c r="AI172" i="3"/>
  <c r="AH172" i="3"/>
  <c r="AI177" i="3"/>
  <c r="AH177" i="3"/>
  <c r="AK179" i="3"/>
  <c r="AJ179" i="3"/>
  <c r="AK181" i="3"/>
  <c r="AJ181" i="3"/>
  <c r="AK183" i="3"/>
  <c r="AJ183" i="3"/>
  <c r="AK185" i="3"/>
  <c r="AJ185" i="3"/>
  <c r="AK187" i="3"/>
  <c r="AJ187" i="3"/>
  <c r="AI121" i="3"/>
  <c r="AH121" i="3"/>
  <c r="AI129" i="3"/>
  <c r="AH129" i="3"/>
  <c r="AI137" i="3"/>
  <c r="AH137" i="3"/>
  <c r="AI145" i="3"/>
  <c r="AH145" i="3"/>
  <c r="AI153" i="3"/>
  <c r="AH153" i="3"/>
  <c r="AI161" i="3"/>
  <c r="AH161" i="3"/>
  <c r="AI169" i="3"/>
  <c r="AH169" i="3"/>
  <c r="G24" i="5"/>
  <c r="H24" i="5" s="1"/>
  <c r="I24" i="5" s="1"/>
  <c r="F24" i="5"/>
  <c r="J52" i="10"/>
  <c r="G52" i="10"/>
  <c r="H52" i="10" s="1"/>
  <c r="I52" i="10" s="1"/>
  <c r="F52" i="10"/>
  <c r="F4" i="10"/>
  <c r="J4" i="10"/>
  <c r="F12" i="10"/>
  <c r="J12" i="10"/>
  <c r="F20" i="10"/>
  <c r="J20" i="10"/>
  <c r="F28" i="10"/>
  <c r="J28" i="10"/>
  <c r="G18" i="7"/>
  <c r="H18" i="7" s="1"/>
  <c r="I18" i="7" s="1"/>
  <c r="F18" i="7"/>
  <c r="M9" i="6"/>
  <c r="N9" i="6" s="1"/>
  <c r="K9" i="6"/>
  <c r="L9" i="6" s="1"/>
  <c r="AI189" i="3"/>
  <c r="AJ189" i="3" s="1"/>
  <c r="AI197" i="3"/>
  <c r="AJ197" i="3" s="1"/>
  <c r="J11" i="10"/>
  <c r="G11" i="10"/>
  <c r="H11" i="10" s="1"/>
  <c r="I11" i="10" s="1"/>
  <c r="G44" i="10"/>
  <c r="F44" i="10"/>
  <c r="G8" i="5"/>
  <c r="H8" i="5" s="1"/>
  <c r="I8" i="5" s="1"/>
  <c r="F8" i="5"/>
  <c r="G16" i="5"/>
  <c r="H16" i="5" s="1"/>
  <c r="I16" i="5" s="1"/>
  <c r="F16" i="5"/>
  <c r="AI188" i="3"/>
  <c r="AJ188" i="3" s="1"/>
  <c r="AI196" i="3"/>
  <c r="AJ196" i="3" s="1"/>
  <c r="AK200" i="3"/>
  <c r="AI202" i="3"/>
  <c r="AJ202" i="3" s="1"/>
  <c r="AK204" i="3"/>
  <c r="AI206" i="3"/>
  <c r="AJ206" i="3" s="1"/>
  <c r="AK208" i="3"/>
  <c r="AI210" i="3"/>
  <c r="AJ210" i="3" s="1"/>
  <c r="AK212" i="3"/>
  <c r="AI214" i="3"/>
  <c r="AJ214" i="3" s="1"/>
  <c r="AK216" i="3"/>
  <c r="AK220" i="3"/>
  <c r="AH178" i="3"/>
  <c r="AH179" i="3"/>
  <c r="AH180" i="3"/>
  <c r="AH181" i="3"/>
  <c r="AH182" i="3"/>
  <c r="AH183" i="3"/>
  <c r="AH184" i="3"/>
  <c r="AH185" i="3"/>
  <c r="AH186" i="3"/>
  <c r="AH187" i="3"/>
  <c r="AH188" i="3"/>
  <c r="AH196" i="3"/>
  <c r="AH202" i="3"/>
  <c r="AH206" i="3"/>
  <c r="AH210" i="3"/>
  <c r="AH214" i="3"/>
  <c r="AH218" i="3"/>
  <c r="AH222" i="3"/>
  <c r="J19" i="10"/>
  <c r="G19" i="10"/>
  <c r="H19" i="10" s="1"/>
  <c r="I19" i="10" s="1"/>
  <c r="G7" i="5"/>
  <c r="H7" i="5" s="1"/>
  <c r="I7" i="5" s="1"/>
  <c r="F7" i="5"/>
  <c r="G26" i="5"/>
  <c r="H26" i="5" s="1"/>
  <c r="I26" i="5" s="1"/>
  <c r="F26" i="5"/>
  <c r="AI194" i="3"/>
  <c r="AH195" i="3"/>
  <c r="AI201" i="3"/>
  <c r="AJ201" i="3" s="1"/>
  <c r="AK203" i="3"/>
  <c r="AI205" i="3"/>
  <c r="AJ205" i="3" s="1"/>
  <c r="AK207" i="3"/>
  <c r="AI209" i="3"/>
  <c r="AJ209" i="3" s="1"/>
  <c r="AK211" i="3"/>
  <c r="AI213" i="3"/>
  <c r="AJ213" i="3" s="1"/>
  <c r="AK215" i="3"/>
  <c r="AK219" i="3"/>
  <c r="AK223" i="3"/>
  <c r="F19" i="10"/>
  <c r="J27" i="10"/>
  <c r="G27" i="10"/>
  <c r="H27" i="10" s="1"/>
  <c r="I27" i="10" s="1"/>
  <c r="F23" i="5"/>
  <c r="G23" i="5"/>
  <c r="H23" i="5" s="1"/>
  <c r="I23" i="5" s="1"/>
  <c r="F31" i="5"/>
  <c r="G31" i="5"/>
  <c r="H31" i="5" s="1"/>
  <c r="I31" i="5" s="1"/>
  <c r="G39" i="5"/>
  <c r="H39" i="5" s="1"/>
  <c r="I39" i="5" s="1"/>
  <c r="F39" i="5"/>
  <c r="AI193" i="3"/>
  <c r="AJ193" i="3" s="1"/>
  <c r="AH194" i="3"/>
  <c r="C53" i="10"/>
  <c r="J3" i="10"/>
  <c r="G3" i="10"/>
  <c r="F27" i="10"/>
  <c r="J35" i="10"/>
  <c r="G35" i="10"/>
  <c r="H35" i="10" s="1"/>
  <c r="I35" i="10" s="1"/>
  <c r="AK206" i="3"/>
  <c r="F53" i="10"/>
  <c r="C43" i="5"/>
  <c r="G4" i="7"/>
  <c r="H4" i="7" s="1"/>
  <c r="I4" i="7" s="1"/>
  <c r="F4" i="7"/>
  <c r="G12" i="7"/>
  <c r="H12" i="7" s="1"/>
  <c r="I12" i="7" s="1"/>
  <c r="F12" i="7"/>
  <c r="G20" i="7"/>
  <c r="H20" i="7" s="1"/>
  <c r="I20" i="7" s="1"/>
  <c r="F20" i="7"/>
  <c r="G28" i="7"/>
  <c r="H28" i="7" s="1"/>
  <c r="I28" i="7" s="1"/>
  <c r="F28" i="7"/>
  <c r="G36" i="7"/>
  <c r="H36" i="7" s="1"/>
  <c r="I36" i="7" s="1"/>
  <c r="F36" i="7"/>
  <c r="O18" i="6"/>
  <c r="O34" i="6"/>
  <c r="J20" i="8"/>
  <c r="G20" i="8"/>
  <c r="H20" i="8" s="1"/>
  <c r="I20" i="8" s="1"/>
  <c r="F20" i="8"/>
  <c r="J28" i="8"/>
  <c r="G28" i="8"/>
  <c r="H28" i="8" s="1"/>
  <c r="I28" i="8" s="1"/>
  <c r="F28" i="8"/>
  <c r="J36" i="8"/>
  <c r="G36" i="8"/>
  <c r="H36" i="8" s="1"/>
  <c r="I36" i="8" s="1"/>
  <c r="F36" i="8"/>
  <c r="F4" i="5"/>
  <c r="F12" i="5"/>
  <c r="F32" i="5"/>
  <c r="F34" i="5"/>
  <c r="S26" i="6"/>
  <c r="S30" i="6"/>
  <c r="J16" i="10"/>
  <c r="J24" i="10"/>
  <c r="J32" i="10"/>
  <c r="J36" i="10"/>
  <c r="J40" i="10"/>
  <c r="F9" i="5"/>
  <c r="F43" i="5" s="1"/>
  <c r="F17" i="5"/>
  <c r="G26" i="7"/>
  <c r="H26" i="7" s="1"/>
  <c r="I26" i="7" s="1"/>
  <c r="F26" i="7"/>
  <c r="O16" i="6"/>
  <c r="S18" i="6"/>
  <c r="F45" i="10"/>
  <c r="F6" i="5"/>
  <c r="F14" i="5"/>
  <c r="F27" i="5"/>
  <c r="G3" i="7"/>
  <c r="F3" i="7"/>
  <c r="C38" i="7"/>
  <c r="C23" i="1" s="1"/>
  <c r="G11" i="7"/>
  <c r="H11" i="7" s="1"/>
  <c r="I11" i="7" s="1"/>
  <c r="F11" i="7"/>
  <c r="G19" i="7"/>
  <c r="H19" i="7" s="1"/>
  <c r="I19" i="7" s="1"/>
  <c r="F19" i="7"/>
  <c r="G27" i="7"/>
  <c r="H27" i="7" s="1"/>
  <c r="I27" i="7" s="1"/>
  <c r="F27" i="7"/>
  <c r="G35" i="7"/>
  <c r="H35" i="7" s="1"/>
  <c r="I35" i="7" s="1"/>
  <c r="F35" i="7"/>
  <c r="O10" i="6"/>
  <c r="O50" i="6"/>
  <c r="G10" i="7"/>
  <c r="H10" i="7" s="1"/>
  <c r="I10" i="7" s="1"/>
  <c r="F10" i="7"/>
  <c r="M17" i="6"/>
  <c r="N17" i="6" s="1"/>
  <c r="K17" i="6"/>
  <c r="L17" i="6" s="1"/>
  <c r="O33" i="6"/>
  <c r="G16" i="7"/>
  <c r="H16" i="7" s="1"/>
  <c r="I16" i="7" s="1"/>
  <c r="G34" i="7"/>
  <c r="H34" i="7" s="1"/>
  <c r="I34" i="7" s="1"/>
  <c r="F34" i="7"/>
  <c r="S6" i="6"/>
  <c r="O8" i="6"/>
  <c r="S10" i="6"/>
  <c r="S29" i="6"/>
  <c r="J11" i="15"/>
  <c r="G11" i="15"/>
  <c r="H11" i="15" s="1"/>
  <c r="I11" i="15" s="1"/>
  <c r="J31" i="15"/>
  <c r="G31" i="15"/>
  <c r="H31" i="15" s="1"/>
  <c r="I31" i="15" s="1"/>
  <c r="G10" i="12"/>
  <c r="H10" i="12" s="1"/>
  <c r="I10" i="12" s="1"/>
  <c r="F10" i="12"/>
  <c r="J4" i="8"/>
  <c r="G4" i="8"/>
  <c r="H4" i="8" s="1"/>
  <c r="I4" i="8" s="1"/>
  <c r="I43" i="8" s="1"/>
  <c r="F4" i="8"/>
  <c r="C53" i="15"/>
  <c r="C55" i="15" s="1"/>
  <c r="J3" i="15"/>
  <c r="G3" i="15"/>
  <c r="G18" i="12"/>
  <c r="H18" i="12" s="1"/>
  <c r="I18" i="12" s="1"/>
  <c r="F18" i="12"/>
  <c r="J8" i="8"/>
  <c r="G8" i="8"/>
  <c r="H8" i="8" s="1"/>
  <c r="I8" i="8" s="1"/>
  <c r="F8" i="8"/>
  <c r="J12" i="8"/>
  <c r="G12" i="8"/>
  <c r="H12" i="8" s="1"/>
  <c r="I12" i="8" s="1"/>
  <c r="F12" i="8"/>
  <c r="J23" i="15"/>
  <c r="G23" i="15"/>
  <c r="H23" i="15" s="1"/>
  <c r="I23" i="15" s="1"/>
  <c r="J35" i="15"/>
  <c r="G35" i="15"/>
  <c r="H35" i="15" s="1"/>
  <c r="I35" i="15" s="1"/>
  <c r="G5" i="15"/>
  <c r="H5" i="15" s="1"/>
  <c r="I5" i="15" s="1"/>
  <c r="F5" i="15"/>
  <c r="G13" i="15"/>
  <c r="H13" i="15" s="1"/>
  <c r="I13" i="15" s="1"/>
  <c r="F13" i="15"/>
  <c r="G21" i="15"/>
  <c r="H21" i="15" s="1"/>
  <c r="I21" i="15" s="1"/>
  <c r="F21" i="15"/>
  <c r="G29" i="15"/>
  <c r="H29" i="15" s="1"/>
  <c r="I29" i="15" s="1"/>
  <c r="F29" i="15"/>
  <c r="G37" i="15"/>
  <c r="H37" i="15" s="1"/>
  <c r="I37" i="15" s="1"/>
  <c r="F37" i="15"/>
  <c r="G45" i="15"/>
  <c r="F45" i="15"/>
  <c r="H3" i="12"/>
  <c r="F9" i="8"/>
  <c r="J16" i="8"/>
  <c r="G16" i="8"/>
  <c r="H16" i="8" s="1"/>
  <c r="I16" i="8" s="1"/>
  <c r="F16" i="8"/>
  <c r="F9" i="7"/>
  <c r="F17" i="7"/>
  <c r="F25" i="7"/>
  <c r="F33" i="7"/>
  <c r="F23" i="15"/>
  <c r="F35" i="15"/>
  <c r="J52" i="15"/>
  <c r="G52" i="15"/>
  <c r="H52" i="15" s="1"/>
  <c r="I52" i="15" s="1"/>
  <c r="J10" i="15"/>
  <c r="G10" i="15"/>
  <c r="H10" i="15" s="1"/>
  <c r="I10" i="15" s="1"/>
  <c r="F10" i="15"/>
  <c r="J18" i="15"/>
  <c r="G18" i="15"/>
  <c r="H18" i="15" s="1"/>
  <c r="I18" i="15" s="1"/>
  <c r="F18" i="15"/>
  <c r="J26" i="15"/>
  <c r="G26" i="15"/>
  <c r="H26" i="15" s="1"/>
  <c r="I26" i="15" s="1"/>
  <c r="F26" i="15"/>
  <c r="J34" i="15"/>
  <c r="G34" i="15"/>
  <c r="H34" i="15" s="1"/>
  <c r="I34" i="15" s="1"/>
  <c r="F34" i="15"/>
  <c r="G42" i="15"/>
  <c r="F42" i="15"/>
  <c r="G50" i="15"/>
  <c r="F50" i="15"/>
  <c r="G6" i="12"/>
  <c r="H6" i="12" s="1"/>
  <c r="I6" i="12" s="1"/>
  <c r="F6" i="12"/>
  <c r="F23" i="12" s="1"/>
  <c r="G14" i="12"/>
  <c r="H14" i="12" s="1"/>
  <c r="I14" i="12" s="1"/>
  <c r="F14" i="12"/>
  <c r="G22" i="12"/>
  <c r="H22" i="12" s="1"/>
  <c r="I22" i="12" s="1"/>
  <c r="F22" i="12"/>
  <c r="G9" i="8"/>
  <c r="H9" i="8" s="1"/>
  <c r="I9" i="8" s="1"/>
  <c r="F17" i="8"/>
  <c r="J24" i="8"/>
  <c r="G24" i="8"/>
  <c r="H24" i="8" s="1"/>
  <c r="I24" i="8" s="1"/>
  <c r="F24" i="8"/>
  <c r="F6" i="7"/>
  <c r="F14" i="7"/>
  <c r="F22" i="7"/>
  <c r="F30" i="7"/>
  <c r="M3" i="6"/>
  <c r="L4" i="6"/>
  <c r="K5" i="6"/>
  <c r="L5" i="6" s="1"/>
  <c r="R7" i="6"/>
  <c r="S7" i="6" s="1"/>
  <c r="M11" i="6"/>
  <c r="N11" i="6" s="1"/>
  <c r="O11" i="6" s="1"/>
  <c r="L12" i="6"/>
  <c r="K13" i="6"/>
  <c r="R15" i="6"/>
  <c r="S15" i="6" s="1"/>
  <c r="M19" i="6"/>
  <c r="N19" i="6" s="1"/>
  <c r="O19" i="6" s="1"/>
  <c r="L20" i="6"/>
  <c r="K21" i="6"/>
  <c r="L21" i="6" s="1"/>
  <c r="R23" i="6"/>
  <c r="M27" i="6"/>
  <c r="N27" i="6" s="1"/>
  <c r="O27" i="6" s="1"/>
  <c r="L28" i="6"/>
  <c r="K29" i="6"/>
  <c r="R31" i="6"/>
  <c r="S31" i="6" s="1"/>
  <c r="M35" i="6"/>
  <c r="N35" i="6" s="1"/>
  <c r="O35" i="6" s="1"/>
  <c r="L36" i="6"/>
  <c r="K37" i="6"/>
  <c r="L37" i="6" s="1"/>
  <c r="R39" i="6"/>
  <c r="S39" i="6" s="1"/>
  <c r="M43" i="6"/>
  <c r="N43" i="6" s="1"/>
  <c r="R44" i="6"/>
  <c r="R47" i="6"/>
  <c r="S47" i="6" s="1"/>
  <c r="J15" i="15"/>
  <c r="G15" i="15"/>
  <c r="H15" i="15" s="1"/>
  <c r="I15" i="15" s="1"/>
  <c r="J27" i="15"/>
  <c r="G27" i="15"/>
  <c r="H27" i="15" s="1"/>
  <c r="I27" i="15" s="1"/>
  <c r="J29" i="15"/>
  <c r="F52" i="15"/>
  <c r="G9" i="12"/>
  <c r="H9" i="12" s="1"/>
  <c r="I9" i="12" s="1"/>
  <c r="F9" i="12"/>
  <c r="G17" i="12"/>
  <c r="H17" i="12" s="1"/>
  <c r="I17" i="12" s="1"/>
  <c r="F17" i="12"/>
  <c r="G17" i="8"/>
  <c r="H17" i="8" s="1"/>
  <c r="I17" i="8" s="1"/>
  <c r="F25" i="8"/>
  <c r="J32" i="8"/>
  <c r="G32" i="8"/>
  <c r="H32" i="8" s="1"/>
  <c r="I32" i="8" s="1"/>
  <c r="F32" i="8"/>
  <c r="R50" i="6"/>
  <c r="S50" i="6" s="1"/>
  <c r="K48" i="6"/>
  <c r="O48" i="6" s="1"/>
  <c r="L47" i="6"/>
  <c r="M46" i="6"/>
  <c r="N46" i="6" s="1"/>
  <c r="R42" i="6"/>
  <c r="R49" i="6"/>
  <c r="K47" i="6"/>
  <c r="O47" i="6" s="1"/>
  <c r="M45" i="6"/>
  <c r="N45" i="6" s="1"/>
  <c r="R41" i="6"/>
  <c r="S41" i="6" s="1"/>
  <c r="M52" i="6"/>
  <c r="N52" i="6" s="1"/>
  <c r="S52" i="6" s="1"/>
  <c r="R48" i="6"/>
  <c r="S48" i="6" s="1"/>
  <c r="K46" i="6"/>
  <c r="L46" i="6" s="1"/>
  <c r="M44" i="6"/>
  <c r="N44" i="6" s="1"/>
  <c r="O44" i="6" s="1"/>
  <c r="R40" i="6"/>
  <c r="K51" i="6"/>
  <c r="L51" i="6" s="1"/>
  <c r="L50" i="6"/>
  <c r="M49" i="6"/>
  <c r="N49" i="6" s="1"/>
  <c r="O49" i="6" s="1"/>
  <c r="R45" i="6"/>
  <c r="S45" i="6" s="1"/>
  <c r="K43" i="6"/>
  <c r="L43" i="6" s="1"/>
  <c r="M4" i="6"/>
  <c r="N4" i="6" s="1"/>
  <c r="O4" i="6" s="1"/>
  <c r="K6" i="6"/>
  <c r="O6" i="6" s="1"/>
  <c r="R8" i="6"/>
  <c r="S8" i="6" s="1"/>
  <c r="M12" i="6"/>
  <c r="N12" i="6" s="1"/>
  <c r="O12" i="6" s="1"/>
  <c r="L13" i="6"/>
  <c r="K14" i="6"/>
  <c r="O14" i="6" s="1"/>
  <c r="R16" i="6"/>
  <c r="S16" i="6" s="1"/>
  <c r="M20" i="6"/>
  <c r="N20" i="6" s="1"/>
  <c r="O20" i="6" s="1"/>
  <c r="K22" i="6"/>
  <c r="L22" i="6" s="1"/>
  <c r="R24" i="6"/>
  <c r="S24" i="6" s="1"/>
  <c r="M28" i="6"/>
  <c r="N28" i="6" s="1"/>
  <c r="L29" i="6"/>
  <c r="K30" i="6"/>
  <c r="O30" i="6" s="1"/>
  <c r="R32" i="6"/>
  <c r="S32" i="6" s="1"/>
  <c r="M36" i="6"/>
  <c r="N36" i="6" s="1"/>
  <c r="K38" i="6"/>
  <c r="K42" i="6"/>
  <c r="L42" i="6" s="1"/>
  <c r="K52" i="6"/>
  <c r="F15" i="15"/>
  <c r="F27" i="15"/>
  <c r="J39" i="15"/>
  <c r="G39" i="15"/>
  <c r="H39" i="15" s="1"/>
  <c r="I39" i="15" s="1"/>
  <c r="G47" i="15"/>
  <c r="F47" i="15"/>
  <c r="G25" i="8"/>
  <c r="H25" i="8" s="1"/>
  <c r="I25" i="8" s="1"/>
  <c r="F33" i="8"/>
  <c r="J40" i="8"/>
  <c r="G40" i="8"/>
  <c r="H40" i="8" s="1"/>
  <c r="I40" i="8" s="1"/>
  <c r="F40" i="8"/>
  <c r="M5" i="6"/>
  <c r="N5" i="6" s="1"/>
  <c r="S5" i="6" s="1"/>
  <c r="K7" i="6"/>
  <c r="L7" i="6" s="1"/>
  <c r="R9" i="6"/>
  <c r="M13" i="6"/>
  <c r="N13" i="6" s="1"/>
  <c r="L14" i="6"/>
  <c r="K15" i="6"/>
  <c r="L15" i="6" s="1"/>
  <c r="R17" i="6"/>
  <c r="M21" i="6"/>
  <c r="N21" i="6" s="1"/>
  <c r="S21" i="6" s="1"/>
  <c r="K23" i="6"/>
  <c r="L23" i="6" s="1"/>
  <c r="R25" i="6"/>
  <c r="S25" i="6" s="1"/>
  <c r="M29" i="6"/>
  <c r="N29" i="6" s="1"/>
  <c r="L30" i="6"/>
  <c r="K31" i="6"/>
  <c r="L31" i="6" s="1"/>
  <c r="R33" i="6"/>
  <c r="S33" i="6" s="1"/>
  <c r="M37" i="6"/>
  <c r="N37" i="6" s="1"/>
  <c r="S37" i="6" s="1"/>
  <c r="K39" i="6"/>
  <c r="L39" i="6" s="1"/>
  <c r="K41" i="6"/>
  <c r="L41" i="6" s="1"/>
  <c r="M42" i="6"/>
  <c r="N42" i="6" s="1"/>
  <c r="R43" i="6"/>
  <c r="K45" i="6"/>
  <c r="L45" i="6" s="1"/>
  <c r="R46" i="6"/>
  <c r="L52" i="6"/>
  <c r="J7" i="15"/>
  <c r="G7" i="15"/>
  <c r="H7" i="15" s="1"/>
  <c r="I7" i="15" s="1"/>
  <c r="J19" i="15"/>
  <c r="G19" i="15"/>
  <c r="H19" i="15" s="1"/>
  <c r="I19" i="15" s="1"/>
  <c r="J21" i="15"/>
  <c r="G33" i="8"/>
  <c r="H33" i="8" s="1"/>
  <c r="I33" i="8" s="1"/>
  <c r="F41" i="8"/>
  <c r="C23" i="12"/>
  <c r="J6" i="8"/>
  <c r="J10" i="8"/>
  <c r="J14" i="8"/>
  <c r="J18" i="8"/>
  <c r="J22" i="8"/>
  <c r="J26" i="8"/>
  <c r="J30" i="8"/>
  <c r="J34" i="8"/>
  <c r="J38" i="8"/>
  <c r="J42" i="8"/>
  <c r="G38" i="15"/>
  <c r="H38" i="15" s="1"/>
  <c r="I38" i="15" s="1"/>
  <c r="F20" i="12"/>
  <c r="F3" i="8"/>
  <c r="F7" i="8"/>
  <c r="F11" i="8"/>
  <c r="F15" i="8"/>
  <c r="F19" i="8"/>
  <c r="F23" i="8"/>
  <c r="F27" i="8"/>
  <c r="F31" i="8"/>
  <c r="F35" i="8"/>
  <c r="F39" i="8"/>
  <c r="F9" i="15"/>
  <c r="F17" i="15"/>
  <c r="F25" i="15"/>
  <c r="F33" i="15"/>
  <c r="F41" i="15"/>
  <c r="F48" i="15"/>
  <c r="F43" i="15"/>
  <c r="F51" i="15"/>
  <c r="F6" i="8"/>
  <c r="F10" i="8"/>
  <c r="F14" i="8"/>
  <c r="F18" i="8"/>
  <c r="F22" i="8"/>
  <c r="F26" i="8"/>
  <c r="F30" i="8"/>
  <c r="F34" i="8"/>
  <c r="F38" i="8"/>
  <c r="F42" i="8"/>
  <c r="O41" i="6" l="1"/>
  <c r="S40" i="6"/>
  <c r="S49" i="6"/>
  <c r="S23" i="6"/>
  <c r="S27" i="6"/>
  <c r="S46" i="6"/>
  <c r="S42" i="6"/>
  <c r="O17" i="6"/>
  <c r="S51" i="6"/>
  <c r="O13" i="6"/>
  <c r="O9" i="6"/>
  <c r="S43" i="6"/>
  <c r="O29" i="6"/>
  <c r="O38" i="6"/>
  <c r="O32" i="6"/>
  <c r="D43" i="8"/>
  <c r="G23" i="12"/>
  <c r="F43" i="8"/>
  <c r="C43" i="8"/>
  <c r="S20" i="6"/>
  <c r="S17" i="6"/>
  <c r="S9" i="6"/>
  <c r="I43" i="5"/>
  <c r="AN5" i="3"/>
  <c r="AI5" i="3" s="1"/>
  <c r="AJ5" i="3" s="1"/>
  <c r="C22" i="1"/>
  <c r="D22" i="1"/>
  <c r="C20" i="1"/>
  <c r="D21" i="1"/>
  <c r="AI13" i="3"/>
  <c r="AJ13" i="3" s="1"/>
  <c r="AN17" i="3"/>
  <c r="AI6" i="3"/>
  <c r="AJ6" i="3" s="1"/>
  <c r="AI18" i="3"/>
  <c r="AJ18" i="3" s="1"/>
  <c r="AJ123" i="3"/>
  <c r="AK123" i="3"/>
  <c r="A260" i="3"/>
  <c r="E225" i="3"/>
  <c r="AN10" i="3"/>
  <c r="O42" i="6"/>
  <c r="S28" i="6"/>
  <c r="O28" i="6"/>
  <c r="O52" i="6"/>
  <c r="O46" i="6"/>
  <c r="F53" i="15"/>
  <c r="F55" i="15" s="1"/>
  <c r="G53" i="15"/>
  <c r="G55" i="15" s="1"/>
  <c r="H3" i="15"/>
  <c r="S19" i="6"/>
  <c r="G43" i="5"/>
  <c r="G38" i="7"/>
  <c r="H3" i="7"/>
  <c r="AK214" i="3"/>
  <c r="AK193" i="3"/>
  <c r="AJ145" i="3"/>
  <c r="AK145" i="3"/>
  <c r="AJ156" i="3"/>
  <c r="AK156" i="3"/>
  <c r="AJ159" i="3"/>
  <c r="AK159" i="3"/>
  <c r="AJ157" i="3"/>
  <c r="AK157" i="3"/>
  <c r="AJ125" i="3"/>
  <c r="AK125" i="3"/>
  <c r="AJ171" i="3"/>
  <c r="AK171" i="3"/>
  <c r="AJ158" i="3"/>
  <c r="AK158" i="3"/>
  <c r="AK110" i="3"/>
  <c r="AK94" i="3"/>
  <c r="AK78" i="3"/>
  <c r="AK62" i="3"/>
  <c r="AK46" i="3"/>
  <c r="AN8" i="3"/>
  <c r="A59" i="10"/>
  <c r="A54" i="10"/>
  <c r="AH224" i="3"/>
  <c r="AN19" i="3"/>
  <c r="N3" i="6"/>
  <c r="M53" i="6"/>
  <c r="S35" i="6"/>
  <c r="O15" i="6"/>
  <c r="O31" i="6"/>
  <c r="S11" i="6"/>
  <c r="AK210" i="3"/>
  <c r="H3" i="10"/>
  <c r="G53" i="10"/>
  <c r="AJ154" i="3"/>
  <c r="AK154" i="3"/>
  <c r="AK176" i="3"/>
  <c r="AJ176" i="3"/>
  <c r="AJ144" i="3"/>
  <c r="AK144" i="3"/>
  <c r="AK108" i="3"/>
  <c r="AK92" i="3"/>
  <c r="AN9" i="3"/>
  <c r="AK81" i="3"/>
  <c r="AK65" i="3"/>
  <c r="AK49" i="3"/>
  <c r="AJ134" i="3"/>
  <c r="AK134" i="3"/>
  <c r="H43" i="8"/>
  <c r="O22" i="6"/>
  <c r="O23" i="6"/>
  <c r="AJ169" i="3"/>
  <c r="AK169" i="3"/>
  <c r="AK177" i="3"/>
  <c r="AJ177" i="3"/>
  <c r="AJ148" i="3"/>
  <c r="AK148" i="3"/>
  <c r="AJ151" i="3"/>
  <c r="AK151" i="3"/>
  <c r="AJ149" i="3"/>
  <c r="AK149" i="3"/>
  <c r="AJ163" i="3"/>
  <c r="AK163" i="3"/>
  <c r="AJ139" i="3"/>
  <c r="AK139" i="3"/>
  <c r="AJ150" i="3"/>
  <c r="AK150" i="3"/>
  <c r="AJ155" i="3"/>
  <c r="AK155" i="3"/>
  <c r="AN12" i="3"/>
  <c r="AJ130" i="3"/>
  <c r="AK130" i="3"/>
  <c r="AJ120" i="3"/>
  <c r="AK120" i="3"/>
  <c r="O45" i="6"/>
  <c r="O7" i="6"/>
  <c r="AK213" i="3"/>
  <c r="AJ137" i="3"/>
  <c r="AK137" i="3"/>
  <c r="AK199" i="3"/>
  <c r="AJ199" i="3"/>
  <c r="L38" i="6"/>
  <c r="L6" i="6"/>
  <c r="S4" i="6"/>
  <c r="S12" i="6"/>
  <c r="AK202" i="3"/>
  <c r="AK209" i="3"/>
  <c r="AK188" i="3"/>
  <c r="AJ146" i="3"/>
  <c r="AK146" i="3"/>
  <c r="AK197" i="3"/>
  <c r="AJ168" i="3"/>
  <c r="AK168" i="3"/>
  <c r="AJ136" i="3"/>
  <c r="AK136" i="3"/>
  <c r="AK135" i="3"/>
  <c r="AN15" i="3"/>
  <c r="AN7" i="3"/>
  <c r="AK104" i="3"/>
  <c r="AK88" i="3"/>
  <c r="AK72" i="3"/>
  <c r="AK56" i="3"/>
  <c r="AK77" i="3"/>
  <c r="AK61" i="3"/>
  <c r="AK45" i="3"/>
  <c r="F20" i="1"/>
  <c r="D20" i="1"/>
  <c r="E23" i="1"/>
  <c r="H23" i="1" s="1"/>
  <c r="AJ162" i="3"/>
  <c r="AK162" i="3"/>
  <c r="AJ152" i="3"/>
  <c r="AK152" i="3"/>
  <c r="AN14" i="3"/>
  <c r="L48" i="6"/>
  <c r="O37" i="6"/>
  <c r="O21" i="6"/>
  <c r="O5" i="6"/>
  <c r="S36" i="6"/>
  <c r="O36" i="6"/>
  <c r="S44" i="6"/>
  <c r="S13" i="6"/>
  <c r="AK205" i="3"/>
  <c r="AJ161" i="3"/>
  <c r="AK161" i="3"/>
  <c r="AJ129" i="3"/>
  <c r="AK129" i="3"/>
  <c r="AJ172" i="3"/>
  <c r="AK172" i="3"/>
  <c r="AJ140" i="3"/>
  <c r="AK140" i="3"/>
  <c r="AJ175" i="3"/>
  <c r="AK175" i="3"/>
  <c r="AJ143" i="3"/>
  <c r="AK143" i="3"/>
  <c r="AJ173" i="3"/>
  <c r="AK173" i="3"/>
  <c r="AJ141" i="3"/>
  <c r="AK141" i="3"/>
  <c r="AJ126" i="3"/>
  <c r="AK126" i="3"/>
  <c r="AK86" i="3"/>
  <c r="AK70" i="3"/>
  <c r="AK54" i="3"/>
  <c r="AJ131" i="3"/>
  <c r="AK131" i="3"/>
  <c r="AJ142" i="3"/>
  <c r="AK142" i="3"/>
  <c r="AJ147" i="3"/>
  <c r="AK147" i="3"/>
  <c r="AJ166" i="3"/>
  <c r="AK166" i="3"/>
  <c r="F38" i="7"/>
  <c r="O43" i="6"/>
  <c r="H23" i="12"/>
  <c r="G22" i="1" s="1"/>
  <c r="I3" i="12"/>
  <c r="I23" i="12" s="1"/>
  <c r="O39" i="6"/>
  <c r="H43" i="5"/>
  <c r="G20" i="1" s="1"/>
  <c r="AK201" i="3"/>
  <c r="AJ170" i="3"/>
  <c r="AK170" i="3"/>
  <c r="AJ138" i="3"/>
  <c r="AK138" i="3"/>
  <c r="AK191" i="3"/>
  <c r="AJ191" i="3"/>
  <c r="AJ160" i="3"/>
  <c r="AK160" i="3"/>
  <c r="AJ128" i="3"/>
  <c r="AK128" i="3"/>
  <c r="AJ41" i="3"/>
  <c r="AK41" i="3"/>
  <c r="AK116" i="3"/>
  <c r="AK100" i="3"/>
  <c r="AK132" i="3"/>
  <c r="AN16" i="3"/>
  <c r="K3" i="6"/>
  <c r="F53" i="6"/>
  <c r="G43" i="8"/>
  <c r="AN4" i="3"/>
  <c r="AK124" i="3"/>
  <c r="O51" i="6"/>
  <c r="AJ194" i="3"/>
  <c r="AK194" i="3"/>
  <c r="AJ153" i="3"/>
  <c r="AK153" i="3"/>
  <c r="AJ121" i="3"/>
  <c r="AK121" i="3"/>
  <c r="AJ164" i="3"/>
  <c r="AK164" i="3"/>
  <c r="AJ167" i="3"/>
  <c r="AK167" i="3"/>
  <c r="AJ165" i="3"/>
  <c r="AK165" i="3"/>
  <c r="AJ133" i="3"/>
  <c r="AK133" i="3"/>
  <c r="AK114" i="3"/>
  <c r="AK98" i="3"/>
  <c r="AJ118" i="3"/>
  <c r="AK118" i="3"/>
  <c r="AJ174" i="3"/>
  <c r="AK174" i="3"/>
  <c r="AK122" i="3"/>
  <c r="AI11" i="3"/>
  <c r="AJ11" i="3" s="1"/>
  <c r="A65" i="1"/>
  <c r="B64" i="1"/>
  <c r="AK18" i="3" l="1"/>
  <c r="AK13" i="3"/>
  <c r="E22" i="1"/>
  <c r="H22" i="1" s="1"/>
  <c r="E20" i="1"/>
  <c r="H20" i="1" s="1"/>
  <c r="AI12" i="3"/>
  <c r="AJ12" i="3" s="1"/>
  <c r="E54" i="10"/>
  <c r="E55" i="10" s="1"/>
  <c r="F18" i="1" s="1"/>
  <c r="D54" i="10"/>
  <c r="D55" i="10" s="1"/>
  <c r="D18" i="1" s="1"/>
  <c r="H38" i="7"/>
  <c r="G23" i="1" s="1"/>
  <c r="I3" i="7"/>
  <c r="I38" i="7" s="1"/>
  <c r="B65" i="1"/>
  <c r="A66" i="1"/>
  <c r="AK5" i="3"/>
  <c r="AI15" i="3"/>
  <c r="AJ15" i="3" s="1"/>
  <c r="AI14" i="3"/>
  <c r="AJ14" i="3" s="1"/>
  <c r="L3" i="6"/>
  <c r="L53" i="6" s="1"/>
  <c r="K53" i="6"/>
  <c r="C21" i="1" s="1"/>
  <c r="E21" i="1" s="1"/>
  <c r="H21" i="1" s="1"/>
  <c r="AK9" i="3"/>
  <c r="AI9" i="3"/>
  <c r="AJ9" i="3" s="1"/>
  <c r="I3" i="15"/>
  <c r="I53" i="15" s="1"/>
  <c r="H53" i="15"/>
  <c r="AI10" i="3"/>
  <c r="AJ10" i="3" s="1"/>
  <c r="AK6" i="3"/>
  <c r="AI7" i="3"/>
  <c r="AJ7" i="3" s="1"/>
  <c r="F54" i="10"/>
  <c r="F55" i="10" s="1"/>
  <c r="C54" i="10"/>
  <c r="C55" i="10" s="1"/>
  <c r="C18" i="1" s="1"/>
  <c r="AK11" i="3"/>
  <c r="G54" i="10"/>
  <c r="G55" i="10" s="1"/>
  <c r="O3" i="6"/>
  <c r="O53" i="6" s="1"/>
  <c r="N53" i="6"/>
  <c r="G21" i="1" s="1"/>
  <c r="S3" i="6"/>
  <c r="AD225" i="3"/>
  <c r="AD226" i="3" s="1"/>
  <c r="D17" i="1" s="1"/>
  <c r="N225" i="3"/>
  <c r="N226" i="3" s="1"/>
  <c r="AA225" i="3"/>
  <c r="AA226" i="3" s="1"/>
  <c r="K225" i="3"/>
  <c r="K226" i="3" s="1"/>
  <c r="Z225" i="3"/>
  <c r="Z226" i="3" s="1"/>
  <c r="J225" i="3"/>
  <c r="J226" i="3" s="1"/>
  <c r="W225" i="3"/>
  <c r="W226" i="3" s="1"/>
  <c r="G225" i="3"/>
  <c r="G226" i="3" s="1"/>
  <c r="AG225" i="3"/>
  <c r="AG226" i="3" s="1"/>
  <c r="C17" i="1" s="1"/>
  <c r="S225" i="3"/>
  <c r="S226" i="3" s="1"/>
  <c r="R225" i="3"/>
  <c r="R226" i="3" s="1"/>
  <c r="O225" i="3"/>
  <c r="O226" i="3" s="1"/>
  <c r="F225" i="3"/>
  <c r="F226" i="3" s="1"/>
  <c r="AH225" i="3"/>
  <c r="AH226" i="3" s="1"/>
  <c r="AF225" i="3"/>
  <c r="AF226" i="3" s="1"/>
  <c r="AE225" i="3"/>
  <c r="AE226" i="3" s="1"/>
  <c r="V225" i="3"/>
  <c r="V226" i="3" s="1"/>
  <c r="AK17" i="3"/>
  <c r="AI17" i="3"/>
  <c r="AJ17" i="3" s="1"/>
  <c r="AI8" i="3"/>
  <c r="AJ8" i="3" s="1"/>
  <c r="AK8" i="3"/>
  <c r="AI16" i="3"/>
  <c r="AJ16" i="3" s="1"/>
  <c r="AK16" i="3"/>
  <c r="I3" i="10"/>
  <c r="I53" i="10" s="1"/>
  <c r="H53" i="10"/>
  <c r="AK19" i="3"/>
  <c r="AI19" i="3"/>
  <c r="AJ19" i="3" s="1"/>
  <c r="AI4" i="3"/>
  <c r="AK4" i="3" s="1"/>
  <c r="AK7" i="3" l="1"/>
  <c r="A67" i="1"/>
  <c r="B66" i="1"/>
  <c r="AI224" i="3"/>
  <c r="AJ4" i="3"/>
  <c r="AK10" i="3"/>
  <c r="AK14" i="3"/>
  <c r="H54" i="10"/>
  <c r="H55" i="10" s="1"/>
  <c r="G18" i="1" s="1"/>
  <c r="C24" i="1"/>
  <c r="H54" i="15"/>
  <c r="H55" i="15" s="1"/>
  <c r="E18" i="1"/>
  <c r="H18" i="1" s="1"/>
  <c r="I54" i="10"/>
  <c r="I55" i="10" s="1"/>
  <c r="F17" i="1"/>
  <c r="F24" i="1" s="1"/>
  <c r="H24" i="1" s="1"/>
  <c r="I54" i="15"/>
  <c r="I55" i="15" s="1"/>
  <c r="E17" i="1"/>
  <c r="D24" i="1"/>
  <c r="AK15" i="3"/>
  <c r="AK12" i="3"/>
  <c r="AI225" i="3"/>
  <c r="AJ224" i="3" l="1"/>
  <c r="AJ225" i="3"/>
  <c r="H17" i="1"/>
  <c r="E24" i="1"/>
  <c r="AI226" i="3"/>
  <c r="A68" i="1"/>
  <c r="B67" i="1"/>
  <c r="G17" i="1" l="1"/>
  <c r="G24" i="1" s="1"/>
  <c r="AI229" i="3"/>
  <c r="AJ226" i="3"/>
  <c r="B68" i="1"/>
  <c r="A69" i="1"/>
  <c r="A70" i="1" l="1"/>
  <c r="B69" i="1"/>
  <c r="A71" i="1" l="1"/>
  <c r="B70" i="1"/>
  <c r="A72" i="1" l="1"/>
  <c r="B71" i="1"/>
  <c r="A73" i="1" l="1"/>
  <c r="B72" i="1"/>
  <c r="B73" i="1" l="1"/>
  <c r="A74" i="1"/>
  <c r="A75" i="1" l="1"/>
  <c r="B74" i="1"/>
  <c r="A76" i="1" l="1"/>
  <c r="B75" i="1"/>
  <c r="B76" i="1" l="1"/>
  <c r="A77" i="1"/>
  <c r="A78" i="1" l="1"/>
  <c r="B77" i="1"/>
  <c r="B78" i="1" l="1"/>
  <c r="A79" i="1"/>
  <c r="A80" i="1" l="1"/>
  <c r="B79" i="1"/>
  <c r="A81" i="1" l="1"/>
  <c r="B80" i="1"/>
  <c r="B81" i="1" l="1"/>
  <c r="A82" i="1"/>
  <c r="A83" i="1" l="1"/>
  <c r="B82" i="1"/>
  <c r="A84" i="1" l="1"/>
  <c r="B83" i="1"/>
  <c r="B84" i="1" l="1"/>
  <c r="A85" i="1"/>
  <c r="A86" i="1" l="1"/>
  <c r="B85" i="1"/>
  <c r="B86" i="1" l="1"/>
  <c r="A87" i="1"/>
  <c r="A88" i="1" l="1"/>
  <c r="B87" i="1"/>
  <c r="A89" i="1" l="1"/>
  <c r="B88" i="1"/>
  <c r="B89" i="1" l="1"/>
  <c r="A90" i="1"/>
  <c r="A91" i="1" l="1"/>
  <c r="B90" i="1"/>
  <c r="A92" i="1" l="1"/>
  <c r="B91" i="1"/>
  <c r="B92" i="1" l="1"/>
  <c r="A93" i="1"/>
  <c r="A94" i="1" l="1"/>
  <c r="B93" i="1"/>
  <c r="B94" i="1" l="1"/>
  <c r="A95" i="1"/>
  <c r="A96" i="1" l="1"/>
  <c r="B95" i="1"/>
  <c r="A97" i="1" l="1"/>
  <c r="B96" i="1"/>
  <c r="B97" i="1" l="1"/>
  <c r="A98" i="1"/>
  <c r="A99" i="1" l="1"/>
  <c r="B98" i="1"/>
  <c r="A100" i="1" l="1"/>
  <c r="B99" i="1"/>
  <c r="A101" i="1" l="1"/>
  <c r="B100" i="1"/>
  <c r="A102" i="1" l="1"/>
  <c r="B101" i="1"/>
  <c r="B102" i="1" l="1"/>
  <c r="A103" i="1"/>
  <c r="A104" i="1" l="1"/>
  <c r="B103" i="1"/>
  <c r="A105" i="1" l="1"/>
  <c r="B104" i="1"/>
  <c r="B105" i="1" l="1"/>
  <c r="A106" i="1"/>
  <c r="A107" i="1" l="1"/>
  <c r="B106" i="1"/>
  <c r="B107" i="1" l="1"/>
  <c r="A108" i="1"/>
  <c r="A109" i="1" l="1"/>
  <c r="B108" i="1"/>
  <c r="A110" i="1" l="1"/>
  <c r="B109" i="1"/>
  <c r="B110" i="1" l="1"/>
  <c r="A111" i="1"/>
  <c r="A112" i="1" l="1"/>
  <c r="B111" i="1"/>
  <c r="A113" i="1" l="1"/>
  <c r="B112" i="1"/>
  <c r="B113" i="1" l="1"/>
  <c r="A114" i="1"/>
  <c r="A115" i="1" l="1"/>
  <c r="B114" i="1"/>
  <c r="B115" i="1" l="1"/>
  <c r="A116" i="1"/>
  <c r="A117" i="1" l="1"/>
  <c r="B116" i="1"/>
  <c r="A118" i="1" l="1"/>
  <c r="A119" i="1" s="1"/>
  <c r="B119" i="1" s="1"/>
  <c r="B117" i="1"/>
  <c r="B118" i="1" l="1"/>
  <c r="A120" i="1" l="1"/>
  <c r="A121" i="1" l="1"/>
  <c r="B120" i="1"/>
  <c r="B121" i="1" l="1"/>
  <c r="A122" i="1"/>
  <c r="A123" i="1" l="1"/>
  <c r="B122" i="1"/>
  <c r="B123" i="1" l="1"/>
  <c r="A124" i="1"/>
  <c r="A125" i="1" l="1"/>
  <c r="B124" i="1"/>
  <c r="A126" i="1" l="1"/>
  <c r="B125" i="1"/>
  <c r="B126" i="1" l="1"/>
  <c r="A127" i="1"/>
  <c r="A128" i="1" l="1"/>
  <c r="B127" i="1"/>
  <c r="A129" i="1" l="1"/>
  <c r="B128" i="1"/>
  <c r="A130" i="1" l="1"/>
  <c r="B129" i="1"/>
  <c r="A131" i="1" l="1"/>
  <c r="B130" i="1"/>
  <c r="B131" i="1" l="1"/>
  <c r="A132" i="1"/>
  <c r="A133" i="1" l="1"/>
  <c r="B132" i="1"/>
  <c r="A134" i="1" l="1"/>
  <c r="B133" i="1"/>
  <c r="A135" i="1" l="1"/>
  <c r="B134" i="1"/>
  <c r="B135" i="1" l="1"/>
  <c r="A136" i="1"/>
  <c r="A137" i="1" l="1"/>
  <c r="B136" i="1"/>
  <c r="A138" i="1" l="1"/>
  <c r="B137" i="1"/>
  <c r="B138" i="1" l="1"/>
  <c r="A139" i="1"/>
  <c r="B139" i="1" l="1"/>
  <c r="A140" i="1"/>
  <c r="B140" i="1" l="1"/>
  <c r="A141" i="1"/>
  <c r="A142" i="1" l="1"/>
  <c r="B141" i="1"/>
  <c r="B142" i="1" l="1"/>
  <c r="A143" i="1"/>
  <c r="B143" i="1" l="1"/>
  <c r="A144" i="1"/>
  <c r="A145" i="1" l="1"/>
  <c r="B144" i="1"/>
  <c r="A146" i="1" l="1"/>
  <c r="B145" i="1"/>
  <c r="B146" i="1" l="1"/>
  <c r="A147" i="1"/>
  <c r="B147" i="1" l="1"/>
  <c r="A148" i="1"/>
  <c r="A149" i="1" l="1"/>
  <c r="B148" i="1"/>
  <c r="A150" i="1" l="1"/>
  <c r="B149" i="1"/>
  <c r="B150" i="1" l="1"/>
  <c r="A151" i="1"/>
  <c r="B151" i="1" l="1"/>
  <c r="A152" i="1"/>
  <c r="A153" i="1" l="1"/>
  <c r="B153" i="1" s="1"/>
  <c r="B152" i="1"/>
</calcChain>
</file>

<file path=xl/comments1.xml><?xml version="1.0" encoding="utf-8"?>
<comments xmlns="http://schemas.openxmlformats.org/spreadsheetml/2006/main">
  <authors>
    <author>א. חפץ ושות</author>
    <author>BAKARA4</author>
    <author>tamas</author>
    <author>rany</author>
  </authors>
  <commentList>
    <comment ref="C6" authorId="0" shapeId="0">
      <text>
        <r>
          <rPr>
            <b/>
            <sz val="9"/>
            <rFont val="Tahoma"/>
            <family val="2"/>
          </rPr>
          <t>שדה חובה::
DD/MM/YYYY</t>
        </r>
      </text>
    </comment>
    <comment ref="F7" authorId="1" shapeId="0">
      <text>
        <r>
          <rPr>
            <sz val="8"/>
            <rFont val="Tahoma"/>
            <family val="2"/>
          </rPr>
          <t>בחירה מהרשימה (ע"י לחיצה על החץ מצד שמאל)</t>
        </r>
      </text>
    </comment>
    <comment ref="F8" authorId="1" shapeId="0">
      <text>
        <r>
          <rPr>
            <sz val="8"/>
            <rFont val="Tahoma"/>
            <family val="2"/>
          </rPr>
          <t>בחירה מהרשימה (ע"י לחיצה על החץ מצד שמאל)</t>
        </r>
      </text>
    </comment>
    <comment ref="F10" authorId="2" shapeId="0">
      <text>
        <r>
          <rPr>
            <sz val="8"/>
            <rFont val="Tahoma"/>
            <family val="2"/>
          </rPr>
          <t>בחירה מהרשימה (ע"י לחיצה על החץ מצד שמאל)</t>
        </r>
      </text>
    </comment>
    <comment ref="F11" authorId="2" shapeId="0">
      <text>
        <r>
          <rPr>
            <sz val="8"/>
            <rFont val="Tahoma"/>
            <family val="2"/>
          </rPr>
          <t>בחירה מהרשימה (ע"י לחיצה על החץ מצד שמאל)</t>
        </r>
      </text>
    </comment>
    <comment ref="C12" authorId="2" shapeId="0">
      <text>
        <r>
          <rPr>
            <sz val="8"/>
            <rFont val="Tahoma"/>
            <family val="2"/>
          </rPr>
          <t>בחירה מהרשימה (ע"י לחיצה על החץ מצד שמאל)</t>
        </r>
      </text>
    </comment>
    <comment ref="C13" authorId="2" shapeId="0">
      <text>
        <r>
          <rPr>
            <sz val="8"/>
            <rFont val="Tahoma"/>
            <family val="2"/>
          </rPr>
          <t>בחירה מהרשימה (ע"י לחיצה על החץ מצד שמאל)</t>
        </r>
      </text>
    </comment>
    <comment ref="F24" authorId="3" shapeId="0">
      <text>
        <r>
          <rPr>
            <sz val="8"/>
            <rFont val="Tahoma"/>
            <family val="2"/>
          </rPr>
          <t xml:space="preserve">יש להזין בכל הגליונות את התקציב המאושר לכל סעיף, גם אם אין דיווח בגינו בדו"ח זה. סה"כ התקציב המאושר בכל הגליונות צריך להשתוות לתקציב המאושר בכתב האישור כמוזן בשורה 17
 </t>
        </r>
      </text>
    </comment>
    <comment ref="N101" authorId="0" shapeId="0">
      <text>
        <r>
          <rPr>
            <b/>
            <sz val="9"/>
            <rFont val="Tahoma"/>
            <family val="2"/>
          </rPr>
          <t xml:space="preserve"> (1 - ציוד עלות;
0.33 או שבר אחר - ציוד פחת;
0 - אין ציוד)</t>
        </r>
      </text>
    </comment>
  </commentList>
</comments>
</file>

<file path=xl/comments2.xml><?xml version="1.0" encoding="utf-8"?>
<comments xmlns="http://schemas.openxmlformats.org/spreadsheetml/2006/main">
  <authors>
    <author>rany</author>
    <author>madan</author>
  </authors>
  <commentList>
    <comment ref="E3" authorId="0" shapeId="0">
      <text>
        <r>
          <rPr>
            <sz val="8"/>
            <rFont val="Tahoma"/>
            <family val="2"/>
          </rPr>
          <t xml:space="preserve">יש לבחור קוד מתאים:
קוד 1= רגיל
קוד 2=  עובד חב' כ"א/ חליף כ"א
קוד 3= מנכ"ל
קוד 4= מנכ"ל בחברה שכל עיסוקה מו"פ.
קוד 5= איש סגל אקדמי בשנת שבתון
קוד 6= איש סגל אקדמי
קוד 7= סטודנט בעל מלגה
ביאורים ניתן למצוא בטבלה בתחתית הגליון
</t>
        </r>
      </text>
    </comment>
    <comment ref="C231" authorId="1" shapeId="0">
      <text>
        <r>
          <rPr>
            <b/>
            <sz val="8"/>
            <rFont val="Tahoma"/>
            <family val="2"/>
          </rPr>
          <t xml:space="preserve">כפי שנקבע בנוהל 200-03: "ניהול מערכת הכספים לצורכי מו"פ.." לשנת 2007. 
סכום זה הינו עלות כוללת למעביד בגין 100% משרה
</t>
        </r>
      </text>
    </comment>
  </commentList>
</comments>
</file>

<file path=xl/comments3.xml><?xml version="1.0" encoding="utf-8"?>
<comments xmlns="http://schemas.openxmlformats.org/spreadsheetml/2006/main">
  <authors>
    <author>rany</author>
  </authors>
  <commentList>
    <comment ref="C2" authorId="0" shapeId="0">
      <text>
        <r>
          <rPr>
            <sz val="8"/>
            <rFont val="Tahoma"/>
            <family val="2"/>
          </rPr>
          <t>הקשה על תא לרישום סכום תפנה אותך לטבלה מקושרת בה יש לפרט את החשבוניות והסכומים הרלבנטים לסעיף.
הקשה על כותרת טבלת העזר תחזיר את הסמן חזרה לתא עם הסכום המצטבר.</t>
        </r>
      </text>
    </comment>
    <comment ref="C62" authorId="0" shapeId="0">
      <text>
        <r>
          <rPr>
            <sz val="8"/>
            <rFont val="Tahoma"/>
            <family val="2"/>
          </rPr>
          <t>כפי שנקבע בכתב האישור ומוזן בעמוד הפרטים הכלליים וריכוז הוצאות</t>
        </r>
      </text>
    </comment>
    <comment ref="E62" authorId="0" shapeId="0">
      <text>
        <r>
          <rPr>
            <sz val="8"/>
            <rFont val="Tahoma"/>
            <family val="2"/>
          </rPr>
          <t>כפי שנקבע בכתב האישור ומוזן בעמוד הפרטים הכלליים וריכוז הוצאות</t>
        </r>
      </text>
    </comment>
  </commentList>
</comments>
</file>

<file path=xl/comments4.xml><?xml version="1.0" encoding="utf-8"?>
<comments xmlns="http://schemas.openxmlformats.org/spreadsheetml/2006/main">
  <authors>
    <author>rany</author>
  </authors>
  <commentList>
    <comment ref="C2" authorId="0" shapeId="0">
      <text>
        <r>
          <rPr>
            <sz val="8"/>
            <rFont val="Tahoma"/>
            <family val="2"/>
          </rPr>
          <t>הקשה על תא לרישום סכום תפנה אותך לטבלה מקושרת בה יש לפרט את החשבוניות והסכומים הרלבנטים לסעיף.
הקשה על כותרת טבלת העזר תחזיר את הסמן חזרה לתא עם הסכום המצטבר.</t>
        </r>
      </text>
    </comment>
    <comment ref="C77" authorId="0" shapeId="0">
      <text>
        <r>
          <rPr>
            <sz val="8"/>
            <rFont val="Tahoma"/>
            <family val="2"/>
          </rPr>
          <t>כפי שנקבע בכתב האישור ומוזן בעמוד הפרטים הכלליים וריכוז הוצאות</t>
        </r>
      </text>
    </comment>
    <comment ref="E77" authorId="0" shapeId="0">
      <text>
        <r>
          <rPr>
            <sz val="8"/>
            <rFont val="Tahoma"/>
            <family val="2"/>
          </rPr>
          <t>כפי שנקבע בכתב האישור ומוזן בעמוד הפרטים הכלליים וריכוז הוצאות</t>
        </r>
      </text>
    </comment>
  </commentList>
</comments>
</file>

<file path=xl/comments5.xml><?xml version="1.0" encoding="utf-8"?>
<comments xmlns="http://schemas.openxmlformats.org/spreadsheetml/2006/main">
  <authors>
    <author>rany</author>
  </authors>
  <commentList>
    <comment ref="C2" authorId="0" shapeId="0">
      <text>
        <r>
          <rPr>
            <sz val="8"/>
            <rFont val="Tahoma"/>
            <family val="2"/>
          </rPr>
          <t>הקשה על תא לרישום סכום תפנה אותך לטבלה מקושרת בה יש לפרט את החשבוניות והסכומים הרלבנטים לסעיף.
הקשה על כותרת טבלת העזר תחזיר את הסמן חזרה לתא עם הסכום המצטבר</t>
        </r>
        <r>
          <rPr>
            <b/>
            <sz val="8"/>
            <rFont val="Tahoma"/>
            <family val="2"/>
          </rPr>
          <t>.</t>
        </r>
      </text>
    </comment>
    <comment ref="C62" authorId="0" shapeId="0">
      <text>
        <r>
          <rPr>
            <sz val="8"/>
            <rFont val="Tahoma"/>
            <family val="2"/>
          </rPr>
          <t>כפי שנקבע בכתב האישור ומוזן בעמוד הפרטים הכלליים וריכוז הוצאות</t>
        </r>
      </text>
    </comment>
    <comment ref="F62" authorId="0" shapeId="0">
      <text>
        <r>
          <rPr>
            <sz val="8"/>
            <rFont val="Tahoma"/>
            <family val="2"/>
          </rPr>
          <t>כפי שנקבע בכתב האישור ומוזן בעמוד הפרטים הכלליים וריכוז הוצאות</t>
        </r>
      </text>
    </comment>
  </commentList>
</comments>
</file>

<file path=xl/comments6.xml><?xml version="1.0" encoding="utf-8"?>
<comments xmlns="http://schemas.openxmlformats.org/spreadsheetml/2006/main">
  <authors>
    <author>rany</author>
  </authors>
  <commentList>
    <comment ref="F1" authorId="0" shapeId="0">
      <text>
        <r>
          <rPr>
            <sz val="8"/>
            <rFont val="Tahoma"/>
            <family val="2"/>
          </rPr>
          <t>עפ"י נתוני תחילת וסיום המו"פ כפי שנקבע בכתב האישור ומוזן בעמוד הפרטים הכלליים וריכוז הוצאות</t>
        </r>
      </text>
    </comment>
    <comment ref="I1" authorId="0" shapeId="0">
      <text>
        <r>
          <rPr>
            <sz val="8"/>
            <rFont val="Tahoma"/>
            <family val="2"/>
          </rPr>
          <t>כפי שנקבע בכתב האישור ומוזן בעמוד הפרטים הכלליים וריכוז הוצאות</t>
        </r>
      </text>
    </comment>
    <comment ref="K1" authorId="0" shapeId="0">
      <text>
        <r>
          <rPr>
            <sz val="8"/>
            <rFont val="Tahoma"/>
            <family val="2"/>
          </rPr>
          <t>כפי שנקבע בכתב האישור ומוזן בעמוד הפרטים הכלליים וריכוז הוצאות</t>
        </r>
      </text>
    </comment>
    <comment ref="F2" authorId="0" shapeId="0">
      <text>
        <r>
          <rPr>
            <sz val="8"/>
            <rFont val="Tahoma"/>
            <family val="2"/>
          </rPr>
          <t>על מנת שהפחת יוצג יש להזין את תאריך הרכישה.</t>
        </r>
      </text>
    </comment>
  </commentList>
</comments>
</file>

<file path=xl/comments7.xml><?xml version="1.0" encoding="utf-8"?>
<comments xmlns="http://schemas.openxmlformats.org/spreadsheetml/2006/main">
  <authors>
    <author>rany</author>
  </authors>
  <commentList>
    <comment ref="C2" authorId="0" shapeId="0">
      <text>
        <r>
          <rPr>
            <sz val="8"/>
            <rFont val="Tahoma"/>
            <family val="2"/>
          </rPr>
          <t>הקשה על תא לרישום סכום תפנה אותך לטבלה מקושרת בה יש לפרט את החשבוניות והסכומים הרלבנטים לסעיף.
הקשה על כותרת טבלת העזר תחזיר את הסמן חזרה לתא עם הסכום המצטבר.</t>
        </r>
      </text>
    </comment>
    <comment ref="C62" authorId="0" shapeId="0">
      <text>
        <r>
          <rPr>
            <sz val="8"/>
            <rFont val="Tahoma"/>
            <family val="2"/>
          </rPr>
          <t>כפי שנקבע בכתב האישור ומוזן בעמוד הפרטים הכלליים וריכוז הוצאות</t>
        </r>
      </text>
    </comment>
    <comment ref="E62" authorId="0" shapeId="0">
      <text>
        <r>
          <rPr>
            <sz val="8"/>
            <rFont val="Tahoma"/>
            <family val="2"/>
          </rPr>
          <t>כפי שנקבע בכתב האישור ומוזן בעמוד הפרטים הכלליים וריכוז הוצאות</t>
        </r>
      </text>
    </comment>
  </commentList>
</comments>
</file>

<file path=xl/comments8.xml><?xml version="1.0" encoding="utf-8"?>
<comments xmlns="http://schemas.openxmlformats.org/spreadsheetml/2006/main">
  <authors>
    <author>rany</author>
  </authors>
  <commentList>
    <comment ref="C2" authorId="0" shapeId="0">
      <text>
        <r>
          <rPr>
            <sz val="8"/>
            <rFont val="Tahoma"/>
            <family val="2"/>
          </rPr>
          <t>הקשה על תא לרישום סכום תפנה אותך לטבלה מקושרת בה יש לפרט את החשבוניות והסכומים הרלבנטים לסעיף.
הקשה על כותרת טבלת העזר תחזיר את הסמן חזרה לתא עם הסכום המצטבר.</t>
        </r>
      </text>
    </comment>
    <comment ref="C65" authorId="0" shapeId="0">
      <text>
        <r>
          <rPr>
            <sz val="8"/>
            <rFont val="Tahoma"/>
            <family val="2"/>
          </rPr>
          <t>כפי שנקבע בכתב האישור ומוזן בעמוד הפרטים הכלליים וריכוז הוצאות</t>
        </r>
      </text>
    </comment>
    <comment ref="E65" authorId="0" shapeId="0">
      <text>
        <r>
          <rPr>
            <sz val="8"/>
            <rFont val="Tahoma"/>
            <family val="2"/>
          </rPr>
          <t>כפי שנקבע בכתב האישור ומוזן בעמוד הפרטים הכלליים וריכוז הוצאות</t>
        </r>
      </text>
    </comment>
  </commentList>
</comments>
</file>

<file path=xl/comments9.xml><?xml version="1.0" encoding="utf-8"?>
<comments xmlns="http://schemas.openxmlformats.org/spreadsheetml/2006/main">
  <authors>
    <author>rany</author>
  </authors>
  <commentList>
    <comment ref="C2" authorId="0" shapeId="0">
      <text>
        <r>
          <rPr>
            <sz val="8"/>
            <rFont val="Tahoma"/>
            <family val="2"/>
          </rPr>
          <t>הקשה על תא לרישום סכום תפנה אותך לטבלה מקושרת בה יש לפרט את החשבוניות והסכומים הרלבנטים לסעיף.
הקשה על כותרת טבלת העזר תחזיר את הסמן חזרה לתא עם הסכום המצטבר.</t>
        </r>
      </text>
    </comment>
    <comment ref="C62" authorId="0" shapeId="0">
      <text>
        <r>
          <rPr>
            <sz val="8"/>
            <rFont val="Tahoma"/>
            <family val="2"/>
          </rPr>
          <t>כפי שנקבע בכתב האישור ומוזן בעמוד הפרטים הכלליים וריכוז הוצאות</t>
        </r>
      </text>
    </comment>
    <comment ref="E62" authorId="0" shapeId="0">
      <text>
        <r>
          <rPr>
            <sz val="8"/>
            <rFont val="Tahoma"/>
            <family val="2"/>
          </rPr>
          <t>כפי שנקבע בכתב האישור ומוזן בעמוד הפרטים הכלליים וריכוז הוצאות</t>
        </r>
      </text>
    </comment>
  </commentList>
</comments>
</file>

<file path=xl/sharedStrings.xml><?xml version="1.0" encoding="utf-8"?>
<sst xmlns="http://schemas.openxmlformats.org/spreadsheetml/2006/main" count="4804" uniqueCount="268">
  <si>
    <t xml:space="preserve">מס' </t>
  </si>
  <si>
    <t>סוג ההוצאה</t>
  </si>
  <si>
    <t>שונות</t>
  </si>
  <si>
    <t>סה"כ</t>
  </si>
  <si>
    <t>מס' סידורי</t>
  </si>
  <si>
    <t>סוג החומרים</t>
  </si>
  <si>
    <t>תקציב מקורי</t>
  </si>
  <si>
    <t>מס'  סידורי</t>
  </si>
  <si>
    <t>הסכום שדווח עד לדוח זה</t>
  </si>
  <si>
    <t xml:space="preserve"> </t>
  </si>
  <si>
    <t>קוד שכר</t>
  </si>
  <si>
    <t>תיאור</t>
  </si>
  <si>
    <t>רגיל</t>
  </si>
  <si>
    <t xml:space="preserve">סכום </t>
  </si>
  <si>
    <t>מס' סד'</t>
  </si>
  <si>
    <t>סה"כ הוצאות שדווחו עד לדו"ח זה</t>
  </si>
  <si>
    <t xml:space="preserve">חותמת חברה </t>
  </si>
  <si>
    <t xml:space="preserve">שם וחתימת מנהל הכספים </t>
  </si>
  <si>
    <t>שם וחתימת מנהל המחקר</t>
  </si>
  <si>
    <t>מס'  סידורי (המשך)</t>
  </si>
  <si>
    <t>אחר</t>
  </si>
  <si>
    <t>מחודש:</t>
  </si>
  <si>
    <t>עד חודש:</t>
  </si>
  <si>
    <t>נכון לתאריך :</t>
  </si>
  <si>
    <t>נוהל מס':</t>
  </si>
  <si>
    <t>שם</t>
  </si>
  <si>
    <t>שם קבלן משנה</t>
  </si>
  <si>
    <t>תאריך תשלום</t>
  </si>
  <si>
    <t>מהות עבודה</t>
  </si>
  <si>
    <t>הסכום לדו"ח זה לכל מהות עבודה</t>
  </si>
  <si>
    <t>שם מבצע</t>
  </si>
  <si>
    <t>איש סגל אקדמי</t>
  </si>
  <si>
    <t>נימוק לשינוי</t>
  </si>
  <si>
    <t>סכום מאושר לאחר בדיקת מנהח"ש</t>
  </si>
  <si>
    <t>בדיקת מנהל חשבונות מדע"ר</t>
  </si>
  <si>
    <t>תחילת מו"פ:</t>
  </si>
  <si>
    <t>סיום מו"פ:</t>
  </si>
  <si>
    <t>סטודנט בעל מלגה</t>
  </si>
  <si>
    <t>הסכום עד לדו"ח זה לכל מהות עבודה</t>
  </si>
  <si>
    <t>הסכום שדווח עד לדו"ח זה</t>
  </si>
  <si>
    <t xml:space="preserve">ציוד ופחת </t>
  </si>
  <si>
    <t xml:space="preserve">חודש ראשון </t>
  </si>
  <si>
    <t>חלקיות משרה</t>
  </si>
  <si>
    <t>חודש שני</t>
  </si>
  <si>
    <t>חודש שלישי</t>
  </si>
  <si>
    <t>סעיף כח אדם - שכר</t>
  </si>
  <si>
    <t>תיק:</t>
  </si>
  <si>
    <t>חברה:</t>
  </si>
  <si>
    <t>תאריך דו"ח:</t>
  </si>
  <si>
    <t>תקציב פחת מקורי</t>
  </si>
  <si>
    <t>מנהל חשבונות מדען ראשי</t>
  </si>
  <si>
    <t>מידע משלים לעובד</t>
  </si>
  <si>
    <t>סעיף חומרים וציוד מתכלה</t>
  </si>
  <si>
    <t>תאריך:</t>
  </si>
  <si>
    <t>סעיף קבלני משנה</t>
  </si>
  <si>
    <t>סעיף ציוד</t>
  </si>
  <si>
    <t>סה"כ משכורות + תקורה:</t>
  </si>
  <si>
    <t>סה"כ משכורות:</t>
  </si>
  <si>
    <t>תקורה לשכר:</t>
  </si>
  <si>
    <t>שנות אדם בדו"ח זה:</t>
  </si>
  <si>
    <t>סעיף שונות ופטנטים</t>
  </si>
  <si>
    <t>מס' חומר</t>
  </si>
  <si>
    <t xml:space="preserve">סה"כ הוצאות מצטבר </t>
  </si>
  <si>
    <t>חודשי מו"פ - כתב אישור:</t>
  </si>
  <si>
    <t xml:space="preserve">סה"כ הוצאות בדו"ח זה </t>
  </si>
  <si>
    <t>הסכום המדווח בדו"ח זה</t>
  </si>
  <si>
    <t>תאריך רכישה (dd/mm/yyyy)</t>
  </si>
  <si>
    <t xml:space="preserve">מס' חודשי שימוש בדו"ח זה </t>
  </si>
  <si>
    <t>הפחת שדווח עד לדוח זה</t>
  </si>
  <si>
    <t>עלות הציוד</t>
  </si>
  <si>
    <t>נימוק לשינוי ולהורדות שכר</t>
  </si>
  <si>
    <t>תקופת מו"פ בכתב האישור</t>
  </si>
  <si>
    <t>מצטבר מתחילת התקופה כולל דו"ח זה</t>
  </si>
  <si>
    <t>סה"כ הוצאות לא מוכרות</t>
  </si>
  <si>
    <t>תאריך רכישה</t>
  </si>
  <si>
    <t>פרטי העובד (הקשה על התא תפנה אותך לצפיה בטבלת קודי שכר)</t>
  </si>
  <si>
    <t>טבלת קודי שכר (הקשה על תא זה תחזיר אותך לראשית הטבלה)</t>
  </si>
  <si>
    <t>בדיקת מגבלה ביחס לדיווחים קודמים ועפ"י אישור מנהח"ש לעובד:</t>
  </si>
  <si>
    <t>סכום מאושר לאחר בדיקת מנהל חשבונות מדען ראשי</t>
  </si>
  <si>
    <t>רכישת חומרים חריגה, האם למעלה מ-10% מהחומר נרכשו בחודש האחרון למו"פ:</t>
  </si>
  <si>
    <t>תקציב מקורי לעובד</t>
  </si>
  <si>
    <t>תקציב מקורי המאושר עבור מהות עבודה</t>
  </si>
  <si>
    <t>מצטבר מוגבל בתקרות מתחילת התקופה כולל דו"ח זה</t>
  </si>
  <si>
    <t>סוג הציוד</t>
  </si>
  <si>
    <t>סה"כ התקציב המאושר בש"ח (כמפורט בסעיפי התקציב)</t>
  </si>
  <si>
    <t xml:space="preserve">אחוז השימוש בציוד בתיק </t>
  </si>
  <si>
    <t>תקף מתאריך:</t>
  </si>
  <si>
    <t>החודשים המדווחים בדו"ח זה</t>
  </si>
  <si>
    <t>סה"כ הוצאות לא מאושרות</t>
  </si>
  <si>
    <t>שכר מוגבל בתקרה</t>
  </si>
  <si>
    <t xml:space="preserve">חישוב תקרה על פי אחוז תעסוקה </t>
  </si>
  <si>
    <t>זמן מושקע בדף תקציב:</t>
  </si>
  <si>
    <t>מס' חודשי שימוש מאושרים ע"י מנהל חשבונות</t>
  </si>
  <si>
    <t>הערה אוטומטית</t>
  </si>
  <si>
    <t>סכום מומלץ לאחר תיקון חודשי שימוש מאושרים</t>
  </si>
  <si>
    <t xml:space="preserve">שכר </t>
  </si>
  <si>
    <t xml:space="preserve">עלויות סוציאליות </t>
  </si>
  <si>
    <t>סה"כ בדו"ח זה</t>
  </si>
  <si>
    <t>אחוז תעסוקה במו"פ</t>
  </si>
  <si>
    <t>הסכום המדווח בדו"ח זה (מוגבל בתקרות)</t>
  </si>
  <si>
    <t>דיווח החברה בגין עלות השכר במו"פ</t>
  </si>
  <si>
    <t>הצהרה:</t>
  </si>
  <si>
    <t xml:space="preserve">2. הננו מצהירים כי בגין ההוצאות שנכללו בסעיף קבלני משנה, הוגשו חשבוניות מס של קבלני המשנה וכולן שולמו בתקופת דו"ח זה. </t>
  </si>
  <si>
    <t>תקרת שכר+סוציאליות (אין מיגבלה בהזנת הנתונים)</t>
  </si>
  <si>
    <t>תקרת אחוז התעסוקה במו"פ (ההזנה מוגבלת לתיקרות)</t>
  </si>
  <si>
    <t>עובד חברת כ"א/חליף כ"א</t>
  </si>
  <si>
    <t>מנכ"ל</t>
  </si>
  <si>
    <t>מנכ"ל חברת מו"פ</t>
  </si>
  <si>
    <t>איש סגל אקדמי בשבתון</t>
  </si>
  <si>
    <t>סכום מאושר לאחר בדיקת מנהח"ש ובניכוי אחוז העסקה נמוך</t>
  </si>
  <si>
    <t>הסכום שבוטל בגין אחוז העסקה נמוך</t>
  </si>
  <si>
    <t>מו"פ רגיל</t>
  </si>
  <si>
    <t>נופר</t>
  </si>
  <si>
    <t>איגוד משתמשים</t>
  </si>
  <si>
    <t xml:space="preserve">תקורה </t>
  </si>
  <si>
    <t>מגנטון תעשייה</t>
  </si>
  <si>
    <t>מגנטון אקדמיה</t>
  </si>
  <si>
    <t>מו"פ עסקי בחקלאות</t>
  </si>
  <si>
    <t>תוכנית</t>
  </si>
  <si>
    <t>סוג הציוד הייעודי</t>
  </si>
  <si>
    <t>קוד נבחר:</t>
  </si>
  <si>
    <t>מאגד תעשייה</t>
  </si>
  <si>
    <t>מאגד אקדמיה</t>
  </si>
  <si>
    <t>ציוד יעודי</t>
  </si>
  <si>
    <t>תקורה על חומרים</t>
  </si>
  <si>
    <t>10=זכאי תקורת חומרים</t>
  </si>
  <si>
    <t>20=זכאי ציוד יעודי</t>
  </si>
  <si>
    <t>קודים 0,3,4</t>
  </si>
  <si>
    <t>קודים 0,2</t>
  </si>
  <si>
    <t>סה"כ מוגבל בתקרות וניתן לאישור בדו"ח זה</t>
  </si>
  <si>
    <t>קוד</t>
  </si>
  <si>
    <t>מכוני מחקר</t>
  </si>
  <si>
    <t>חומרים</t>
  </si>
  <si>
    <t>רבעון:</t>
  </si>
  <si>
    <t xml:space="preserve">1. הננו מצהירים כי דו"ח זה תואם את הרשום בספרי החשבונות שלנו, וכי ההוצאות דלעיל הוצאו אך ורק בגין המחקר הנדון על בסיס מזומן בלבד. </t>
  </si>
  <si>
    <t>לאיש סגל אקדמי התקרה מושתתת על חלקיות המישרה ולא על אחוז התעסוקה במו"פ</t>
  </si>
  <si>
    <t>באיגוד משתמשים יש לדווח על שליש (33.3%) בלבד מעלות הציוד מידי שנה.</t>
  </si>
  <si>
    <t>גרסה 1/2008</t>
  </si>
  <si>
    <t>תאריך היווצרות ההוצאה (רכישה/כניסה)</t>
  </si>
  <si>
    <t>תאריך היווצרות ההוצאה (מתן השירות)</t>
  </si>
  <si>
    <t>לא</t>
  </si>
  <si>
    <t>כן</t>
  </si>
  <si>
    <t xml:space="preserve">פחת מסך העלות לתקופת כתב אישור </t>
  </si>
  <si>
    <t>תושב חוזר</t>
  </si>
  <si>
    <t>מימד</t>
  </si>
  <si>
    <t>עובד בתוכנית "אתגר"</t>
  </si>
  <si>
    <t>דיווחים כספיים שוטפים יש לשלוח באזור האישי (באתר רשות החדשנות) בלבד!</t>
  </si>
  <si>
    <t>(הוראות התשלום שיוכנו בגין דו"ח זה, יועברו לגזברות הרשות רק לאחר קבלת עותק המקור החתום של עמוד זה )</t>
  </si>
  <si>
    <t>(הוראות התשלום שיוכנו בגין דו"ח זה, יועברו לגזברות הרשות רק לאחר קבלת עותק המקור החתום של עמוד זה)</t>
  </si>
  <si>
    <t>קישור לאתר הרשות</t>
  </si>
  <si>
    <t>כא</t>
  </si>
  <si>
    <t>קמ</t>
  </si>
  <si>
    <t>שיווק</t>
  </si>
  <si>
    <t>ציוד ייעודי</t>
  </si>
  <si>
    <t>אחוז תקורה כא</t>
  </si>
  <si>
    <t>פחת ציוד</t>
  </si>
  <si>
    <t>אחוז תקורה חומרים</t>
  </si>
  <si>
    <t>מספר מסלול</t>
  </si>
  <si>
    <t>200-02</t>
  </si>
  <si>
    <t>גרסה:</t>
  </si>
  <si>
    <t>08-6/2019rot</t>
  </si>
  <si>
    <t>קבלני משנה מוסד מחקר</t>
  </si>
  <si>
    <r>
      <t xml:space="preserve">ריכוז ההוצאות </t>
    </r>
    <r>
      <rPr>
        <sz val="12"/>
        <color theme="0"/>
        <rFont val="David"/>
        <family val="2"/>
        <charset val="177"/>
      </rPr>
      <t>(נקלט אוטומטית מתוך הגליונות)</t>
    </r>
  </si>
  <si>
    <t>עובד רגיל מסלול ממשל-טק מתחת ל 300K</t>
  </si>
  <si>
    <t>מנכ"ל או מנהל מו"פ בחברת חממה/ מנכ"ל חברת מעבדה/ מנהל המעבדה לחדשנות</t>
  </si>
  <si>
    <t>עובד במסלול אנליזה מוסדים</t>
  </si>
  <si>
    <t>סטודנט דוקטורנט תשתיות</t>
  </si>
  <si>
    <t>מנכ"ל בחברה מתחילה</t>
  </si>
  <si>
    <t>הכרה מלאה בהוצאות כ"א</t>
  </si>
  <si>
    <t>סעיף   שיווק</t>
  </si>
  <si>
    <t>הערות:</t>
  </si>
  <si>
    <t>דיווח כספי ביניים:</t>
  </si>
  <si>
    <t>תפקיד במחקר</t>
  </si>
  <si>
    <t>תואר מקצועי</t>
  </si>
  <si>
    <t>פטנטים (תנופה)</t>
  </si>
  <si>
    <t>תכנית עסקית (תנופה)</t>
  </si>
  <si>
    <t>תקורת תעסוקה</t>
  </si>
  <si>
    <t>תקורת שכר</t>
  </si>
  <si>
    <t>חודש שישי</t>
  </si>
  <si>
    <t>חודש חמישי</t>
  </si>
  <si>
    <t>חודש רביעי</t>
  </si>
  <si>
    <t>רבעוני</t>
  </si>
  <si>
    <t>חצי שנתי</t>
  </si>
  <si>
    <t>שיעור ניצול התקציב המאושר לסוג ההוצאה</t>
  </si>
  <si>
    <t>תאריך תשלום (dd/mm/yyyy)</t>
  </si>
  <si>
    <r>
      <t>סה"כ מוגבל בתקרות ו</t>
    </r>
    <r>
      <rPr>
        <b/>
        <u/>
        <sz val="10"/>
        <color theme="0"/>
        <rFont val="David"/>
        <family val="2"/>
        <charset val="177"/>
      </rPr>
      <t>ניתן</t>
    </r>
    <r>
      <rPr>
        <b/>
        <sz val="10"/>
        <color theme="0"/>
        <rFont val="David"/>
        <family val="2"/>
        <charset val="177"/>
      </rPr>
      <t xml:space="preserve"> לאישור בדו"ח זה</t>
    </r>
  </si>
  <si>
    <t>מתוקן</t>
  </si>
  <si>
    <t>גכעי</t>
  </si>
  <si>
    <t>מסלול:</t>
  </si>
  <si>
    <t>שכר ותקורה</t>
  </si>
  <si>
    <t>קבלני משנה ויועצים</t>
  </si>
  <si>
    <t>לכבוד רשות החדשנות, מחלקת תשלומים</t>
  </si>
  <si>
    <t>שם החברה:</t>
  </si>
  <si>
    <t>מס' התיק בלשכת המדען:</t>
  </si>
  <si>
    <t>נושא המחקר:</t>
  </si>
  <si>
    <t>דיווח רבעוני/חצי שנתי:</t>
  </si>
  <si>
    <t>מספר דיווח:</t>
  </si>
  <si>
    <t>דיווח רגיל/מתוקן:</t>
  </si>
  <si>
    <t>סה"כ התקציב המאושר בש"ח:</t>
  </si>
  <si>
    <t>חומרים וציוד מתכלה (וציוד ייעודי למגנ"ט)</t>
  </si>
  <si>
    <t>AllowFilterCheckBox</t>
  </si>
  <si>
    <t>AllowFormattingCheckBox</t>
  </si>
  <si>
    <t>AllowColumnFormattingCheckBox</t>
  </si>
  <si>
    <t>AllowRowFormattingCheckBox</t>
  </si>
  <si>
    <t>ProtectSettings</t>
  </si>
  <si>
    <t>ראשי-פרטים כלליים וריכוז הוצאות</t>
  </si>
  <si>
    <t>כח אדם - שכר</t>
  </si>
  <si>
    <t>קבלני משנה</t>
  </si>
  <si>
    <t>שונות ופטנטים</t>
  </si>
  <si>
    <t>ציוד (פחת)</t>
  </si>
  <si>
    <t>ציוד (הכרה מלאה)</t>
  </si>
  <si>
    <t>מומלץ להדפיס עמוד זה לסיוע במהלך מילוי הבקשה</t>
  </si>
  <si>
    <t>יש לשים לב שהקובץ נעול, חוץ מהתאים שבהם מזינים את נתוני הבקשה</t>
  </si>
  <si>
    <t>תאים להזנת נתונים לעולם יהיו בעלי רקע לבן</t>
  </si>
  <si>
    <r>
      <t xml:space="preserve">תא בעל רקע צבוע בכחול או בכל צבע אחר </t>
    </r>
    <r>
      <rPr>
        <b/>
        <sz val="12"/>
        <rFont val="Arial"/>
        <family val="2"/>
      </rPr>
      <t>נעול</t>
    </r>
    <r>
      <rPr>
        <sz val="12"/>
        <rFont val="Arial"/>
        <family val="2"/>
      </rPr>
      <t xml:space="preserve"> ואין הזין בו נתונים</t>
    </r>
  </si>
  <si>
    <r>
      <t xml:space="preserve">חל </t>
    </r>
    <r>
      <rPr>
        <b/>
        <u/>
        <sz val="12"/>
        <rFont val="Arial"/>
        <family val="2"/>
      </rPr>
      <t>איסור מוחלט</t>
    </r>
    <r>
      <rPr>
        <b/>
        <sz val="12"/>
        <rFont val="Arial"/>
        <family val="2"/>
      </rPr>
      <t xml:space="preserve"> לבצע גזירה או העתקה והדבקה לתוך הקובץ. מילוי הקובץ יעשה רק על ידי מילוי ידני של נתונים</t>
    </r>
  </si>
  <si>
    <t>שלבי המילוי:</t>
  </si>
  <si>
    <t>מילוי גיליון "ראשי-פרטים כלליים וריכוז הוצאות" (לשונית הגיליון צבועה בכחול כהה בשורת הלשוניות בתחתית החלון)</t>
  </si>
  <si>
    <t>יש לבחור בגיליון "ראשי-פרטים כלליים וריכוז הוצאות"</t>
  </si>
  <si>
    <t>מילוי גיליונות הנתונים (לשוניות הגיליונות צבועות בכחול בהיר בשורת הלשוניות בתחתית החלון)</t>
  </si>
  <si>
    <r>
      <t xml:space="preserve">יש לבחור את כל שאר הגיליונות לצורך מילוי שלהם. </t>
    </r>
    <r>
      <rPr>
        <u/>
        <sz val="12"/>
        <rFont val="Arial"/>
        <family val="2"/>
      </rPr>
      <t>שימו לב: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לא נדרש למלא את כל הגיליונות עבור כל תכנית. 
גיליון ריק משמעו שהוא אינו נדרש עבור תכנית זו </t>
    </r>
    <r>
      <rPr>
        <b/>
        <u/>
        <sz val="12"/>
        <rFont val="Arial"/>
        <family val="2"/>
      </rPr>
      <t>ואין למלא בגיליונות ריקים נתונים</t>
    </r>
  </si>
  <si>
    <t xml:space="preserve">בדיקת נתונים בגיליון "ראשי-פרטים כלליים וריכוז הוצאות" </t>
  </si>
  <si>
    <t xml:space="preserve">לאחר מילוי נתונים בכלל הגיליונות, יש לחזור לגילון "ראשי-פרטים כלליים וריכוז הוצאות" </t>
  </si>
  <si>
    <t>יש לשים לב ששורות לבנות הינן תקינות - לא אמור להופיע בהן נתונים</t>
  </si>
  <si>
    <t>יש להעלות את הקובץ כצרופה להגשת הטופס המקוון באזור האישי באתר הרשות</t>
  </si>
  <si>
    <t>הנחיות למילוי קובץ דיווח</t>
  </si>
  <si>
    <t>הקובץ מיועד להגשת דיווח ביצוע לרשות לחדשנות</t>
  </si>
  <si>
    <t>יש לבחור בשורה 4 את סוג התכנית עבורה מבוקש התקציב</t>
  </si>
  <si>
    <t>יש למלא פרטים כלליים בשורות 6-13</t>
  </si>
  <si>
    <t>בשורות 17-23 מופיע סיכום הנתונים שהוזנו בסעיפי התקציב הרלוונטיים</t>
  </si>
  <si>
    <t>לסיום יש למלא את שמות בעלי התפקידים בשורה 29.</t>
  </si>
  <si>
    <t>לחץ כאן בכדי לבחור מסלול מהרשימה</t>
  </si>
  <si>
    <t>קרן המו"פ- תאגידי בצמיחה- מסלול הטבה מס' 1</t>
  </si>
  <si>
    <t>קרן המו"פ- תאגידי הזנק- מסלול הטבה מס' 1</t>
  </si>
  <si>
    <t>תנופה - מסלול הטבה מס' 9</t>
  </si>
  <si>
    <t xml:space="preserve">מופ"ת - מסלול הטבה מס' 36 א' </t>
  </si>
  <si>
    <t>שת"פ בינלאומי (מו"פ)- מסלול הטבה מס'1</t>
  </si>
  <si>
    <t>שת"פ בינלאומי (פיילוטים)- מסלול הטבה מס' 1</t>
  </si>
  <si>
    <t>מתקני הרצה (פיילוטים) - מסלול הטבה מס' 2</t>
  </si>
  <si>
    <t>מכינת מו"פ - מסלול הטבה מס' 36 ב'</t>
  </si>
  <si>
    <t>מסחור ידע (תעשיה)  - מסלול הטבה מס' 6</t>
  </si>
  <si>
    <t>מסחור ידע (אקדמיה) - מסלול הטבה מס' 6</t>
  </si>
  <si>
    <t>הכוונת ידע אקדמי- מסלול הטבה מס' 7</t>
  </si>
  <si>
    <t>ממשל טק - מסלול הטבה מס' 30</t>
  </si>
  <si>
    <t>אתגר - מסלול הטבה מס' 26</t>
  </si>
  <si>
    <t>עזרטק - מסלול הטבה מס' 19</t>
  </si>
  <si>
    <t>מו"פ גנרי לחברות גדולות - מסלול הטבה מס' 1</t>
  </si>
  <si>
    <t>מימד תעשיה - מסלול הטבה מס' 20</t>
  </si>
  <si>
    <t>מימד אקדמיה - מסלול הטבה מס' 20</t>
  </si>
  <si>
    <t>טכנולוגית החלל - מסלול הטבה מס' 24</t>
  </si>
  <si>
    <t>מכוני מחקר תעשייתיים - מסלול הטבה מס' 11</t>
  </si>
  <si>
    <t>פרוייקט חממה טכנולוגית - מסלול הטבה מס' 3</t>
  </si>
  <si>
    <t>פרוייקט חממה ביוטכנולוגית - מסלול הטבה מס' 22</t>
  </si>
  <si>
    <t>פרוייקט חממה יזמות בפריפריה - מסלול הטבה מס' 39</t>
  </si>
  <si>
    <t>הפעלת חממה יזמות בפריפריה - מסלול הטבה מס' 39</t>
  </si>
  <si>
    <t>מעבדה לחדשנות- חברת מעבדה - מסלול הטבה מס' 29</t>
  </si>
  <si>
    <t>תשתית טכנולוגית של מעבדה לחדשנות - מסלול הטבה מס' 29</t>
  </si>
  <si>
    <t>תפעול שוטף של מעבדה לחדשנות -  מסלול הטבה מס' 29</t>
  </si>
  <si>
    <t>מרכזי מו"פ בפריפריה  - מסלול הטבה מס' 15</t>
  </si>
  <si>
    <t>מרכזי מו"פ ביו רפואה - מסלול הטבה מס' 35</t>
  </si>
  <si>
    <t>מגנ"ט איגוד משתמשים - מסלול הטבה מס' 5</t>
  </si>
  <si>
    <t>מגנ"ט מאגד תעשיה - מסלול הטבה מס' 5</t>
  </si>
  <si>
    <t>מגנ"ט מאגד אקדמיה - מסלול הטבה מס' 5</t>
  </si>
  <si>
    <t>הגברת השתתפות בהורייזן- מסלול מס' 37</t>
  </si>
  <si>
    <t>קידום יזמות טכנולוגית בעיר חיפה - מסלול הטבה מס' 38</t>
  </si>
  <si>
    <t>אנליזה מוסדיים - מסלול הטבה מס' 40</t>
  </si>
  <si>
    <t>הפעלת חממה - מסלול הטבה מס' 3</t>
  </si>
  <si>
    <t>מס' ציוד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</si>
</sst>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2" formatCode="_ &quot;₪&quot;\ * #,##0_ ;_ &quot;₪&quot;\ * \-#,##0_ ;_ &quot;₪&quot;\ * &quot;-&quot;_ ;_ @_ "/>
    <numFmt numFmtId="41" formatCode="_ * #,##0_ ;_ * \-#,##0_ ;_ * &quot;-&quot;_ ;_ @_ "/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(* #,##0.00_);_(* \(#,##0.00\);_(* &quot;-&quot;??_);_(@_)"/>
    <numFmt numFmtId="165" formatCode="[&lt;=9999999][$-1000000]###\-####;[$-1000000]\(###\)\ ###\-####"/>
    <numFmt numFmtId="166" formatCode="mm/yy"/>
    <numFmt numFmtId="167" formatCode="[$-1010000]m/d/yyyy;@"/>
    <numFmt numFmtId="168" formatCode="0.0%"/>
    <numFmt numFmtId="169" formatCode="mm/yyyy"/>
    <numFmt numFmtId="170" formatCode="#,##0_ ;[Red]\-#,##0\ "/>
    <numFmt numFmtId="171" formatCode="#,##0.00_ ;[Red]\-#,##0.00\ "/>
    <numFmt numFmtId="172" formatCode="dd\/mm\/yyyy"/>
  </numFmts>
  <fonts count="66">
    <font>
      <sz val="10"/>
      <name val="Arial"/>
      <family val="2"/>
      <charset val="177"/>
    </font>
    <font>
      <sz val="10"/>
      <color theme="1"/>
      <name val="Arial"/>
      <family val="2"/>
    </font>
    <font>
      <sz val="11"/>
      <color theme="1"/>
      <name val="Arial"/>
      <family val="2"/>
      <scheme val="minor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name val="David"/>
      <family val="2"/>
      <charset val="177"/>
    </font>
    <font>
      <b/>
      <sz val="12"/>
      <color indexed="8"/>
      <name val="David"/>
      <family val="2"/>
      <charset val="177"/>
    </font>
    <font>
      <b/>
      <sz val="10"/>
      <name val="David"/>
      <family val="2"/>
      <charset val="177"/>
    </font>
    <font>
      <sz val="12"/>
      <name val="David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9"/>
      <name val="David"/>
      <family val="2"/>
      <charset val="177"/>
    </font>
    <font>
      <u/>
      <sz val="10"/>
      <color indexed="12"/>
      <name val="David"/>
      <family val="2"/>
      <charset val="177"/>
    </font>
    <font>
      <b/>
      <sz val="14"/>
      <name val="Aharoni"/>
      <family val="2"/>
    </font>
    <font>
      <b/>
      <sz val="10"/>
      <name val="Aharoni"/>
      <family val="2"/>
    </font>
    <font>
      <b/>
      <sz val="11"/>
      <name val="David"/>
      <family val="2"/>
      <charset val="177"/>
    </font>
    <font>
      <sz val="14"/>
      <name val="David"/>
      <family val="2"/>
      <charset val="177"/>
    </font>
    <font>
      <sz val="14"/>
      <color indexed="8"/>
      <name val="David"/>
      <family val="2"/>
      <charset val="177"/>
    </font>
    <font>
      <sz val="10"/>
      <color indexed="9"/>
      <name val="David"/>
      <family val="2"/>
      <charset val="177"/>
    </font>
    <font>
      <b/>
      <u/>
      <sz val="12"/>
      <name val="David"/>
      <family val="2"/>
      <charset val="177"/>
    </font>
    <font>
      <sz val="11"/>
      <color indexed="8"/>
      <name val="Arial"/>
      <family val="2"/>
      <charset val="177"/>
    </font>
    <font>
      <b/>
      <sz val="12"/>
      <color theme="0"/>
      <name val="David"/>
      <family val="2"/>
      <charset val="177"/>
    </font>
    <font>
      <b/>
      <sz val="14"/>
      <color theme="0"/>
      <name val="David"/>
      <family val="2"/>
      <charset val="177"/>
    </font>
    <font>
      <sz val="10"/>
      <color theme="1"/>
      <name val="Tahom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4"/>
      <color indexed="48"/>
      <name val="Arial"/>
      <family val="2"/>
    </font>
    <font>
      <sz val="10"/>
      <color indexed="10"/>
      <name val="Arial"/>
      <family val="2"/>
    </font>
    <font>
      <b/>
      <sz val="12"/>
      <color rgb="FFFFFFFF"/>
      <name val="David"/>
      <family val="2"/>
    </font>
    <font>
      <sz val="12"/>
      <color theme="0"/>
      <name val="David"/>
      <family val="2"/>
      <charset val="177"/>
    </font>
    <font>
      <b/>
      <sz val="11"/>
      <color theme="0"/>
      <name val="David"/>
      <family val="2"/>
      <charset val="177"/>
    </font>
    <font>
      <sz val="10"/>
      <color theme="0"/>
      <name val="David"/>
      <family val="2"/>
      <charset val="177"/>
    </font>
    <font>
      <b/>
      <sz val="10"/>
      <color theme="0"/>
      <name val="David"/>
      <family val="2"/>
      <charset val="177"/>
    </font>
    <font>
      <b/>
      <sz val="8"/>
      <color theme="0"/>
      <name val="David"/>
      <family val="2"/>
      <charset val="177"/>
    </font>
    <font>
      <sz val="9"/>
      <color theme="0"/>
      <name val="David"/>
      <family val="2"/>
      <charset val="177"/>
    </font>
    <font>
      <b/>
      <sz val="14"/>
      <color theme="0"/>
      <name val="Aharoni"/>
      <family val="2"/>
    </font>
    <font>
      <b/>
      <sz val="10"/>
      <color theme="0"/>
      <name val="Aharoni"/>
      <family val="2"/>
    </font>
    <font>
      <b/>
      <u/>
      <sz val="10"/>
      <color theme="0"/>
      <name val="David"/>
      <family val="2"/>
      <charset val="177"/>
    </font>
    <font>
      <b/>
      <sz val="11"/>
      <color theme="0"/>
      <name val="Aharoni"/>
      <family val="2"/>
    </font>
    <font>
      <b/>
      <sz val="16"/>
      <color theme="0"/>
      <name val="Aharoni"/>
      <family val="2"/>
    </font>
    <font>
      <sz val="14"/>
      <color theme="0"/>
      <name val="David"/>
      <family val="2"/>
    </font>
    <font>
      <u/>
      <sz val="10"/>
      <color theme="0"/>
      <name val="David"/>
      <family val="2"/>
    </font>
    <font>
      <b/>
      <sz val="9"/>
      <name val="Tahoma"/>
      <family val="2"/>
    </font>
    <font>
      <b/>
      <sz val="20"/>
      <color theme="0"/>
      <name val="David"/>
      <family val="2"/>
      <charset val="177"/>
    </font>
    <font>
      <b/>
      <u/>
      <sz val="20"/>
      <name val="Aharoni"/>
      <family val="2"/>
    </font>
    <font>
      <b/>
      <u/>
      <sz val="11"/>
      <color theme="0"/>
      <name val="David"/>
      <family val="2"/>
      <charset val="177"/>
    </font>
    <font>
      <b/>
      <u/>
      <sz val="10"/>
      <color theme="4"/>
      <name val="David"/>
      <family val="2"/>
    </font>
    <font>
      <b/>
      <u/>
      <sz val="10"/>
      <color rgb="FF0000FF"/>
      <name val="David"/>
      <family val="2"/>
      <charset val="177"/>
    </font>
    <font>
      <sz val="10"/>
      <color rgb="FF0000FF"/>
      <name val="David"/>
      <family val="2"/>
      <charset val="177"/>
    </font>
    <font>
      <sz val="12"/>
      <color rgb="FF0000FF"/>
      <name val="David"/>
      <family val="2"/>
      <charset val="177"/>
    </font>
    <font>
      <sz val="9"/>
      <name val="Arial"/>
      <family val="2"/>
      <charset val="177"/>
    </font>
    <font>
      <b/>
      <u/>
      <sz val="24"/>
      <name val="Aharoni"/>
      <family val="2"/>
    </font>
    <font>
      <b/>
      <sz val="20"/>
      <color rgb="FFFFFFFF"/>
      <name val="David"/>
      <family val="2"/>
    </font>
    <font>
      <b/>
      <sz val="16"/>
      <color rgb="FFFFFFFF"/>
      <name val="David"/>
      <family val="2"/>
    </font>
    <font>
      <sz val="12"/>
      <name val="Arial"/>
      <family val="2"/>
      <charset val="177"/>
    </font>
    <font>
      <b/>
      <sz val="12"/>
      <name val="Arial"/>
      <family val="2"/>
    </font>
    <font>
      <b/>
      <u/>
      <sz val="12"/>
      <name val="Arial"/>
      <family val="2"/>
    </font>
    <font>
      <sz val="18"/>
      <name val="Arial"/>
      <family val="2"/>
      <charset val="177"/>
    </font>
    <font>
      <u/>
      <sz val="12"/>
      <name val="Arial"/>
      <family val="2"/>
    </font>
    <font>
      <sz val="10"/>
      <name val="Arial"/>
      <family val="2"/>
      <charset val="177"/>
    </font>
    <font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rgb="FFA1C0DD"/>
        <bgColor indexed="64"/>
      </patternFill>
    </fill>
    <fill>
      <patternFill patternType="solid">
        <fgColor rgb="FF4676A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0" tint="-4.986724448377941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rgb="FF5B9BD5"/>
      </patternFill>
    </fill>
    <fill>
      <patternFill patternType="solid">
        <fgColor rgb="FFFFCC99"/>
        <bgColor indexed="64"/>
      </patternFill>
    </fill>
    <fill>
      <patternFill patternType="solid">
        <fgColor theme="6" tint="0.79989013336588644"/>
        <bgColor indexed="64"/>
      </patternFill>
    </fill>
  </fills>
  <borders count="81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 diagonalUp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5B9BD5"/>
      </bottom>
      <diagonal/>
    </border>
    <border>
      <left/>
      <right style="medium">
        <color rgb="FF5B9BD5"/>
      </right>
      <top style="medium">
        <color auto="1"/>
      </top>
      <bottom style="medium">
        <color rgb="FF5B9BD5"/>
      </bottom>
      <diagonal/>
    </border>
    <border>
      <left/>
      <right/>
      <top style="medium">
        <color auto="1"/>
      </top>
      <bottom style="medium">
        <color rgb="FF5B9BD5"/>
      </bottom>
      <diagonal/>
    </border>
    <border>
      <left/>
      <right style="medium">
        <color auto="1"/>
      </right>
      <top style="medium">
        <color auto="1"/>
      </top>
      <bottom style="medium">
        <color rgb="FF5B9BD5"/>
      </bottom>
      <diagonal/>
    </border>
    <border>
      <left/>
      <right style="medium">
        <color auto="1"/>
      </right>
      <top/>
      <bottom/>
      <diagonal/>
    </border>
    <border>
      <left style="thin">
        <color theme="4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rgb="FF5B9BD5"/>
      </bottom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5B9BD5"/>
      </left>
      <right/>
      <top style="thin">
        <color rgb="FF5B9BD5"/>
      </top>
      <bottom style="thin">
        <color rgb="FF5B9BD5"/>
      </bottom>
      <diagonal/>
    </border>
    <border>
      <left/>
      <right/>
      <top style="thin">
        <color rgb="FF5B9BD5"/>
      </top>
      <bottom style="thin">
        <color rgb="FF5B9BD5"/>
      </bottom>
      <diagonal/>
    </border>
    <border>
      <left/>
      <right style="thin">
        <color rgb="FF5B9BD5"/>
      </right>
      <top/>
      <bottom/>
      <diagonal/>
    </border>
    <border>
      <left/>
      <right style="thin">
        <color rgb="FF5B9BD5"/>
      </right>
      <top style="thin">
        <color rgb="FF5B9BD5"/>
      </top>
      <bottom style="thin">
        <color rgb="FF5B9BD5"/>
      </bottom>
      <diagonal/>
    </border>
    <border>
      <left/>
      <right style="thin">
        <color auto="1"/>
      </right>
      <top style="thin">
        <color rgb="FF5B9BD5"/>
      </top>
      <bottom style="thin">
        <color rgb="FF5B9BD5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24">
    <xf numFmtId="0" fontId="0" fillId="0" borderId="0"/>
    <xf numFmtId="9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0" fontId="2" fillId="0" borderId="0"/>
    <xf numFmtId="0" fontId="64" fillId="0" borderId="0"/>
    <xf numFmtId="41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4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64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>
      <protection locked="0"/>
    </xf>
    <xf numFmtId="0" fontId="64" fillId="0" borderId="0"/>
    <xf numFmtId="0" fontId="64" fillId="0" borderId="0"/>
    <xf numFmtId="0" fontId="64" fillId="0" borderId="0" applyNumberFormat="0" applyProtection="0">
      <alignment horizontal="right" vertical="center" indent="1"/>
    </xf>
    <xf numFmtId="0" fontId="2" fillId="0" borderId="0"/>
    <xf numFmtId="0" fontId="64" fillId="0" borderId="0" applyNumberFormat="0" applyProtection="0">
      <alignment horizontal="right" vertical="center" indent="1"/>
    </xf>
    <xf numFmtId="0" fontId="64" fillId="0" borderId="0"/>
    <xf numFmtId="0" fontId="2" fillId="0" borderId="0"/>
    <xf numFmtId="0" fontId="64" fillId="0" borderId="0"/>
    <xf numFmtId="0" fontId="2" fillId="0" borderId="0"/>
    <xf numFmtId="0" fontId="25" fillId="0" borderId="0"/>
    <xf numFmtId="0" fontId="64" fillId="0" borderId="0"/>
    <xf numFmtId="0" fontId="2" fillId="0" borderId="0"/>
    <xf numFmtId="0" fontId="2" fillId="0" borderId="0"/>
    <xf numFmtId="0" fontId="25" fillId="0" borderId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2" borderId="1" applyNumberFormat="0" applyProtection="0">
      <alignment vertical="center"/>
    </xf>
    <xf numFmtId="0" fontId="28" fillId="2" borderId="1" applyNumberFormat="0" applyProtection="0">
      <alignment vertical="center"/>
    </xf>
    <xf numFmtId="0" fontId="27" fillId="2" borderId="1" applyNumberFormat="0" applyProtection="0">
      <alignment horizontal="right" vertical="center" indent="1"/>
    </xf>
    <xf numFmtId="0" fontId="27" fillId="2" borderId="1" applyNumberFormat="0" applyProtection="0">
      <alignment horizontal="right" vertical="center" indent="1"/>
    </xf>
    <xf numFmtId="0" fontId="27" fillId="2" borderId="1" applyNumberFormat="0" applyProtection="0">
      <alignment horizontal="right" vertical="center" indent="1"/>
    </xf>
    <xf numFmtId="0" fontId="27" fillId="2" borderId="1" applyNumberFormat="0" applyProtection="0">
      <alignment horizontal="left" vertical="top" indent="1"/>
    </xf>
    <xf numFmtId="0" fontId="27" fillId="3" borderId="2" applyNumberFormat="0" applyProtection="0">
      <alignment horizontal="right" vertical="center" wrapText="1" indent="1"/>
    </xf>
    <xf numFmtId="0" fontId="27" fillId="3" borderId="2" applyNumberFormat="0" applyProtection="0">
      <alignment horizontal="right" vertical="center" indent="1"/>
    </xf>
    <xf numFmtId="0" fontId="26" fillId="4" borderId="1" applyNumberFormat="0" applyProtection="0">
      <alignment horizontal="right" vertical="center"/>
    </xf>
    <xf numFmtId="0" fontId="26" fillId="5" borderId="1" applyNumberFormat="0" applyProtection="0">
      <alignment horizontal="right" vertical="center"/>
    </xf>
    <xf numFmtId="0" fontId="26" fillId="6" borderId="1" applyNumberFormat="0" applyProtection="0">
      <alignment horizontal="right" vertical="center"/>
    </xf>
    <xf numFmtId="0" fontId="26" fillId="7" borderId="1" applyNumberFormat="0" applyProtection="0">
      <alignment horizontal="right" vertical="center"/>
    </xf>
    <xf numFmtId="0" fontId="26" fillId="8" borderId="1" applyNumberFormat="0" applyProtection="0">
      <alignment horizontal="right" vertical="center"/>
    </xf>
    <xf numFmtId="0" fontId="26" fillId="9" borderId="1" applyNumberFormat="0" applyProtection="0">
      <alignment horizontal="right" vertical="center"/>
    </xf>
    <xf numFmtId="0" fontId="26" fillId="10" borderId="1" applyNumberFormat="0" applyProtection="0">
      <alignment horizontal="right" vertical="center"/>
    </xf>
    <xf numFmtId="0" fontId="26" fillId="11" borderId="1" applyNumberFormat="0" applyProtection="0">
      <alignment horizontal="right" vertical="center"/>
    </xf>
    <xf numFmtId="0" fontId="26" fillId="12" borderId="1" applyNumberFormat="0" applyProtection="0">
      <alignment horizontal="right" vertical="center"/>
    </xf>
    <xf numFmtId="0" fontId="27" fillId="13" borderId="2" applyNumberFormat="0" applyProtection="0">
      <alignment horizontal="right" vertical="center" indent="1"/>
    </xf>
    <xf numFmtId="0" fontId="26" fillId="14" borderId="2" applyNumberFormat="0" applyProtection="0">
      <alignment horizontal="right" vertical="center" indent="1"/>
    </xf>
    <xf numFmtId="0" fontId="29" fillId="15" borderId="0" applyNumberFormat="0" applyProtection="0">
      <alignment horizontal="left" vertical="center" indent="1"/>
    </xf>
    <xf numFmtId="0" fontId="26" fillId="3" borderId="1" applyNumberFormat="0" applyProtection="0">
      <alignment horizontal="right" vertical="center"/>
    </xf>
    <xf numFmtId="0" fontId="26" fillId="14" borderId="2" applyNumberFormat="0" applyProtection="0">
      <alignment horizontal="right" vertical="center" indent="1"/>
    </xf>
    <xf numFmtId="0" fontId="26" fillId="3" borderId="2" applyNumberFormat="0" applyProtection="0">
      <alignment horizontal="right" vertical="center" indent="1"/>
    </xf>
    <xf numFmtId="0" fontId="64" fillId="15" borderId="1" applyNumberFormat="0" applyProtection="0">
      <alignment horizontal="right" vertical="center" indent="1"/>
    </xf>
    <xf numFmtId="0" fontId="64" fillId="15" borderId="1" applyNumberFormat="0" applyProtection="0">
      <alignment horizontal="left" vertical="top" indent="1"/>
    </xf>
    <xf numFmtId="0" fontId="64" fillId="3" borderId="1" applyNumberFormat="0" applyProtection="0">
      <alignment horizontal="right" vertical="center" indent="1"/>
    </xf>
    <xf numFmtId="0" fontId="64" fillId="3" borderId="1" applyNumberFormat="0" applyProtection="0">
      <alignment horizontal="left" vertical="top" indent="1"/>
    </xf>
    <xf numFmtId="0" fontId="64" fillId="16" borderId="1" applyNumberFormat="0" applyProtection="0">
      <alignment horizontal="right" vertical="center" indent="1"/>
    </xf>
    <xf numFmtId="0" fontId="64" fillId="16" borderId="1" applyNumberFormat="0" applyProtection="0">
      <alignment horizontal="left" vertical="top" indent="1"/>
    </xf>
    <xf numFmtId="0" fontId="64" fillId="14" borderId="1" applyNumberFormat="0" applyProtection="0">
      <alignment horizontal="right" vertical="center" indent="1"/>
    </xf>
    <xf numFmtId="0" fontId="64" fillId="14" borderId="1" applyNumberFormat="0" applyProtection="0">
      <alignment horizontal="left" vertical="top" indent="1"/>
    </xf>
    <xf numFmtId="0" fontId="64" fillId="0" borderId="0" applyNumberFormat="0" applyProtection="0">
      <alignment horizontal="right" vertical="center" indent="1"/>
    </xf>
    <xf numFmtId="0" fontId="26" fillId="17" borderId="1" applyNumberFormat="0" applyProtection="0">
      <alignment vertical="center"/>
    </xf>
    <xf numFmtId="0" fontId="30" fillId="17" borderId="1" applyNumberFormat="0" applyProtection="0">
      <alignment vertical="center"/>
    </xf>
    <xf numFmtId="0" fontId="26" fillId="17" borderId="1" applyNumberFormat="0" applyProtection="0">
      <alignment horizontal="right" vertical="center" indent="1"/>
    </xf>
    <xf numFmtId="0" fontId="26" fillId="17" borderId="1" applyNumberFormat="0" applyProtection="0">
      <alignment horizontal="left" vertical="top" indent="1"/>
    </xf>
    <xf numFmtId="0" fontId="26" fillId="14" borderId="1" applyNumberFormat="0" applyProtection="0">
      <alignment horizontal="right" vertical="center"/>
    </xf>
    <xf numFmtId="0" fontId="30" fillId="14" borderId="1" applyNumberFormat="0" applyProtection="0">
      <alignment horizontal="right" vertical="center"/>
    </xf>
    <xf numFmtId="0" fontId="26" fillId="3" borderId="1" applyNumberFormat="0" applyProtection="0">
      <alignment horizontal="right" vertical="center" indent="1"/>
    </xf>
    <xf numFmtId="0" fontId="26" fillId="3" borderId="1" applyNumberFormat="0" applyProtection="0">
      <alignment horizontal="right" vertical="center" indent="1"/>
    </xf>
    <xf numFmtId="0" fontId="26" fillId="3" borderId="1" applyNumberFormat="0" applyProtection="0">
      <alignment horizontal="right" vertical="center" indent="1"/>
    </xf>
    <xf numFmtId="0" fontId="26" fillId="3" borderId="1" applyNumberFormat="0" applyProtection="0">
      <alignment horizontal="right" vertical="center" wrapText="1" indent="1"/>
    </xf>
    <xf numFmtId="0" fontId="31" fillId="18" borderId="0" applyNumberFormat="0" applyProtection="0">
      <alignment horizontal="right" vertical="center" indent="1"/>
    </xf>
    <xf numFmtId="0" fontId="32" fillId="14" borderId="1" applyNumberFormat="0" applyProtection="0">
      <alignment horizontal="right" vertical="center"/>
    </xf>
    <xf numFmtId="0" fontId="10" fillId="0" borderId="0" applyNumberFormat="0" applyFill="0" applyBorder="0">
      <protection locked="0"/>
    </xf>
    <xf numFmtId="41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4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555">
    <xf numFmtId="0" fontId="0" fillId="0" borderId="0" xfId="0"/>
    <xf numFmtId="3" fontId="8" fillId="0" borderId="0" xfId="0" applyNumberFormat="1" applyFont="1" applyFill="1" applyBorder="1" applyAlignment="1" applyProtection="1">
      <alignment horizontal="center" vertical="center" wrapText="1" readingOrder="2"/>
    </xf>
    <xf numFmtId="0" fontId="8" fillId="0" borderId="0" xfId="0" applyFont="1" applyProtection="1"/>
    <xf numFmtId="0" fontId="9" fillId="0" borderId="0" xfId="0" applyFont="1" applyProtection="1"/>
    <xf numFmtId="0" fontId="9" fillId="0" borderId="0" xfId="0" applyFont="1" applyFill="1" applyProtection="1"/>
    <xf numFmtId="0" fontId="9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8" fillId="0" borderId="0" xfId="0" applyFont="1" applyFill="1" applyBorder="1" applyAlignment="1" applyProtection="1">
      <alignment horizontal="center" wrapText="1" readingOrder="2"/>
    </xf>
    <xf numFmtId="0" fontId="9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 vertical="top" wrapText="1" readingOrder="2"/>
    </xf>
    <xf numFmtId="0" fontId="4" fillId="0" borderId="0" xfId="0" applyFont="1" applyFill="1" applyBorder="1" applyAlignment="1" applyProtection="1">
      <alignment horizontal="center" vertical="top" wrapText="1"/>
    </xf>
    <xf numFmtId="165" fontId="5" fillId="0" borderId="0" xfId="0" applyNumberFormat="1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vertical="top" wrapText="1" readingOrder="2"/>
    </xf>
    <xf numFmtId="0" fontId="6" fillId="0" borderId="0" xfId="0" applyFont="1" applyFill="1" applyBorder="1" applyAlignment="1" applyProtection="1">
      <alignment horizontal="center" vertical="top" wrapText="1" readingOrder="2"/>
    </xf>
    <xf numFmtId="0" fontId="6" fillId="0" borderId="0" xfId="0" applyFont="1" applyFill="1" applyBorder="1" applyAlignment="1" applyProtection="1">
      <alignment vertical="top" wrapText="1" readingOrder="2"/>
    </xf>
    <xf numFmtId="0" fontId="9" fillId="0" borderId="0" xfId="0" applyFont="1" applyFill="1" applyAlignment="1" applyProtection="1">
      <alignment horizontal="right" wrapText="1"/>
    </xf>
    <xf numFmtId="0" fontId="16" fillId="0" borderId="0" xfId="0" applyFont="1" applyProtection="1"/>
    <xf numFmtId="0" fontId="7" fillId="14" borderId="2" xfId="0" applyFont="1" applyFill="1" applyBorder="1" applyAlignment="1" applyProtection="1">
      <alignment horizontal="center" wrapText="1" readingOrder="2"/>
    </xf>
    <xf numFmtId="0" fontId="7" fillId="14" borderId="3" xfId="0" applyFont="1" applyFill="1" applyBorder="1" applyAlignment="1" applyProtection="1">
      <alignment horizontal="center" wrapText="1" readingOrder="2"/>
    </xf>
    <xf numFmtId="0" fontId="9" fillId="0" borderId="0" xfId="0" applyFont="1" applyAlignment="1" applyProtection="1">
      <alignment horizontal="center"/>
    </xf>
    <xf numFmtId="3" fontId="14" fillId="0" borderId="2" xfId="99" quotePrefix="1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right"/>
    </xf>
    <xf numFmtId="0" fontId="7" fillId="19" borderId="4" xfId="0" applyFont="1" applyFill="1" applyBorder="1" applyAlignment="1" applyProtection="1">
      <alignment horizontal="center" wrapText="1" readingOrder="2"/>
    </xf>
    <xf numFmtId="0" fontId="7" fillId="19" borderId="5" xfId="0" applyFont="1" applyFill="1" applyBorder="1" applyAlignment="1" applyProtection="1">
      <alignment horizontal="center" wrapText="1" readingOrder="2"/>
    </xf>
    <xf numFmtId="0" fontId="7" fillId="19" borderId="6" xfId="0" applyFont="1" applyFill="1" applyBorder="1" applyAlignment="1" applyProtection="1">
      <alignment horizontal="center" wrapText="1" readingOrder="2"/>
    </xf>
    <xf numFmtId="0" fontId="14" fillId="19" borderId="7" xfId="99" applyFont="1" applyFill="1" applyBorder="1" applyAlignment="1" applyProtection="1">
      <alignment horizontal="center" wrapText="1" readingOrder="2"/>
    </xf>
    <xf numFmtId="0" fontId="7" fillId="19" borderId="7" xfId="0" applyFont="1" applyFill="1" applyBorder="1" applyAlignment="1" applyProtection="1">
      <alignment horizontal="center" wrapText="1" readingOrder="2"/>
    </xf>
    <xf numFmtId="0" fontId="9" fillId="0" borderId="2" xfId="0" applyFont="1" applyBorder="1" applyAlignment="1" applyProtection="1">
      <alignment horizontal="center"/>
    </xf>
    <xf numFmtId="0" fontId="9" fillId="20" borderId="2" xfId="0" applyFont="1" applyFill="1" applyBorder="1" applyAlignment="1" applyProtection="1">
      <alignment horizontal="center"/>
    </xf>
    <xf numFmtId="0" fontId="9" fillId="21" borderId="8" xfId="0" applyFont="1" applyFill="1" applyBorder="1" applyProtection="1"/>
    <xf numFmtId="0" fontId="9" fillId="21" borderId="9" xfId="0" applyFont="1" applyFill="1" applyBorder="1" applyProtection="1"/>
    <xf numFmtId="0" fontId="9" fillId="21" borderId="10" xfId="0" applyFont="1" applyFill="1" applyBorder="1" applyProtection="1"/>
    <xf numFmtId="0" fontId="9" fillId="21" borderId="11" xfId="0" applyFont="1" applyFill="1" applyBorder="1" applyProtection="1"/>
    <xf numFmtId="3" fontId="9" fillId="21" borderId="12" xfId="0" applyNumberFormat="1" applyFont="1" applyFill="1" applyBorder="1" applyProtection="1"/>
    <xf numFmtId="0" fontId="9" fillId="0" borderId="0" xfId="0" applyFont="1" applyBorder="1" applyProtection="1"/>
    <xf numFmtId="0" fontId="9" fillId="0" borderId="2" xfId="0" applyFont="1" applyFill="1" applyBorder="1" applyAlignment="1" applyProtection="1">
      <alignment horizontal="center"/>
    </xf>
    <xf numFmtId="167" fontId="9" fillId="21" borderId="10" xfId="0" applyNumberFormat="1" applyFont="1" applyFill="1" applyBorder="1" applyProtection="1"/>
    <xf numFmtId="167" fontId="9" fillId="0" borderId="0" xfId="0" applyNumberFormat="1" applyFont="1" applyProtection="1"/>
    <xf numFmtId="170" fontId="9" fillId="0" borderId="0" xfId="0" applyNumberFormat="1" applyFont="1" applyProtection="1"/>
    <xf numFmtId="0" fontId="15" fillId="0" borderId="0" xfId="0" applyFont="1" applyBorder="1" applyProtection="1"/>
    <xf numFmtId="0" fontId="9" fillId="22" borderId="0" xfId="0" applyFont="1" applyFill="1" applyProtection="1"/>
    <xf numFmtId="3" fontId="7" fillId="14" borderId="13" xfId="0" applyNumberFormat="1" applyFont="1" applyFill="1" applyBorder="1" applyAlignment="1" applyProtection="1">
      <alignment horizontal="center" vertical="center" wrapText="1" readingOrder="2"/>
    </xf>
    <xf numFmtId="0" fontId="9" fillId="22" borderId="0" xfId="0" applyFont="1" applyFill="1" applyAlignment="1" applyProtection="1">
      <alignment vertical="center"/>
    </xf>
    <xf numFmtId="3" fontId="7" fillId="14" borderId="14" xfId="0" applyNumberFormat="1" applyFont="1" applyFill="1" applyBorder="1" applyAlignment="1" applyProtection="1">
      <alignment horizontal="center" vertical="center" wrapText="1" readingOrder="2"/>
    </xf>
    <xf numFmtId="3" fontId="7" fillId="14" borderId="9" xfId="0" applyNumberFormat="1" applyFont="1" applyFill="1" applyBorder="1" applyAlignment="1" applyProtection="1">
      <alignment horizontal="center" vertical="center" wrapText="1" readingOrder="2"/>
    </xf>
    <xf numFmtId="0" fontId="7" fillId="0" borderId="0" xfId="0" applyFont="1" applyFill="1" applyBorder="1" applyAlignment="1" applyProtection="1">
      <alignment horizontal="justify" vertical="top" wrapText="1" readingOrder="2"/>
    </xf>
    <xf numFmtId="3" fontId="9" fillId="2" borderId="15" xfId="0" applyNumberFormat="1" applyFont="1" applyFill="1" applyBorder="1" applyAlignment="1" applyProtection="1">
      <alignment horizontal="center" wrapText="1"/>
    </xf>
    <xf numFmtId="2" fontId="9" fillId="2" borderId="16" xfId="0" applyNumberFormat="1" applyFont="1" applyFill="1" applyBorder="1" applyAlignment="1" applyProtection="1">
      <alignment horizontal="center"/>
    </xf>
    <xf numFmtId="0" fontId="10" fillId="19" borderId="7" xfId="99" applyFill="1" applyBorder="1" applyAlignment="1" applyProtection="1">
      <alignment horizontal="center" wrapText="1" readingOrder="2"/>
    </xf>
    <xf numFmtId="0" fontId="4" fillId="0" borderId="0" xfId="0" applyFont="1" applyFill="1" applyBorder="1" applyAlignment="1" applyProtection="1">
      <alignment horizontal="center" wrapText="1"/>
    </xf>
    <xf numFmtId="0" fontId="9" fillId="0" borderId="0" xfId="0" applyFont="1" applyAlignment="1" applyProtection="1"/>
    <xf numFmtId="170" fontId="7" fillId="14" borderId="14" xfId="0" applyNumberFormat="1" applyFont="1" applyFill="1" applyBorder="1" applyAlignment="1" applyProtection="1">
      <alignment horizontal="center" vertical="center" wrapText="1"/>
    </xf>
    <xf numFmtId="170" fontId="7" fillId="14" borderId="9" xfId="0" applyNumberFormat="1" applyFont="1" applyFill="1" applyBorder="1" applyAlignment="1" applyProtection="1">
      <alignment horizontal="center" vertical="center" wrapText="1"/>
    </xf>
    <xf numFmtId="3" fontId="7" fillId="14" borderId="17" xfId="0" applyNumberFormat="1" applyFont="1" applyFill="1" applyBorder="1" applyAlignment="1" applyProtection="1">
      <alignment horizontal="center" vertical="center" wrapText="1" readingOrder="2"/>
    </xf>
    <xf numFmtId="3" fontId="7" fillId="14" borderId="18" xfId="0" applyNumberFormat="1" applyFont="1" applyFill="1" applyBorder="1" applyAlignment="1" applyProtection="1">
      <alignment horizontal="center" vertical="center" wrapText="1" readingOrder="2"/>
    </xf>
    <xf numFmtId="3" fontId="7" fillId="14" borderId="19" xfId="0" applyNumberFormat="1" applyFont="1" applyFill="1" applyBorder="1" applyAlignment="1" applyProtection="1">
      <alignment horizontal="center" vertical="center" wrapText="1" readingOrder="2"/>
    </xf>
    <xf numFmtId="3" fontId="9" fillId="2" borderId="16" xfId="0" applyNumberFormat="1" applyFont="1" applyFill="1" applyBorder="1" applyAlignment="1" applyProtection="1">
      <alignment horizontal="center"/>
    </xf>
    <xf numFmtId="3" fontId="9" fillId="14" borderId="2" xfId="0" applyNumberFormat="1" applyFont="1" applyFill="1" applyBorder="1" applyAlignment="1" applyProtection="1">
      <alignment horizontal="center" vertical="center" wrapText="1" readingOrder="2"/>
    </xf>
    <xf numFmtId="170" fontId="9" fillId="0" borderId="14" xfId="0" applyNumberFormat="1" applyFont="1" applyBorder="1" applyAlignment="1" applyProtection="1">
      <alignment horizontal="center" vertical="center" wrapText="1"/>
    </xf>
    <xf numFmtId="3" fontId="9" fillId="0" borderId="2" xfId="0" applyNumberFormat="1" applyFont="1" applyBorder="1" applyAlignment="1" applyProtection="1">
      <alignment horizontal="center" vertical="center" wrapText="1" readingOrder="2"/>
    </xf>
    <xf numFmtId="9" fontId="9" fillId="0" borderId="14" xfId="1" applyFont="1" applyBorder="1" applyAlignment="1" applyProtection="1">
      <alignment horizontal="center" vertical="center" wrapText="1" readingOrder="2"/>
    </xf>
    <xf numFmtId="3" fontId="9" fillId="14" borderId="14" xfId="0" applyNumberFormat="1" applyFont="1" applyFill="1" applyBorder="1" applyAlignment="1" applyProtection="1">
      <alignment horizontal="center" vertical="center" wrapText="1" readingOrder="2"/>
    </xf>
    <xf numFmtId="0" fontId="7" fillId="18" borderId="2" xfId="0" applyFont="1" applyFill="1" applyBorder="1" applyAlignment="1" applyProtection="1">
      <alignment horizontal="center" wrapText="1" readingOrder="2"/>
    </xf>
    <xf numFmtId="170" fontId="9" fillId="0" borderId="2" xfId="0" applyNumberFormat="1" applyFont="1" applyBorder="1" applyAlignment="1" applyProtection="1">
      <alignment horizontal="center" vertical="center" wrapText="1" readingOrder="1"/>
    </xf>
    <xf numFmtId="3" fontId="9" fillId="0" borderId="2" xfId="0" applyNumberFormat="1" applyFont="1" applyBorder="1" applyAlignment="1" applyProtection="1">
      <alignment horizontal="right" vertical="center" readingOrder="2"/>
    </xf>
    <xf numFmtId="171" fontId="9" fillId="0" borderId="2" xfId="0" applyNumberFormat="1" applyFont="1" applyBorder="1" applyAlignment="1" applyProtection="1">
      <alignment horizontal="center" vertical="center" wrapText="1" readingOrder="1"/>
    </xf>
    <xf numFmtId="0" fontId="16" fillId="0" borderId="0" xfId="0" applyFont="1" applyAlignment="1" applyProtection="1"/>
    <xf numFmtId="0" fontId="9" fillId="2" borderId="2" xfId="0" applyFont="1" applyFill="1" applyBorder="1" applyAlignment="1" applyProtection="1">
      <alignment horizontal="center" wrapText="1"/>
    </xf>
    <xf numFmtId="170" fontId="9" fillId="14" borderId="2" xfId="0" applyNumberFormat="1" applyFont="1" applyFill="1" applyBorder="1" applyAlignment="1" applyProtection="1">
      <alignment horizontal="center" vertical="center" wrapText="1"/>
    </xf>
    <xf numFmtId="3" fontId="7" fillId="14" borderId="2" xfId="0" applyNumberFormat="1" applyFont="1" applyFill="1" applyBorder="1" applyAlignment="1" applyProtection="1">
      <alignment horizontal="right" vertical="center" readingOrder="2"/>
    </xf>
    <xf numFmtId="3" fontId="7" fillId="14" borderId="2" xfId="0" applyNumberFormat="1" applyFont="1" applyFill="1" applyBorder="1" applyAlignment="1" applyProtection="1">
      <alignment horizontal="center" vertical="center" wrapText="1" readingOrder="2"/>
    </xf>
    <xf numFmtId="170" fontId="7" fillId="14" borderId="2" xfId="0" applyNumberFormat="1" applyFont="1" applyFill="1" applyBorder="1" applyAlignment="1" applyProtection="1">
      <alignment horizontal="center" vertical="center" wrapText="1" readingOrder="1"/>
    </xf>
    <xf numFmtId="170" fontId="9" fillId="14" borderId="2" xfId="0" applyNumberFormat="1" applyFont="1" applyFill="1" applyBorder="1" applyAlignment="1" applyProtection="1">
      <alignment horizontal="center" vertical="center" wrapText="1" readingOrder="1"/>
    </xf>
    <xf numFmtId="3" fontId="9" fillId="14" borderId="2" xfId="0" applyNumberFormat="1" applyFont="1" applyFill="1" applyBorder="1" applyAlignment="1" applyProtection="1">
      <alignment horizontal="right" vertical="center" readingOrder="2"/>
    </xf>
    <xf numFmtId="0" fontId="9" fillId="0" borderId="2" xfId="0" applyFont="1" applyFill="1" applyBorder="1" applyProtection="1"/>
    <xf numFmtId="166" fontId="9" fillId="0" borderId="0" xfId="0" applyNumberFormat="1" applyFont="1" applyFill="1" applyProtection="1"/>
    <xf numFmtId="0" fontId="17" fillId="10" borderId="20" xfId="0" applyFont="1" applyFill="1" applyBorder="1" applyAlignment="1" applyProtection="1">
      <alignment horizontal="left" wrapText="1" readingOrder="2"/>
    </xf>
    <xf numFmtId="169" fontId="3" fillId="10" borderId="14" xfId="0" applyNumberFormat="1" applyFont="1" applyFill="1" applyBorder="1" applyAlignment="1" applyProtection="1">
      <alignment wrapText="1" readingOrder="2"/>
    </xf>
    <xf numFmtId="0" fontId="17" fillId="10" borderId="18" xfId="0" applyFont="1" applyFill="1" applyBorder="1" applyAlignment="1" applyProtection="1">
      <alignment horizontal="left" wrapText="1" readingOrder="2"/>
    </xf>
    <xf numFmtId="0" fontId="16" fillId="20" borderId="0" xfId="0" applyFont="1" applyFill="1" applyProtection="1"/>
    <xf numFmtId="170" fontId="16" fillId="20" borderId="0" xfId="0" applyNumberFormat="1" applyFont="1" applyFill="1" applyProtection="1"/>
    <xf numFmtId="0" fontId="9" fillId="20" borderId="0" xfId="0" applyFont="1" applyFill="1" applyProtection="1"/>
    <xf numFmtId="170" fontId="9" fillId="20" borderId="0" xfId="0" applyNumberFormat="1" applyFont="1" applyFill="1" applyProtection="1"/>
    <xf numFmtId="0" fontId="9" fillId="20" borderId="0" xfId="0" applyFont="1" applyFill="1" applyAlignment="1" applyProtection="1">
      <alignment vertical="center"/>
    </xf>
    <xf numFmtId="170" fontId="9" fillId="20" borderId="0" xfId="0" applyNumberFormat="1" applyFont="1" applyFill="1" applyAlignment="1" applyProtection="1">
      <alignment vertical="center"/>
    </xf>
    <xf numFmtId="3" fontId="9" fillId="20" borderId="0" xfId="0" applyNumberFormat="1" applyFont="1" applyFill="1" applyProtection="1"/>
    <xf numFmtId="0" fontId="9" fillId="20" borderId="0" xfId="0" applyFont="1" applyFill="1" applyAlignment="1" applyProtection="1">
      <alignment wrapText="1"/>
    </xf>
    <xf numFmtId="14" fontId="9" fillId="20" borderId="0" xfId="0" applyNumberFormat="1" applyFont="1" applyFill="1" applyProtection="1"/>
    <xf numFmtId="0" fontId="20" fillId="23" borderId="0" xfId="0" applyFont="1" applyFill="1" applyProtection="1"/>
    <xf numFmtId="166" fontId="9" fillId="0" borderId="0" xfId="0" applyNumberFormat="1" applyFont="1" applyFill="1" applyAlignment="1" applyProtection="1">
      <alignment horizontal="center"/>
    </xf>
    <xf numFmtId="0" fontId="9" fillId="0" borderId="0" xfId="0" applyFont="1" applyFill="1" applyAlignment="1" applyProtection="1">
      <alignment horizontal="right" readingOrder="2"/>
    </xf>
    <xf numFmtId="0" fontId="8" fillId="18" borderId="2" xfId="0" applyFont="1" applyFill="1" applyBorder="1" applyAlignment="1" applyProtection="1">
      <alignment horizontal="center" wrapText="1" readingOrder="2"/>
    </xf>
    <xf numFmtId="0" fontId="8" fillId="23" borderId="2" xfId="0" applyFont="1" applyFill="1" applyBorder="1" applyAlignment="1" applyProtection="1">
      <alignment horizontal="center" wrapText="1" readingOrder="2"/>
    </xf>
    <xf numFmtId="0" fontId="9" fillId="23" borderId="0" xfId="0" applyFont="1" applyFill="1" applyProtection="1"/>
    <xf numFmtId="0" fontId="9" fillId="2" borderId="2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vertical="center"/>
    </xf>
    <xf numFmtId="1" fontId="3" fillId="0" borderId="0" xfId="0" applyNumberFormat="1" applyFont="1" applyFill="1" applyBorder="1" applyAlignment="1" applyProtection="1">
      <alignment horizontal="center" vertical="top" wrapText="1"/>
    </xf>
    <xf numFmtId="3" fontId="3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wrapText="1" readingOrder="2"/>
    </xf>
    <xf numFmtId="0" fontId="9" fillId="0" borderId="0" xfId="0" applyFont="1" applyAlignment="1" applyProtection="1">
      <alignment horizontal="right" readingOrder="2"/>
    </xf>
    <xf numFmtId="0" fontId="21" fillId="0" borderId="0" xfId="0" applyFont="1" applyAlignment="1" applyProtection="1">
      <alignment horizontal="center" readingOrder="2"/>
    </xf>
    <xf numFmtId="49" fontId="9" fillId="0" borderId="2" xfId="0" applyNumberFormat="1" applyFont="1" applyBorder="1" applyAlignment="1" applyProtection="1">
      <alignment horizontal="right" vertical="center" wrapText="1" readingOrder="2"/>
    </xf>
    <xf numFmtId="3" fontId="9" fillId="0" borderId="21" xfId="3" applyNumberFormat="1" applyFont="1" applyBorder="1" applyAlignment="1" applyProtection="1">
      <alignment horizontal="center" vertical="center"/>
    </xf>
    <xf numFmtId="3" fontId="9" fillId="0" borderId="22" xfId="3" applyNumberFormat="1" applyFont="1" applyBorder="1" applyAlignment="1" applyProtection="1">
      <alignment horizontal="center" vertical="center"/>
    </xf>
    <xf numFmtId="3" fontId="9" fillId="0" borderId="23" xfId="3" applyNumberFormat="1" applyFont="1" applyBorder="1" applyAlignment="1" applyProtection="1">
      <alignment horizontal="center" vertical="center"/>
    </xf>
    <xf numFmtId="168" fontId="13" fillId="0" borderId="23" xfId="3" applyNumberFormat="1" applyFont="1" applyBorder="1" applyAlignment="1" applyProtection="1">
      <alignment horizontal="center" vertical="center"/>
    </xf>
    <xf numFmtId="3" fontId="9" fillId="0" borderId="24" xfId="3" applyNumberFormat="1" applyFont="1" applyBorder="1" applyAlignment="1" applyProtection="1">
      <alignment horizontal="center" vertical="center"/>
    </xf>
    <xf numFmtId="3" fontId="9" fillId="0" borderId="2" xfId="3" applyNumberFormat="1" applyFont="1" applyBorder="1" applyAlignment="1" applyProtection="1">
      <alignment horizontal="center" vertical="center"/>
    </xf>
    <xf numFmtId="168" fontId="13" fillId="0" borderId="21" xfId="3" applyNumberFormat="1" applyFont="1" applyFill="1" applyBorder="1" applyAlignment="1" applyProtection="1">
      <alignment horizontal="center" vertical="center"/>
    </xf>
    <xf numFmtId="3" fontId="9" fillId="0" borderId="22" xfId="3" applyNumberFormat="1" applyFont="1" applyFill="1" applyBorder="1" applyAlignment="1" applyProtection="1">
      <alignment horizontal="center" vertical="center"/>
    </xf>
    <xf numFmtId="3" fontId="9" fillId="0" borderId="23" xfId="3" applyNumberFormat="1" applyFont="1" applyFill="1" applyBorder="1" applyAlignment="1" applyProtection="1">
      <alignment horizontal="center" vertical="center"/>
    </xf>
    <xf numFmtId="4" fontId="9" fillId="0" borderId="0" xfId="0" applyNumberFormat="1" applyFont="1" applyFill="1" applyBorder="1" applyProtection="1"/>
    <xf numFmtId="0" fontId="9" fillId="20" borderId="2" xfId="0" applyFont="1" applyFill="1" applyBorder="1" applyAlignment="1" applyProtection="1">
      <alignment horizontal="right" wrapText="1"/>
    </xf>
    <xf numFmtId="14" fontId="9" fillId="20" borderId="2" xfId="0" applyNumberFormat="1" applyFont="1" applyFill="1" applyBorder="1" applyAlignment="1" applyProtection="1">
      <alignment horizontal="right"/>
    </xf>
    <xf numFmtId="170" fontId="9" fillId="20" borderId="2" xfId="0" applyNumberFormat="1" applyFont="1" applyFill="1" applyBorder="1" applyProtection="1"/>
    <xf numFmtId="0" fontId="9" fillId="20" borderId="2" xfId="0" applyFont="1" applyFill="1" applyBorder="1" applyAlignment="1" applyProtection="1">
      <alignment horizontal="right"/>
    </xf>
    <xf numFmtId="0" fontId="9" fillId="0" borderId="0" xfId="0" quotePrefix="1" applyFont="1" applyBorder="1" applyAlignment="1" applyProtection="1">
      <alignment horizontal="center" vertical="top" wrapText="1" readingOrder="2"/>
    </xf>
    <xf numFmtId="0" fontId="9" fillId="0" borderId="2" xfId="0" applyFont="1" applyBorder="1" applyAlignment="1" applyProtection="1">
      <alignment horizontal="right" wrapText="1"/>
    </xf>
    <xf numFmtId="3" fontId="9" fillId="0" borderId="2" xfId="0" applyNumberFormat="1" applyFont="1" applyBorder="1" applyAlignment="1" applyProtection="1">
      <alignment horizontal="right" wrapText="1"/>
    </xf>
    <xf numFmtId="14" fontId="9" fillId="0" borderId="2" xfId="0" applyNumberFormat="1" applyFont="1" applyBorder="1" applyProtection="1"/>
    <xf numFmtId="170" fontId="9" fillId="0" borderId="2" xfId="0" applyNumberFormat="1" applyFont="1" applyBorder="1" applyProtection="1"/>
    <xf numFmtId="0" fontId="9" fillId="0" borderId="2" xfId="0" applyFont="1" applyBorder="1" applyAlignment="1" applyProtection="1">
      <alignment horizontal="center" wrapText="1"/>
    </xf>
    <xf numFmtId="14" fontId="9" fillId="0" borderId="2" xfId="0" applyNumberFormat="1" applyFont="1" applyBorder="1" applyAlignment="1" applyProtection="1">
      <alignment horizontal="right"/>
    </xf>
    <xf numFmtId="3" fontId="9" fillId="0" borderId="2" xfId="0" applyNumberFormat="1" applyFont="1" applyBorder="1" applyProtection="1"/>
    <xf numFmtId="0" fontId="9" fillId="20" borderId="2" xfId="0" applyFont="1" applyFill="1" applyBorder="1" applyAlignment="1" applyProtection="1">
      <alignment wrapText="1"/>
    </xf>
    <xf numFmtId="3" fontId="9" fillId="20" borderId="2" xfId="0" applyNumberFormat="1" applyFont="1" applyFill="1" applyBorder="1" applyProtection="1"/>
    <xf numFmtId="3" fontId="10" fillId="0" borderId="2" xfId="99" quotePrefix="1" applyNumberFormat="1" applyBorder="1" applyAlignment="1" applyProtection="1">
      <alignment horizontal="center" vertical="center"/>
    </xf>
    <xf numFmtId="170" fontId="7" fillId="19" borderId="25" xfId="0" applyNumberFormat="1" applyFont="1" applyFill="1" applyBorder="1" applyAlignment="1" applyProtection="1">
      <alignment horizontal="center" wrapText="1" readingOrder="2"/>
    </xf>
    <xf numFmtId="170" fontId="7" fillId="19" borderId="26" xfId="0" applyNumberFormat="1" applyFont="1" applyFill="1" applyBorder="1" applyAlignment="1" applyProtection="1">
      <alignment horizontal="center" wrapText="1" readingOrder="2"/>
    </xf>
    <xf numFmtId="0" fontId="7" fillId="19" borderId="25" xfId="0" applyFont="1" applyFill="1" applyBorder="1" applyAlignment="1" applyProtection="1">
      <alignment horizontal="center" wrapText="1" readingOrder="2"/>
    </xf>
    <xf numFmtId="0" fontId="7" fillId="19" borderId="27" xfId="0" applyFont="1" applyFill="1" applyBorder="1" applyAlignment="1" applyProtection="1">
      <alignment horizontal="center" wrapText="1" readingOrder="2"/>
    </xf>
    <xf numFmtId="0" fontId="7" fillId="19" borderId="26" xfId="0" applyFont="1" applyFill="1" applyBorder="1" applyAlignment="1" applyProtection="1">
      <alignment horizontal="center" wrapText="1" readingOrder="2"/>
    </xf>
    <xf numFmtId="0" fontId="9" fillId="21" borderId="12" xfId="0" applyFont="1" applyFill="1" applyBorder="1" applyProtection="1"/>
    <xf numFmtId="0" fontId="14" fillId="19" borderId="28" xfId="99" applyFont="1" applyFill="1" applyBorder="1" applyAlignment="1" applyProtection="1">
      <alignment horizontal="center" wrapText="1" readingOrder="2"/>
    </xf>
    <xf numFmtId="0" fontId="14" fillId="19" borderId="29" xfId="99" applyFont="1" applyFill="1" applyBorder="1" applyAlignment="1" applyProtection="1">
      <alignment horizontal="center" wrapText="1" readingOrder="2"/>
    </xf>
    <xf numFmtId="169" fontId="3" fillId="10" borderId="18" xfId="0" applyNumberFormat="1" applyFont="1" applyFill="1" applyBorder="1" applyAlignment="1" applyProtection="1">
      <alignment wrapText="1" readingOrder="2"/>
    </xf>
    <xf numFmtId="0" fontId="9" fillId="10" borderId="8" xfId="0" applyFont="1" applyFill="1" applyBorder="1" applyProtection="1"/>
    <xf numFmtId="0" fontId="9" fillId="10" borderId="11" xfId="0" applyFont="1" applyFill="1" applyBorder="1" applyProtection="1"/>
    <xf numFmtId="170" fontId="9" fillId="10" borderId="12" xfId="0" applyNumberFormat="1" applyFont="1" applyFill="1" applyBorder="1" applyProtection="1"/>
    <xf numFmtId="14" fontId="9" fillId="20" borderId="2" xfId="0" applyNumberFormat="1" applyFont="1" applyFill="1" applyBorder="1" applyAlignment="1" applyProtection="1">
      <alignment horizontal="center"/>
    </xf>
    <xf numFmtId="3" fontId="10" fillId="0" borderId="2" xfId="99" quotePrefix="1" applyNumberFormat="1" applyBorder="1" applyAlignment="1" applyProtection="1">
      <alignment horizontal="center" vertical="center" wrapText="1" readingOrder="2"/>
    </xf>
    <xf numFmtId="49" fontId="9" fillId="0" borderId="2" xfId="0" applyNumberFormat="1" applyFont="1" applyBorder="1" applyAlignment="1" applyProtection="1">
      <alignment horizontal="right" vertical="center" wrapText="1" readingOrder="2"/>
      <protection locked="0"/>
    </xf>
    <xf numFmtId="0" fontId="9" fillId="0" borderId="2" xfId="0" applyFont="1" applyBorder="1" applyAlignment="1" applyProtection="1">
      <alignment vertical="center" wrapText="1" readingOrder="2"/>
      <protection locked="0"/>
    </xf>
    <xf numFmtId="0" fontId="9" fillId="0" borderId="2" xfId="0" applyFont="1" applyBorder="1" applyAlignment="1" applyProtection="1">
      <alignment vertical="center" wrapText="1" readingOrder="2"/>
    </xf>
    <xf numFmtId="170" fontId="7" fillId="14" borderId="30" xfId="0" applyNumberFormat="1" applyFont="1" applyFill="1" applyBorder="1" applyAlignment="1" applyProtection="1">
      <alignment horizontal="center" vertical="center" wrapText="1"/>
    </xf>
    <xf numFmtId="170" fontId="7" fillId="14" borderId="24" xfId="0" applyNumberFormat="1" applyFont="1" applyFill="1" applyBorder="1" applyAlignment="1" applyProtection="1">
      <alignment horizontal="center" vertical="center" wrapText="1"/>
    </xf>
    <xf numFmtId="0" fontId="9" fillId="24" borderId="2" xfId="5" applyFont="1" applyFill="1" applyBorder="1" applyAlignment="1" applyProtection="1">
      <alignment horizontal="center" vertical="center" wrapText="1"/>
    </xf>
    <xf numFmtId="166" fontId="9" fillId="25" borderId="2" xfId="4" applyNumberFormat="1" applyFont="1" applyFill="1" applyBorder="1" applyProtection="1"/>
    <xf numFmtId="0" fontId="9" fillId="25" borderId="2" xfId="5" applyFont="1" applyFill="1" applyBorder="1" applyAlignment="1" applyProtection="1">
      <alignment horizontal="center"/>
    </xf>
    <xf numFmtId="0" fontId="9" fillId="0" borderId="2" xfId="5" applyFont="1" applyBorder="1" applyAlignment="1" applyProtection="1">
      <alignment horizontal="center"/>
    </xf>
    <xf numFmtId="1" fontId="9" fillId="0" borderId="0" xfId="0" applyNumberFormat="1" applyFont="1" applyAlignment="1" applyProtection="1">
      <alignment horizontal="right"/>
    </xf>
    <xf numFmtId="14" fontId="9" fillId="0" borderId="0" xfId="0" applyNumberFormat="1" applyFont="1" applyProtection="1"/>
    <xf numFmtId="3" fontId="5" fillId="26" borderId="14" xfId="43" applyNumberFormat="1" applyFont="1" applyFill="1" applyBorder="1" applyAlignment="1" applyProtection="1">
      <alignment horizontal="center" vertical="center" wrapText="1" readingOrder="2"/>
    </xf>
    <xf numFmtId="0" fontId="24" fillId="27" borderId="2" xfId="33" applyFont="1" applyFill="1" applyBorder="1" applyAlignment="1" applyProtection="1">
      <alignment horizontal="center" vertical="center" wrapText="1" readingOrder="2"/>
    </xf>
    <xf numFmtId="0" fontId="24" fillId="27" borderId="23" xfId="33" applyFont="1" applyFill="1" applyBorder="1" applyAlignment="1" applyProtection="1">
      <alignment horizontal="center" vertical="center" wrapText="1" readingOrder="2"/>
    </xf>
    <xf numFmtId="0" fontId="24" fillId="27" borderId="21" xfId="33" applyFont="1" applyFill="1" applyBorder="1" applyAlignment="1" applyProtection="1">
      <alignment horizontal="center" vertical="center" wrapText="1" readingOrder="2"/>
    </xf>
    <xf numFmtId="0" fontId="24" fillId="27" borderId="14" xfId="33" applyFont="1" applyFill="1" applyBorder="1" applyAlignment="1" applyProtection="1">
      <alignment horizontal="center" vertical="center" wrapText="1" readingOrder="2"/>
    </xf>
    <xf numFmtId="0" fontId="9" fillId="2" borderId="2" xfId="38" applyFont="1" applyFill="1" applyBorder="1" applyAlignment="1" applyProtection="1">
      <alignment horizontal="center" wrapText="1"/>
    </xf>
    <xf numFmtId="0" fontId="9" fillId="2" borderId="2" xfId="38" applyFont="1" applyFill="1" applyBorder="1" applyAlignment="1" applyProtection="1">
      <alignment horizontal="center"/>
    </xf>
    <xf numFmtId="0" fontId="9" fillId="2" borderId="2" xfId="38" applyFont="1" applyFill="1" applyBorder="1" applyAlignment="1" applyProtection="1">
      <alignment horizontal="center" wrapText="1"/>
    </xf>
    <xf numFmtId="0" fontId="9" fillId="2" borderId="2" xfId="38" applyFont="1" applyFill="1" applyBorder="1" applyAlignment="1" applyProtection="1">
      <alignment horizontal="center"/>
    </xf>
    <xf numFmtId="0" fontId="9" fillId="2" borderId="2" xfId="38" applyFont="1" applyFill="1" applyBorder="1" applyAlignment="1" applyProtection="1">
      <alignment horizontal="center" wrapText="1"/>
    </xf>
    <xf numFmtId="0" fontId="9" fillId="2" borderId="2" xfId="38" applyFont="1" applyFill="1" applyBorder="1" applyAlignment="1" applyProtection="1">
      <alignment horizontal="center"/>
    </xf>
    <xf numFmtId="3" fontId="17" fillId="26" borderId="14" xfId="38" applyNumberFormat="1" applyFont="1" applyFill="1" applyBorder="1" applyAlignment="1" applyProtection="1">
      <alignment horizontal="center" vertical="center" wrapText="1" readingOrder="2"/>
    </xf>
    <xf numFmtId="3" fontId="17" fillId="26" borderId="2" xfId="38" applyNumberFormat="1" applyFont="1" applyFill="1" applyBorder="1" applyAlignment="1" applyProtection="1">
      <alignment horizontal="center" vertical="center" wrapText="1" readingOrder="2"/>
    </xf>
    <xf numFmtId="0" fontId="17" fillId="26" borderId="14" xfId="38" applyFont="1" applyFill="1" applyBorder="1" applyAlignment="1" applyProtection="1">
      <alignment horizontal="right" vertical="center" wrapText="1" readingOrder="2"/>
    </xf>
    <xf numFmtId="0" fontId="17" fillId="26" borderId="2" xfId="38" applyFont="1" applyFill="1" applyBorder="1" applyAlignment="1" applyProtection="1">
      <alignment horizontal="right" vertical="center" wrapText="1" readingOrder="2"/>
    </xf>
    <xf numFmtId="0" fontId="5" fillId="26" borderId="14" xfId="43" applyFont="1" applyFill="1" applyBorder="1" applyAlignment="1" applyProtection="1">
      <alignment horizontal="right" vertical="center" wrapText="1" readingOrder="2"/>
    </xf>
    <xf numFmtId="0" fontId="7" fillId="14" borderId="2" xfId="0" applyFont="1" applyFill="1" applyBorder="1" applyAlignment="1" applyProtection="1">
      <alignment horizontal="center" vertical="center" wrapText="1" readingOrder="2"/>
    </xf>
    <xf numFmtId="0" fontId="9" fillId="22" borderId="0" xfId="0" applyFont="1" applyFill="1" applyAlignment="1" applyProtection="1">
      <alignment horizontal="center" vertical="center"/>
    </xf>
    <xf numFmtId="14" fontId="9" fillId="0" borderId="2" xfId="0" applyNumberFormat="1" applyFont="1" applyBorder="1" applyAlignment="1" applyProtection="1">
      <alignment vertical="center" wrapText="1" readingOrder="2"/>
      <protection locked="0"/>
    </xf>
    <xf numFmtId="3" fontId="9" fillId="0" borderId="2" xfId="2" applyNumberFormat="1" applyFont="1" applyFill="1" applyBorder="1" applyAlignment="1" applyProtection="1">
      <alignment horizontal="center" vertical="center" wrapText="1" readingOrder="2"/>
      <protection locked="0"/>
    </xf>
    <xf numFmtId="9" fontId="9" fillId="0" borderId="2" xfId="1" applyNumberFormat="1" applyFont="1" applyFill="1" applyBorder="1" applyAlignment="1" applyProtection="1">
      <alignment horizontal="center" vertical="center" wrapText="1" readingOrder="2"/>
      <protection locked="0"/>
    </xf>
    <xf numFmtId="4" fontId="9" fillId="0" borderId="2" xfId="1" applyNumberFormat="1" applyFont="1" applyFill="1" applyBorder="1" applyAlignment="1" applyProtection="1">
      <alignment horizontal="center" vertical="center" wrapText="1" readingOrder="2"/>
      <protection locked="0"/>
    </xf>
    <xf numFmtId="3" fontId="9" fillId="0" borderId="2" xfId="0" applyNumberFormat="1" applyFont="1" applyBorder="1" applyAlignment="1" applyProtection="1">
      <alignment horizontal="center" vertical="center" wrapText="1" readingOrder="2"/>
      <protection locked="0"/>
    </xf>
    <xf numFmtId="0" fontId="16" fillId="0" borderId="0" xfId="113" applyFont="1" applyProtection="1"/>
    <xf numFmtId="170" fontId="16" fillId="0" borderId="0" xfId="113" applyNumberFormat="1" applyFont="1" applyProtection="1"/>
    <xf numFmtId="0" fontId="7" fillId="14" borderId="2" xfId="113" applyFont="1" applyFill="1" applyBorder="1" applyAlignment="1" applyProtection="1">
      <alignment horizontal="center" wrapText="1" readingOrder="2"/>
    </xf>
    <xf numFmtId="0" fontId="9" fillId="0" borderId="0" xfId="113" applyFont="1" applyProtection="1"/>
    <xf numFmtId="170" fontId="9" fillId="0" borderId="0" xfId="113" applyNumberFormat="1" applyFont="1" applyProtection="1"/>
    <xf numFmtId="0" fontId="9" fillId="0" borderId="2" xfId="113" applyFont="1" applyBorder="1" applyAlignment="1" applyProtection="1">
      <alignment vertical="center" wrapText="1" readingOrder="2"/>
      <protection locked="0"/>
    </xf>
    <xf numFmtId="3" fontId="9" fillId="0" borderId="2" xfId="113" applyNumberFormat="1" applyFont="1" applyBorder="1" applyAlignment="1" applyProtection="1">
      <alignment horizontal="center" vertical="center" wrapText="1" readingOrder="2"/>
      <protection locked="0"/>
    </xf>
    <xf numFmtId="170" fontId="9" fillId="0" borderId="2" xfId="113" applyNumberFormat="1" applyFont="1" applyBorder="1" applyAlignment="1" applyProtection="1">
      <alignment horizontal="center" vertical="center" wrapText="1" readingOrder="1"/>
      <protection locked="0"/>
    </xf>
    <xf numFmtId="3" fontId="9" fillId="0" borderId="2" xfId="113" applyNumberFormat="1" applyFont="1" applyBorder="1" applyAlignment="1" applyProtection="1">
      <alignment horizontal="right" vertical="center" readingOrder="2"/>
      <protection locked="0"/>
    </xf>
    <xf numFmtId="0" fontId="9" fillId="0" borderId="0" xfId="113" applyFont="1" applyAlignment="1" applyProtection="1">
      <alignment vertical="center"/>
    </xf>
    <xf numFmtId="170" fontId="9" fillId="0" borderId="0" xfId="113" applyNumberFormat="1" applyFont="1" applyAlignment="1" applyProtection="1">
      <alignment vertical="center"/>
    </xf>
    <xf numFmtId="3" fontId="9" fillId="14" borderId="2" xfId="113" applyNumberFormat="1" applyFont="1" applyFill="1" applyBorder="1" applyAlignment="1" applyProtection="1">
      <alignment horizontal="center" vertical="center" wrapText="1" readingOrder="2"/>
    </xf>
    <xf numFmtId="3" fontId="9" fillId="14" borderId="2" xfId="113" applyNumberFormat="1" applyFont="1" applyFill="1" applyBorder="1" applyAlignment="1" applyProtection="1">
      <alignment horizontal="right" vertical="center" readingOrder="2"/>
    </xf>
    <xf numFmtId="170" fontId="4" fillId="0" borderId="0" xfId="113" applyNumberFormat="1" applyFont="1" applyProtection="1"/>
    <xf numFmtId="3" fontId="9" fillId="0" borderId="0" xfId="113" applyNumberFormat="1" applyFont="1" applyFill="1" applyProtection="1"/>
    <xf numFmtId="0" fontId="9" fillId="0" borderId="0" xfId="113" applyFont="1" applyFill="1" applyProtection="1"/>
    <xf numFmtId="0" fontId="17" fillId="21" borderId="20" xfId="113" applyFont="1" applyFill="1" applyBorder="1" applyAlignment="1" applyProtection="1">
      <alignment horizontal="left" wrapText="1" readingOrder="2"/>
    </xf>
    <xf numFmtId="169" fontId="3" fillId="21" borderId="14" xfId="113" applyNumberFormat="1" applyFont="1" applyFill="1" applyBorder="1" applyAlignment="1" applyProtection="1">
      <alignment wrapText="1" readingOrder="2"/>
    </xf>
    <xf numFmtId="0" fontId="17" fillId="21" borderId="18" xfId="113" applyFont="1" applyFill="1" applyBorder="1" applyAlignment="1" applyProtection="1">
      <alignment horizontal="left" wrapText="1" readingOrder="2"/>
    </xf>
    <xf numFmtId="0" fontId="7" fillId="19" borderId="4" xfId="113" applyFont="1" applyFill="1" applyBorder="1" applyAlignment="1" applyProtection="1">
      <alignment horizontal="center" wrapText="1" readingOrder="2"/>
    </xf>
    <xf numFmtId="0" fontId="7" fillId="19" borderId="5" xfId="113" applyFont="1" applyFill="1" applyBorder="1" applyAlignment="1" applyProtection="1">
      <alignment horizontal="center" wrapText="1" readingOrder="2"/>
    </xf>
    <xf numFmtId="0" fontId="7" fillId="19" borderId="6" xfId="113" applyFont="1" applyFill="1" applyBorder="1" applyAlignment="1" applyProtection="1">
      <alignment horizontal="center" wrapText="1" readingOrder="2"/>
    </xf>
    <xf numFmtId="0" fontId="9" fillId="0" borderId="2" xfId="113" applyFont="1" applyBorder="1" applyAlignment="1" applyProtection="1">
      <alignment horizontal="center"/>
    </xf>
    <xf numFmtId="0" fontId="9" fillId="0" borderId="2" xfId="113" applyFont="1" applyBorder="1" applyAlignment="1" applyProtection="1">
      <alignment horizontal="right" wrapText="1"/>
      <protection locked="0"/>
    </xf>
    <xf numFmtId="14" fontId="9" fillId="0" borderId="2" xfId="113" applyNumberFormat="1" applyFont="1" applyFill="1" applyBorder="1" applyAlignment="1" applyProtection="1">
      <alignment horizontal="right"/>
      <protection locked="0"/>
    </xf>
    <xf numFmtId="170" fontId="9" fillId="0" borderId="2" xfId="113" applyNumberFormat="1" applyFont="1" applyBorder="1" applyProtection="1">
      <protection locked="0"/>
    </xf>
    <xf numFmtId="0" fontId="9" fillId="0" borderId="2" xfId="113" applyFont="1" applyBorder="1" applyAlignment="1" applyProtection="1">
      <alignment horizontal="right"/>
      <protection locked="0"/>
    </xf>
    <xf numFmtId="0" fontId="9" fillId="20" borderId="2" xfId="113" applyFont="1" applyFill="1" applyBorder="1" applyAlignment="1" applyProtection="1">
      <alignment horizontal="center"/>
    </xf>
    <xf numFmtId="0" fontId="9" fillId="21" borderId="8" xfId="113" applyFont="1" applyFill="1" applyBorder="1" applyProtection="1"/>
    <xf numFmtId="0" fontId="9" fillId="21" borderId="11" xfId="113" applyFont="1" applyFill="1" applyBorder="1" applyProtection="1"/>
    <xf numFmtId="0" fontId="9" fillId="21" borderId="10" xfId="113" applyFont="1" applyFill="1" applyBorder="1" applyAlignment="1" applyProtection="1">
      <alignment wrapText="1"/>
    </xf>
    <xf numFmtId="170" fontId="9" fillId="21" borderId="12" xfId="113" applyNumberFormat="1" applyFont="1" applyFill="1" applyBorder="1" applyProtection="1"/>
    <xf numFmtId="0" fontId="9" fillId="0" borderId="0" xfId="113" applyFont="1" applyAlignment="1" applyProtection="1">
      <alignment wrapText="1"/>
    </xf>
    <xf numFmtId="14" fontId="9" fillId="0" borderId="0" xfId="113" applyNumberFormat="1" applyFont="1" applyProtection="1"/>
    <xf numFmtId="170" fontId="36" fillId="0" borderId="0" xfId="113" applyNumberFormat="1" applyFont="1" applyAlignment="1" applyProtection="1">
      <alignment vertical="center"/>
    </xf>
    <xf numFmtId="0" fontId="9" fillId="0" borderId="0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center" vertical="center" wrapText="1"/>
    </xf>
    <xf numFmtId="49" fontId="9" fillId="0" borderId="20" xfId="0" applyNumberFormat="1" applyFont="1" applyBorder="1" applyAlignment="1" applyProtection="1">
      <alignment horizontal="right" vertical="center" wrapText="1" readingOrder="2"/>
      <protection locked="0"/>
    </xf>
    <xf numFmtId="0" fontId="14" fillId="0" borderId="0" xfId="99" applyFont="1" applyBorder="1" applyAlignment="1" applyProtection="1">
      <alignment horizontal="center" wrapText="1"/>
    </xf>
    <xf numFmtId="49" fontId="9" fillId="0" borderId="2" xfId="0" applyNumberFormat="1" applyFont="1" applyFill="1" applyBorder="1" applyAlignment="1" applyProtection="1">
      <alignment horizontal="right" vertical="center" wrapText="1" readingOrder="2"/>
    </xf>
    <xf numFmtId="0" fontId="9" fillId="0" borderId="0" xfId="0" applyFont="1" applyBorder="1" applyAlignment="1" applyProtection="1">
      <alignment vertical="center" wrapText="1"/>
    </xf>
    <xf numFmtId="49" fontId="9" fillId="0" borderId="2" xfId="0" applyNumberFormat="1" applyFont="1" applyFill="1" applyBorder="1" applyAlignment="1" applyProtection="1">
      <alignment horizontal="right" vertical="center" wrapText="1" readingOrder="2"/>
      <protection locked="0"/>
    </xf>
    <xf numFmtId="49" fontId="9" fillId="0" borderId="20" xfId="0" applyNumberFormat="1" applyFont="1" applyFill="1" applyBorder="1" applyAlignment="1" applyProtection="1">
      <alignment horizontal="right" vertical="center" wrapText="1" readingOrder="2"/>
      <protection locked="0"/>
    </xf>
    <xf numFmtId="168" fontId="13" fillId="0" borderId="20" xfId="3" applyNumberFormat="1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 applyProtection="1">
      <alignment vertical="center"/>
    </xf>
    <xf numFmtId="0" fontId="40" fillId="0" borderId="31" xfId="0" applyFont="1" applyFill="1" applyBorder="1" applyProtection="1"/>
    <xf numFmtId="1" fontId="40" fillId="0" borderId="31" xfId="0" applyNumberFormat="1" applyFont="1" applyFill="1" applyBorder="1" applyAlignment="1" applyProtection="1">
      <alignment horizontal="left" wrapText="1"/>
    </xf>
    <xf numFmtId="1" fontId="40" fillId="0" borderId="31" xfId="0" applyNumberFormat="1" applyFont="1" applyFill="1" applyBorder="1" applyAlignment="1" applyProtection="1">
      <alignment horizontal="right" wrapText="1"/>
    </xf>
    <xf numFmtId="14" fontId="40" fillId="0" borderId="31" xfId="0" applyNumberFormat="1" applyFont="1" applyFill="1" applyBorder="1" applyAlignment="1" applyProtection="1">
      <alignment horizontal="center" wrapText="1"/>
    </xf>
    <xf numFmtId="0" fontId="36" fillId="0" borderId="31" xfId="0" applyFont="1" applyFill="1" applyBorder="1" applyProtection="1"/>
    <xf numFmtId="0" fontId="37" fillId="0" borderId="31" xfId="0" applyFont="1" applyFill="1" applyBorder="1" applyAlignment="1" applyProtection="1">
      <alignment horizontal="centerContinuous" wrapText="1" readingOrder="2"/>
    </xf>
    <xf numFmtId="0" fontId="36" fillId="0" borderId="31" xfId="0" applyFont="1" applyFill="1" applyBorder="1" applyAlignment="1" applyProtection="1">
      <alignment horizontal="center" vertical="center"/>
    </xf>
    <xf numFmtId="0" fontId="38" fillId="0" borderId="31" xfId="0" applyFont="1" applyFill="1" applyBorder="1" applyAlignment="1" applyProtection="1">
      <alignment horizontal="center" vertical="center" wrapText="1" readingOrder="2"/>
    </xf>
    <xf numFmtId="0" fontId="36" fillId="0" borderId="31" xfId="0" applyFont="1" applyFill="1" applyBorder="1" applyAlignment="1" applyProtection="1">
      <alignment vertical="center"/>
    </xf>
    <xf numFmtId="168" fontId="39" fillId="0" borderId="31" xfId="3" applyNumberFormat="1" applyFont="1" applyFill="1" applyBorder="1" applyAlignment="1" applyProtection="1">
      <alignment horizontal="center" vertical="center"/>
    </xf>
    <xf numFmtId="3" fontId="39" fillId="0" borderId="31" xfId="3" applyNumberFormat="1" applyFont="1" applyFill="1" applyBorder="1" applyAlignment="1" applyProtection="1">
      <alignment horizontal="center" vertical="center"/>
    </xf>
    <xf numFmtId="3" fontId="37" fillId="0" borderId="31" xfId="0" applyNumberFormat="1" applyFont="1" applyFill="1" applyBorder="1" applyAlignment="1" applyProtection="1">
      <alignment horizontal="center" vertical="center" wrapText="1" readingOrder="2"/>
    </xf>
    <xf numFmtId="3" fontId="7" fillId="14" borderId="32" xfId="0" applyNumberFormat="1" applyFont="1" applyFill="1" applyBorder="1" applyAlignment="1" applyProtection="1">
      <alignment horizontal="center" vertical="center" wrapText="1" readingOrder="2"/>
    </xf>
    <xf numFmtId="3" fontId="7" fillId="14" borderId="24" xfId="0" applyNumberFormat="1" applyFont="1" applyFill="1" applyBorder="1" applyAlignment="1" applyProtection="1">
      <alignment horizontal="center" vertical="center" wrapText="1" readingOrder="2"/>
    </xf>
    <xf numFmtId="3" fontId="7" fillId="14" borderId="8" xfId="0" applyNumberFormat="1" applyFont="1" applyFill="1" applyBorder="1" applyAlignment="1" applyProtection="1">
      <alignment horizontal="center" vertical="center" wrapText="1" readingOrder="2"/>
    </xf>
    <xf numFmtId="3" fontId="7" fillId="14" borderId="33" xfId="0" applyNumberFormat="1" applyFont="1" applyFill="1" applyBorder="1" applyAlignment="1" applyProtection="1">
      <alignment horizontal="center" vertical="center" wrapText="1" readingOrder="2"/>
    </xf>
    <xf numFmtId="3" fontId="7" fillId="14" borderId="10" xfId="0" applyNumberFormat="1" applyFont="1" applyFill="1" applyBorder="1" applyAlignment="1" applyProtection="1">
      <alignment horizontal="center" vertical="center" wrapText="1" readingOrder="2"/>
    </xf>
    <xf numFmtId="0" fontId="3" fillId="0" borderId="34" xfId="0" applyFont="1" applyBorder="1" applyAlignment="1" applyProtection="1">
      <alignment horizontal="center" vertical="center" wrapText="1"/>
    </xf>
    <xf numFmtId="3" fontId="17" fillId="26" borderId="21" xfId="38" applyNumberFormat="1" applyFont="1" applyFill="1" applyBorder="1" applyAlignment="1" applyProtection="1">
      <alignment horizontal="center" vertical="center" wrapText="1" readingOrder="2"/>
    </xf>
    <xf numFmtId="3" fontId="5" fillId="26" borderId="35" xfId="43" applyNumberFormat="1" applyFont="1" applyFill="1" applyBorder="1" applyAlignment="1" applyProtection="1">
      <alignment horizontal="center" vertical="center" wrapText="1" readingOrder="2"/>
    </xf>
    <xf numFmtId="3" fontId="17" fillId="26" borderId="35" xfId="38" applyNumberFormat="1" applyFont="1" applyFill="1" applyBorder="1" applyAlignment="1" applyProtection="1">
      <alignment horizontal="center" vertical="center" wrapText="1" readingOrder="2"/>
    </xf>
    <xf numFmtId="9" fontId="9" fillId="0" borderId="36" xfId="1" applyFont="1" applyBorder="1" applyAlignment="1" applyProtection="1">
      <alignment horizontal="right" vertical="center"/>
    </xf>
    <xf numFmtId="9" fontId="9" fillId="0" borderId="37" xfId="1" applyFont="1" applyBorder="1" applyAlignment="1" applyProtection="1">
      <alignment horizontal="right" vertical="center"/>
    </xf>
    <xf numFmtId="0" fontId="24" fillId="28" borderId="38" xfId="0" applyFont="1" applyFill="1" applyBorder="1" applyAlignment="1" applyProtection="1">
      <alignment horizontal="right"/>
    </xf>
    <xf numFmtId="0" fontId="24" fillId="28" borderId="39" xfId="0" applyFont="1" applyFill="1" applyBorder="1" applyAlignment="1" applyProtection="1">
      <alignment horizontal="right"/>
    </xf>
    <xf numFmtId="0" fontId="24" fillId="28" borderId="39" xfId="0" applyFont="1" applyFill="1" applyBorder="1" applyAlignment="1" applyProtection="1">
      <alignment wrapText="1"/>
    </xf>
    <xf numFmtId="14" fontId="24" fillId="28" borderId="39" xfId="0" applyNumberFormat="1" applyFont="1" applyFill="1" applyBorder="1" applyAlignment="1" applyProtection="1">
      <alignment horizontal="centerContinuous" wrapText="1"/>
    </xf>
    <xf numFmtId="14" fontId="24" fillId="28" borderId="39" xfId="0" applyNumberFormat="1" applyFont="1" applyFill="1" applyBorder="1" applyAlignment="1" applyProtection="1">
      <alignment wrapText="1"/>
    </xf>
    <xf numFmtId="0" fontId="45" fillId="28" borderId="39" xfId="0" applyFont="1" applyFill="1" applyBorder="1" applyProtection="1"/>
    <xf numFmtId="0" fontId="37" fillId="28" borderId="40" xfId="0" applyFont="1" applyFill="1" applyBorder="1" applyAlignment="1" applyProtection="1">
      <alignment horizontal="right" vertical="top" wrapText="1" readingOrder="2"/>
    </xf>
    <xf numFmtId="0" fontId="37" fillId="28" borderId="41" xfId="0" applyFont="1" applyFill="1" applyBorder="1" applyAlignment="1" applyProtection="1">
      <alignment horizontal="centerContinuous" wrapText="1" readingOrder="2"/>
    </xf>
    <xf numFmtId="0" fontId="37" fillId="28" borderId="17" xfId="0" applyFont="1" applyFill="1" applyBorder="1" applyAlignment="1" applyProtection="1">
      <alignment horizontal="centerContinuous" wrapText="1" readingOrder="2"/>
    </xf>
    <xf numFmtId="0" fontId="37" fillId="28" borderId="15" xfId="0" applyFont="1" applyFill="1" applyBorder="1" applyAlignment="1" applyProtection="1">
      <alignment horizontal="centerContinuous" wrapText="1" readingOrder="2"/>
    </xf>
    <xf numFmtId="0" fontId="37" fillId="28" borderId="15" xfId="0" applyFont="1" applyFill="1" applyBorder="1" applyAlignment="1" applyProtection="1">
      <alignment wrapText="1" readingOrder="2"/>
    </xf>
    <xf numFmtId="0" fontId="37" fillId="28" borderId="42" xfId="0" applyFont="1" applyFill="1" applyBorder="1" applyAlignment="1" applyProtection="1">
      <alignment horizontal="center" vertical="center" wrapText="1" readingOrder="2"/>
    </xf>
    <xf numFmtId="0" fontId="37" fillId="28" borderId="14" xfId="0" applyFont="1" applyFill="1" applyBorder="1" applyAlignment="1" applyProtection="1">
      <alignment horizontal="center" vertical="center" wrapText="1" readingOrder="2"/>
    </xf>
    <xf numFmtId="0" fontId="37" fillId="28" borderId="2" xfId="0" applyFont="1" applyFill="1" applyBorder="1" applyAlignment="1" applyProtection="1">
      <alignment horizontal="center" vertical="center" wrapText="1" readingOrder="2"/>
    </xf>
    <xf numFmtId="0" fontId="37" fillId="28" borderId="20" xfId="0" applyFont="1" applyFill="1" applyBorder="1" applyAlignment="1" applyProtection="1">
      <alignment horizontal="center" vertical="center" wrapText="1" readingOrder="2"/>
    </xf>
    <xf numFmtId="0" fontId="37" fillId="28" borderId="21" xfId="0" applyFont="1" applyFill="1" applyBorder="1" applyAlignment="1" applyProtection="1">
      <alignment vertical="center" wrapText="1" readingOrder="2"/>
    </xf>
    <xf numFmtId="0" fontId="38" fillId="28" borderId="2" xfId="0" applyFont="1" applyFill="1" applyBorder="1" applyAlignment="1" applyProtection="1">
      <alignment horizontal="center" vertical="center" wrapText="1" readingOrder="2"/>
    </xf>
    <xf numFmtId="0" fontId="38" fillId="28" borderId="21" xfId="0" applyFont="1" applyFill="1" applyBorder="1" applyAlignment="1" applyProtection="1">
      <alignment horizontal="center" vertical="center" wrapText="1" readingOrder="2"/>
    </xf>
    <xf numFmtId="0" fontId="37" fillId="28" borderId="24" xfId="0" applyFont="1" applyFill="1" applyBorder="1" applyAlignment="1" applyProtection="1">
      <alignment horizontal="center" vertical="center" wrapText="1" readingOrder="2"/>
    </xf>
    <xf numFmtId="0" fontId="37" fillId="28" borderId="21" xfId="0" applyFont="1" applyFill="1" applyBorder="1" applyAlignment="1" applyProtection="1">
      <alignment horizontal="center" vertical="center" wrapText="1" readingOrder="2"/>
    </xf>
    <xf numFmtId="3" fontId="37" fillId="27" borderId="2" xfId="0" applyNumberFormat="1" applyFont="1" applyFill="1" applyBorder="1" applyAlignment="1" applyProtection="1">
      <alignment horizontal="center" vertical="center" wrapText="1" readingOrder="2"/>
    </xf>
    <xf numFmtId="3" fontId="9" fillId="26" borderId="2" xfId="0" applyNumberFormat="1" applyFont="1" applyFill="1" applyBorder="1" applyAlignment="1" applyProtection="1">
      <alignment horizontal="center" vertical="center" wrapText="1" readingOrder="2"/>
    </xf>
    <xf numFmtId="3" fontId="9" fillId="26" borderId="21" xfId="0" applyNumberFormat="1" applyFont="1" applyFill="1" applyBorder="1" applyAlignment="1" applyProtection="1">
      <alignment horizontal="center" vertical="center" wrapText="1" readingOrder="2"/>
    </xf>
    <xf numFmtId="0" fontId="37" fillId="27" borderId="40" xfId="0" applyFont="1" applyFill="1" applyBorder="1" applyAlignment="1" applyProtection="1">
      <alignment vertical="center" wrapText="1" readingOrder="2"/>
    </xf>
    <xf numFmtId="3" fontId="37" fillId="27" borderId="13" xfId="0" applyNumberFormat="1" applyFont="1" applyFill="1" applyBorder="1" applyAlignment="1" applyProtection="1">
      <alignment horizontal="center" vertical="center" wrapText="1" readingOrder="2"/>
    </xf>
    <xf numFmtId="3" fontId="37" fillId="27" borderId="15" xfId="0" applyNumberFormat="1" applyFont="1" applyFill="1" applyBorder="1" applyAlignment="1" applyProtection="1">
      <alignment horizontal="center" vertical="center" wrapText="1" readingOrder="2"/>
    </xf>
    <xf numFmtId="3" fontId="37" fillId="27" borderId="32" xfId="0" applyNumberFormat="1" applyFont="1" applyFill="1" applyBorder="1" applyAlignment="1" applyProtection="1">
      <alignment horizontal="center" vertical="center" wrapText="1" readingOrder="2"/>
    </xf>
    <xf numFmtId="3" fontId="37" fillId="27" borderId="17" xfId="0" applyNumberFormat="1" applyFont="1" applyFill="1" applyBorder="1" applyAlignment="1" applyProtection="1">
      <alignment horizontal="center" vertical="center" wrapText="1" readingOrder="2"/>
    </xf>
    <xf numFmtId="3" fontId="37" fillId="27" borderId="33" xfId="0" applyNumberFormat="1" applyFont="1" applyFill="1" applyBorder="1" applyAlignment="1" applyProtection="1">
      <alignment horizontal="center" vertical="center" wrapText="1" readingOrder="2"/>
    </xf>
    <xf numFmtId="3" fontId="37" fillId="27" borderId="43" xfId="0" applyNumberFormat="1" applyFont="1" applyFill="1" applyBorder="1" applyAlignment="1" applyProtection="1">
      <alignment horizontal="center" vertical="center" wrapText="1" readingOrder="2"/>
    </xf>
    <xf numFmtId="0" fontId="37" fillId="27" borderId="42" xfId="0" applyFont="1" applyFill="1" applyBorder="1" applyAlignment="1" applyProtection="1">
      <alignment vertical="center" wrapText="1" readingOrder="2"/>
    </xf>
    <xf numFmtId="9" fontId="37" fillId="27" borderId="35" xfId="0" applyNumberFormat="1" applyFont="1" applyFill="1" applyBorder="1" applyAlignment="1" applyProtection="1">
      <alignment vertical="center" wrapText="1" readingOrder="2"/>
    </xf>
    <xf numFmtId="3" fontId="37" fillId="27" borderId="14" xfId="0" applyNumberFormat="1" applyFont="1" applyFill="1" applyBorder="1" applyAlignment="1" applyProtection="1">
      <alignment horizontal="center" vertical="center" wrapText="1" readingOrder="2"/>
    </xf>
    <xf numFmtId="3" fontId="37" fillId="27" borderId="35" xfId="0" applyNumberFormat="1" applyFont="1" applyFill="1" applyBorder="1" applyAlignment="1" applyProtection="1">
      <alignment horizontal="center" vertical="center" wrapText="1" readingOrder="2"/>
    </xf>
    <xf numFmtId="3" fontId="37" fillId="27" borderId="18" xfId="0" applyNumberFormat="1" applyFont="1" applyFill="1" applyBorder="1" applyAlignment="1" applyProtection="1">
      <alignment horizontal="center" vertical="center" wrapText="1" readingOrder="2"/>
    </xf>
    <xf numFmtId="3" fontId="37" fillId="27" borderId="2" xfId="0" applyNumberFormat="1" applyFont="1" applyFill="1" applyBorder="1" applyAlignment="1" applyProtection="1">
      <alignment horizontal="center" vertical="center" wrapText="1" readingOrder="2"/>
    </xf>
    <xf numFmtId="3" fontId="37" fillId="27" borderId="21" xfId="0" applyNumberFormat="1" applyFont="1" applyFill="1" applyBorder="1" applyAlignment="1" applyProtection="1">
      <alignment horizontal="center" vertical="center" wrapText="1" readingOrder="2"/>
    </xf>
    <xf numFmtId="0" fontId="37" fillId="27" borderId="44" xfId="0" applyFont="1" applyFill="1" applyBorder="1" applyAlignment="1" applyProtection="1">
      <alignment vertical="center" wrapText="1" readingOrder="2"/>
    </xf>
    <xf numFmtId="0" fontId="37" fillId="27" borderId="16" xfId="0" applyFont="1" applyFill="1" applyBorder="1" applyAlignment="1" applyProtection="1">
      <alignment vertical="center" wrapText="1" readingOrder="2"/>
    </xf>
    <xf numFmtId="3" fontId="37" fillId="27" borderId="8" xfId="0" applyNumberFormat="1" applyFont="1" applyFill="1" applyBorder="1" applyAlignment="1" applyProtection="1">
      <alignment horizontal="center" vertical="center" wrapText="1" readingOrder="2"/>
    </xf>
    <xf numFmtId="3" fontId="37" fillId="27" borderId="9" xfId="0" applyNumberFormat="1" applyFont="1" applyFill="1" applyBorder="1" applyAlignment="1" applyProtection="1">
      <alignment horizontal="center" vertical="center" wrapText="1" readingOrder="2"/>
    </xf>
    <xf numFmtId="3" fontId="37" fillId="27" borderId="16" xfId="0" applyNumberFormat="1" applyFont="1" applyFill="1" applyBorder="1" applyAlignment="1" applyProtection="1">
      <alignment horizontal="center" vertical="center" wrapText="1" readingOrder="2"/>
    </xf>
    <xf numFmtId="3" fontId="37" fillId="27" borderId="19" xfId="0" applyNumberFormat="1" applyFont="1" applyFill="1" applyBorder="1" applyAlignment="1" applyProtection="1">
      <alignment horizontal="center" vertical="center" wrapText="1" readingOrder="2"/>
    </xf>
    <xf numFmtId="3" fontId="37" fillId="27" borderId="10" xfId="0" applyNumberFormat="1" applyFont="1" applyFill="1" applyBorder="1" applyAlignment="1" applyProtection="1">
      <alignment horizontal="center" vertical="center" wrapText="1" readingOrder="2"/>
    </xf>
    <xf numFmtId="3" fontId="37" fillId="27" borderId="12" xfId="0" applyNumberFormat="1" applyFont="1" applyFill="1" applyBorder="1" applyAlignment="1" applyProtection="1">
      <alignment horizontal="center" vertical="center" wrapText="1" readingOrder="2"/>
    </xf>
    <xf numFmtId="0" fontId="37" fillId="28" borderId="2" xfId="0" applyFont="1" applyFill="1" applyBorder="1" applyAlignment="1" applyProtection="1">
      <alignment horizontal="center" vertical="center" wrapText="1" readingOrder="2"/>
    </xf>
    <xf numFmtId="0" fontId="40" fillId="28" borderId="18" xfId="0" applyFont="1" applyFill="1" applyBorder="1" applyAlignment="1" applyProtection="1">
      <alignment horizontal="left" vertical="top" wrapText="1" readingOrder="2"/>
    </xf>
    <xf numFmtId="1" fontId="40" fillId="28" borderId="18" xfId="0" applyNumberFormat="1" applyFont="1" applyFill="1" applyBorder="1" applyAlignment="1" applyProtection="1">
      <alignment vertical="top" wrapText="1" readingOrder="2"/>
    </xf>
    <xf numFmtId="14" fontId="40" fillId="28" borderId="14" xfId="0" applyNumberFormat="1" applyFont="1" applyFill="1" applyBorder="1" applyAlignment="1" applyProtection="1">
      <alignment vertical="top" wrapText="1" readingOrder="2"/>
    </xf>
    <xf numFmtId="0" fontId="37" fillId="28" borderId="23" xfId="0" applyFont="1" applyFill="1" applyBorder="1" applyAlignment="1" applyProtection="1">
      <alignment horizontal="center" vertical="center" wrapText="1" readingOrder="2"/>
    </xf>
    <xf numFmtId="3" fontId="13" fillId="26" borderId="2" xfId="0" applyNumberFormat="1" applyFont="1" applyFill="1" applyBorder="1" applyAlignment="1" applyProtection="1">
      <alignment horizontal="center" vertical="center" wrapText="1" readingOrder="2"/>
    </xf>
    <xf numFmtId="3" fontId="9" fillId="26" borderId="2" xfId="2" applyNumberFormat="1" applyFont="1" applyFill="1" applyBorder="1" applyAlignment="1" applyProtection="1">
      <alignment horizontal="center" vertical="center" wrapText="1" readingOrder="2"/>
    </xf>
    <xf numFmtId="3" fontId="39" fillId="27" borderId="2" xfId="0" applyNumberFormat="1" applyFont="1" applyFill="1" applyBorder="1" applyAlignment="1" applyProtection="1">
      <alignment horizontal="center" vertical="center" wrapText="1" readingOrder="2"/>
    </xf>
    <xf numFmtId="3" fontId="36" fillId="27" borderId="2" xfId="0" applyNumberFormat="1" applyFont="1" applyFill="1" applyBorder="1" applyAlignment="1" applyProtection="1">
      <alignment horizontal="center" vertical="center"/>
    </xf>
    <xf numFmtId="0" fontId="37" fillId="27" borderId="2" xfId="0" applyFont="1" applyFill="1" applyBorder="1" applyAlignment="1" applyProtection="1">
      <alignment vertical="center" wrapText="1" readingOrder="2"/>
    </xf>
    <xf numFmtId="0" fontId="37" fillId="27" borderId="2" xfId="0" applyFont="1" applyFill="1" applyBorder="1" applyAlignment="1" applyProtection="1">
      <alignment horizontal="center" vertical="center" wrapText="1" readingOrder="2"/>
    </xf>
    <xf numFmtId="9" fontId="37" fillId="27" borderId="2" xfId="1" applyFont="1" applyFill="1" applyBorder="1" applyAlignment="1" applyProtection="1">
      <alignment horizontal="center" vertical="center" wrapText="1" readingOrder="2"/>
    </xf>
    <xf numFmtId="170" fontId="37" fillId="27" borderId="2" xfId="0" applyNumberFormat="1" applyFont="1" applyFill="1" applyBorder="1" applyAlignment="1" applyProtection="1">
      <alignment horizontal="center" vertical="center" wrapText="1" readingOrder="2"/>
    </xf>
    <xf numFmtId="3" fontId="37" fillId="27" borderId="2" xfId="2" applyNumberFormat="1" applyFont="1" applyFill="1" applyBorder="1" applyAlignment="1" applyProtection="1">
      <alignment horizontal="center" vertical="center" wrapText="1" readingOrder="2"/>
    </xf>
    <xf numFmtId="0" fontId="44" fillId="28" borderId="18" xfId="0" applyFont="1" applyFill="1" applyBorder="1" applyAlignment="1" applyProtection="1">
      <alignment horizontal="center" wrapText="1" readingOrder="1"/>
    </xf>
    <xf numFmtId="0" fontId="41" fillId="28" borderId="18" xfId="0" applyFont="1" applyFill="1" applyBorder="1" applyAlignment="1" applyProtection="1"/>
    <xf numFmtId="0" fontId="43" fillId="28" borderId="18" xfId="0" applyFont="1" applyFill="1" applyBorder="1" applyAlignment="1" applyProtection="1">
      <alignment horizontal="left" wrapText="1" readingOrder="2"/>
    </xf>
    <xf numFmtId="169" fontId="40" fillId="28" borderId="18" xfId="0" applyNumberFormat="1" applyFont="1" applyFill="1" applyBorder="1" applyAlignment="1" applyProtection="1">
      <alignment wrapText="1" readingOrder="2"/>
    </xf>
    <xf numFmtId="0" fontId="40" fillId="28" borderId="18" xfId="0" applyFont="1" applyFill="1" applyBorder="1" applyAlignment="1" applyProtection="1">
      <alignment horizontal="left" wrapText="1" readingOrder="2"/>
    </xf>
    <xf numFmtId="14" fontId="40" fillId="28" borderId="14" xfId="0" applyNumberFormat="1" applyFont="1" applyFill="1" applyBorder="1" applyAlignment="1" applyProtection="1">
      <alignment wrapText="1" readingOrder="2"/>
    </xf>
    <xf numFmtId="0" fontId="38" fillId="28" borderId="23" xfId="0" applyFont="1" applyFill="1" applyBorder="1" applyAlignment="1" applyProtection="1">
      <alignment horizontal="center" vertical="center" wrapText="1" readingOrder="2"/>
    </xf>
    <xf numFmtId="9" fontId="37" fillId="28" borderId="23" xfId="0" applyNumberFormat="1" applyFont="1" applyFill="1" applyBorder="1" applyAlignment="1" applyProtection="1">
      <alignment horizontal="center" vertical="center" wrapText="1" readingOrder="2"/>
    </xf>
    <xf numFmtId="0" fontId="37" fillId="27" borderId="2" xfId="0" applyFont="1" applyFill="1" applyBorder="1" applyAlignment="1" applyProtection="1">
      <alignment horizontal="right" vertical="center" wrapText="1" readingOrder="2"/>
    </xf>
    <xf numFmtId="0" fontId="37" fillId="28" borderId="4" xfId="0" applyFont="1" applyFill="1" applyBorder="1" applyAlignment="1" applyProtection="1">
      <alignment horizontal="center" wrapText="1" readingOrder="2"/>
    </xf>
    <xf numFmtId="0" fontId="36" fillId="27" borderId="2" xfId="113" applyFont="1" applyFill="1" applyBorder="1" applyAlignment="1" applyProtection="1">
      <alignment horizontal="center" vertical="center" wrapText="1" readingOrder="2"/>
    </xf>
    <xf numFmtId="0" fontId="36" fillId="27" borderId="2" xfId="113" applyFont="1" applyFill="1" applyBorder="1" applyAlignment="1" applyProtection="1">
      <alignment vertical="center" wrapText="1" readingOrder="2"/>
    </xf>
    <xf numFmtId="3" fontId="36" fillId="27" borderId="2" xfId="113" applyNumberFormat="1" applyFont="1" applyFill="1" applyBorder="1" applyAlignment="1" applyProtection="1">
      <alignment horizontal="center" vertical="center" wrapText="1" readingOrder="2"/>
    </xf>
    <xf numFmtId="3" fontId="36" fillId="27" borderId="2" xfId="113" applyNumberFormat="1" applyFont="1" applyFill="1" applyBorder="1" applyAlignment="1" applyProtection="1">
      <alignment horizontal="center" vertical="center"/>
    </xf>
    <xf numFmtId="0" fontId="40" fillId="28" borderId="18" xfId="113" applyFont="1" applyFill="1" applyBorder="1" applyAlignment="1" applyProtection="1">
      <alignment horizontal="left" vertical="top" wrapText="1" readingOrder="2"/>
    </xf>
    <xf numFmtId="1" fontId="40" fillId="28" borderId="18" xfId="113" applyNumberFormat="1" applyFont="1" applyFill="1" applyBorder="1" applyAlignment="1" applyProtection="1">
      <alignment vertical="top" wrapText="1" readingOrder="2"/>
    </xf>
    <xf numFmtId="14" fontId="40" fillId="28" borderId="14" xfId="113" applyNumberFormat="1" applyFont="1" applyFill="1" applyBorder="1" applyAlignment="1" applyProtection="1">
      <alignment vertical="top" wrapText="1" readingOrder="2"/>
    </xf>
    <xf numFmtId="0" fontId="37" fillId="28" borderId="23" xfId="113" applyFont="1" applyFill="1" applyBorder="1" applyAlignment="1" applyProtection="1">
      <alignment horizontal="center" vertical="center" wrapText="1" readingOrder="2"/>
    </xf>
    <xf numFmtId="0" fontId="23" fillId="28" borderId="23" xfId="113" applyFont="1" applyFill="1" applyBorder="1" applyAlignment="1" applyProtection="1">
      <alignment horizontal="center" vertical="center" wrapText="1" readingOrder="2"/>
    </xf>
    <xf numFmtId="3" fontId="9" fillId="26" borderId="2" xfId="113" applyNumberFormat="1" applyFont="1" applyFill="1" applyBorder="1" applyAlignment="1" applyProtection="1">
      <alignment horizontal="center" vertical="center" wrapText="1" readingOrder="2"/>
    </xf>
    <xf numFmtId="0" fontId="36" fillId="28" borderId="2" xfId="113" applyFont="1" applyFill="1" applyBorder="1" applyAlignment="1" applyProtection="1">
      <alignment horizontal="center" vertical="center" wrapText="1" readingOrder="2"/>
    </xf>
    <xf numFmtId="0" fontId="36" fillId="0" borderId="0" xfId="5" applyFont="1" applyFill="1" applyBorder="1" applyAlignment="1" applyProtection="1">
      <alignment horizontal="center" vertical="center" wrapText="1"/>
    </xf>
    <xf numFmtId="0" fontId="19" fillId="0" borderId="21" xfId="0" applyFont="1" applyFill="1" applyBorder="1" applyAlignment="1" applyProtection="1">
      <alignment horizontal="center" wrapText="1" readingOrder="2"/>
      <protection locked="0"/>
    </xf>
    <xf numFmtId="170" fontId="7" fillId="19" borderId="25" xfId="0" applyNumberFormat="1" applyFont="1" applyFill="1" applyBorder="1" applyAlignment="1" applyProtection="1">
      <alignment horizontal="center" wrapText="1" readingOrder="2"/>
    </xf>
    <xf numFmtId="0" fontId="24" fillId="27" borderId="45" xfId="38" applyFont="1" applyFill="1" applyBorder="1" applyAlignment="1" applyProtection="1">
      <alignment horizontal="center" vertical="center" wrapText="1" readingOrder="2"/>
    </xf>
    <xf numFmtId="0" fontId="7" fillId="19" borderId="25" xfId="0" applyFont="1" applyFill="1" applyBorder="1" applyAlignment="1" applyProtection="1">
      <alignment horizontal="center" wrapText="1" readingOrder="2"/>
    </xf>
    <xf numFmtId="3" fontId="14" fillId="0" borderId="2" xfId="99" quotePrefix="1" applyNumberFormat="1" applyFont="1" applyBorder="1" applyAlignment="1" applyProtection="1">
      <alignment horizontal="center" vertical="center"/>
    </xf>
    <xf numFmtId="170" fontId="37" fillId="27" borderId="2" xfId="0" applyNumberFormat="1" applyFont="1" applyFill="1" applyBorder="1" applyAlignment="1" applyProtection="1">
      <alignment horizontal="center" vertical="center" wrapText="1" readingOrder="2"/>
    </xf>
    <xf numFmtId="0" fontId="24" fillId="27" borderId="24" xfId="33" applyFont="1" applyFill="1" applyBorder="1" applyAlignment="1" applyProtection="1">
      <alignment horizontal="center" vertical="center" wrapText="1" readingOrder="2"/>
    </xf>
    <xf numFmtId="0" fontId="24" fillId="27" borderId="24" xfId="38" applyFont="1" applyFill="1" applyBorder="1" applyAlignment="1" applyProtection="1">
      <alignment horizontal="center" vertical="center" wrapText="1" readingOrder="2"/>
    </xf>
    <xf numFmtId="3" fontId="51" fillId="0" borderId="2" xfId="0" applyNumberFormat="1" applyFont="1" applyBorder="1" applyAlignment="1" applyProtection="1">
      <alignment horizontal="center" vertical="center" wrapText="1" readingOrder="2"/>
    </xf>
    <xf numFmtId="0" fontId="10" fillId="20" borderId="0" xfId="99" applyFill="1" applyProtection="1">
      <protection locked="0"/>
    </xf>
    <xf numFmtId="0" fontId="52" fillId="19" borderId="27" xfId="0" applyFont="1" applyFill="1" applyBorder="1" applyAlignment="1" applyProtection="1">
      <alignment horizontal="center" wrapText="1" readingOrder="2"/>
    </xf>
    <xf numFmtId="0" fontId="53" fillId="0" borderId="0" xfId="0" applyFont="1" applyProtection="1"/>
    <xf numFmtId="0" fontId="53" fillId="0" borderId="0" xfId="0" applyFont="1" applyAlignment="1" applyProtection="1">
      <alignment vertical="center"/>
    </xf>
    <xf numFmtId="0" fontId="36" fillId="0" borderId="0" xfId="0" applyFont="1" applyProtection="1"/>
    <xf numFmtId="0" fontId="36" fillId="0" borderId="0" xfId="0" applyFont="1" applyAlignment="1" applyProtection="1">
      <alignment vertical="center"/>
    </xf>
    <xf numFmtId="0" fontId="36" fillId="0" borderId="0" xfId="0" applyFont="1" applyFill="1" applyProtection="1"/>
    <xf numFmtId="3" fontId="54" fillId="0" borderId="0" xfId="0" applyNumberFormat="1" applyFont="1" applyFill="1" applyBorder="1" applyAlignment="1" applyProtection="1">
      <alignment horizontal="center" vertical="center" wrapText="1" readingOrder="2"/>
    </xf>
    <xf numFmtId="0" fontId="53" fillId="0" borderId="0" xfId="0" applyFont="1" applyFill="1" applyProtection="1"/>
    <xf numFmtId="0" fontId="35" fillId="28" borderId="46" xfId="0" applyFont="1" applyFill="1" applyBorder="1" applyAlignment="1" applyProtection="1">
      <alignment vertical="center" wrapText="1" readingOrder="2"/>
    </xf>
    <xf numFmtId="0" fontId="7" fillId="14" borderId="15" xfId="0" applyFont="1" applyFill="1" applyBorder="1" applyAlignment="1" applyProtection="1">
      <alignment wrapText="1" readingOrder="2"/>
      <protection hidden="1"/>
    </xf>
    <xf numFmtId="3" fontId="8" fillId="14" borderId="35" xfId="0" applyNumberFormat="1" applyFont="1" applyFill="1" applyBorder="1" applyAlignment="1" applyProtection="1">
      <alignment horizontal="center" vertical="center" wrapText="1" readingOrder="2"/>
      <protection hidden="1"/>
    </xf>
    <xf numFmtId="3" fontId="8" fillId="14" borderId="35" xfId="0" applyNumberFormat="1" applyFont="1" applyFill="1" applyBorder="1" applyAlignment="1" applyProtection="1">
      <alignment horizontal="center" vertical="center" wrapText="1" readingOrder="2"/>
    </xf>
    <xf numFmtId="3" fontId="8" fillId="14" borderId="47" xfId="0" applyNumberFormat="1" applyFont="1" applyFill="1" applyBorder="1" applyAlignment="1" applyProtection="1">
      <alignment horizontal="center" vertical="center" wrapText="1" readingOrder="2"/>
    </xf>
    <xf numFmtId="3" fontId="8" fillId="14" borderId="48" xfId="0" applyNumberFormat="1" applyFont="1" applyFill="1" applyBorder="1" applyAlignment="1" applyProtection="1">
      <alignment horizontal="center" vertical="center" wrapText="1" readingOrder="2"/>
    </xf>
    <xf numFmtId="0" fontId="33" fillId="28" borderId="49" xfId="46" applyFont="1" applyFill="1" applyBorder="1" applyAlignment="1">
      <alignment horizontal="right" vertical="center" readingOrder="2"/>
    </xf>
    <xf numFmtId="14" fontId="3" fillId="29" borderId="50" xfId="33" applyNumberFormat="1" applyFont="1" applyFill="1" applyBorder="1" applyAlignment="1" applyProtection="1">
      <alignment horizontal="center" vertical="center" wrapText="1" readingOrder="2"/>
    </xf>
    <xf numFmtId="0" fontId="33" fillId="28" borderId="51" xfId="46" applyFont="1" applyFill="1" applyBorder="1" applyAlignment="1">
      <alignment horizontal="right" vertical="center" readingOrder="2"/>
    </xf>
    <xf numFmtId="14" fontId="3" fillId="29" borderId="52" xfId="33" applyNumberFormat="1" applyFont="1" applyFill="1" applyBorder="1" applyAlignment="1" applyProtection="1">
      <alignment horizontal="center" vertical="center" wrapText="1" readingOrder="2"/>
    </xf>
    <xf numFmtId="0" fontId="9" fillId="0" borderId="7" xfId="0" applyFont="1" applyBorder="1" applyProtection="1"/>
    <xf numFmtId="0" fontId="9" fillId="0" borderId="53" xfId="0" applyFont="1" applyBorder="1" applyProtection="1"/>
    <xf numFmtId="14" fontId="17" fillId="30" borderId="5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vertical="center"/>
    </xf>
    <xf numFmtId="0" fontId="9" fillId="0" borderId="53" xfId="0" applyFont="1" applyBorder="1" applyAlignment="1" applyProtection="1">
      <alignment vertical="center"/>
    </xf>
    <xf numFmtId="0" fontId="9" fillId="0" borderId="7" xfId="0" applyFont="1" applyBorder="1" applyAlignment="1" applyProtection="1">
      <alignment vertical="center"/>
    </xf>
    <xf numFmtId="0" fontId="55" fillId="0" borderId="7" xfId="0" applyFont="1" applyFill="1" applyBorder="1" applyAlignment="1">
      <alignment vertical="center"/>
    </xf>
    <xf numFmtId="0" fontId="55" fillId="0" borderId="0" xfId="0" applyFont="1" applyFill="1" applyBorder="1" applyAlignment="1">
      <alignment vertical="center"/>
    </xf>
    <xf numFmtId="0" fontId="10" fillId="0" borderId="53" xfId="99" applyFill="1" applyBorder="1" applyProtection="1"/>
    <xf numFmtId="0" fontId="35" fillId="27" borderId="55" xfId="0" applyFont="1" applyFill="1" applyBorder="1" applyAlignment="1" applyProtection="1">
      <alignment vertical="center" wrapText="1" readingOrder="2"/>
    </xf>
    <xf numFmtId="0" fontId="35" fillId="27" borderId="56" xfId="0" applyFont="1" applyFill="1" applyBorder="1" applyAlignment="1" applyProtection="1">
      <alignment horizontal="right" vertical="center" wrapText="1" readingOrder="2"/>
    </xf>
    <xf numFmtId="3" fontId="34" fillId="27" borderId="56" xfId="0" applyNumberFormat="1" applyFont="1" applyFill="1" applyBorder="1" applyAlignment="1" applyProtection="1">
      <alignment horizontal="center" vertical="center" wrapText="1" readingOrder="2"/>
    </xf>
    <xf numFmtId="3" fontId="34" fillId="27" borderId="57" xfId="0" applyNumberFormat="1" applyFont="1" applyFill="1" applyBorder="1" applyAlignment="1" applyProtection="1">
      <alignment horizontal="center" vertical="center" wrapText="1" readingOrder="2"/>
    </xf>
    <xf numFmtId="0" fontId="4" fillId="31" borderId="5" xfId="0" applyFont="1" applyFill="1" applyBorder="1" applyAlignment="1" applyProtection="1">
      <alignment vertical="top" wrapText="1" readingOrder="2"/>
    </xf>
    <xf numFmtId="0" fontId="4" fillId="31" borderId="58" xfId="0" applyFont="1" applyFill="1" applyBorder="1" applyAlignment="1" applyProtection="1">
      <alignment horizontal="center" vertical="top" wrapText="1" readingOrder="2"/>
    </xf>
    <xf numFmtId="3" fontId="8" fillId="31" borderId="58" xfId="0" applyNumberFormat="1" applyFont="1" applyFill="1" applyBorder="1" applyAlignment="1" applyProtection="1">
      <alignment horizontal="center" vertical="center" wrapText="1" readingOrder="2"/>
    </xf>
    <xf numFmtId="3" fontId="8" fillId="31" borderId="58" xfId="0" applyNumberFormat="1" applyFont="1" applyFill="1" applyBorder="1" applyAlignment="1" applyProtection="1">
      <alignment horizontal="center" vertical="center"/>
    </xf>
    <xf numFmtId="3" fontId="8" fillId="31" borderId="59" xfId="0" applyNumberFormat="1" applyFont="1" applyFill="1" applyBorder="1" applyAlignment="1" applyProtection="1">
      <alignment horizontal="center" vertical="center" wrapText="1" readingOrder="2"/>
    </xf>
    <xf numFmtId="0" fontId="23" fillId="27" borderId="53" xfId="0" applyFont="1" applyFill="1" applyBorder="1" applyAlignment="1" applyProtection="1">
      <alignment horizontal="center" vertical="top" wrapText="1" readingOrder="2"/>
    </xf>
    <xf numFmtId="0" fontId="23" fillId="27" borderId="60" xfId="0" applyFont="1" applyFill="1" applyBorder="1" applyAlignment="1" applyProtection="1">
      <alignment vertical="top" wrapText="1" readingOrder="2"/>
    </xf>
    <xf numFmtId="0" fontId="36" fillId="27" borderId="61" xfId="0" applyFont="1" applyFill="1" applyBorder="1" applyAlignment="1" applyProtection="1"/>
    <xf numFmtId="0" fontId="23" fillId="27" borderId="61" xfId="0" applyFont="1" applyFill="1" applyBorder="1" applyAlignment="1" applyProtection="1">
      <alignment wrapText="1" readingOrder="2"/>
    </xf>
    <xf numFmtId="0" fontId="23" fillId="27" borderId="62" xfId="0" applyFont="1" applyFill="1" applyBorder="1" applyAlignment="1" applyProtection="1">
      <alignment vertical="top" wrapText="1" readingOrder="2"/>
    </xf>
    <xf numFmtId="0" fontId="23" fillId="27" borderId="63" xfId="0" applyFont="1" applyFill="1" applyBorder="1" applyAlignment="1" applyProtection="1">
      <alignment wrapText="1" readingOrder="2"/>
    </xf>
    <xf numFmtId="0" fontId="23" fillId="27" borderId="63" xfId="0" applyFont="1" applyFill="1" applyBorder="1" applyAlignment="1" applyProtection="1">
      <alignment vertical="top" wrapText="1" readingOrder="2"/>
    </xf>
    <xf numFmtId="49" fontId="17" fillId="20" borderId="64" xfId="0" applyNumberFormat="1" applyFont="1" applyFill="1" applyBorder="1" applyAlignment="1" applyProtection="1">
      <alignment vertical="center" wrapText="1"/>
    </xf>
    <xf numFmtId="22" fontId="0" fillId="0" borderId="0" xfId="0" applyNumberFormat="1"/>
    <xf numFmtId="3" fontId="0" fillId="0" borderId="0" xfId="0" applyNumberFormat="1"/>
    <xf numFmtId="0" fontId="9" fillId="26" borderId="2" xfId="0" applyFont="1" applyFill="1" applyBorder="1" applyAlignment="1" applyProtection="1">
      <alignment vertical="center" wrapText="1" readingOrder="2"/>
    </xf>
    <xf numFmtId="0" fontId="37" fillId="27" borderId="2" xfId="0" applyFont="1" applyFill="1" applyBorder="1" applyAlignment="1" applyProtection="1">
      <alignment horizontal="center" vertical="center" wrapText="1" readingOrder="2"/>
    </xf>
    <xf numFmtId="0" fontId="37" fillId="27" borderId="2" xfId="0" applyFont="1" applyFill="1" applyBorder="1" applyAlignment="1" applyProtection="1">
      <alignment vertical="center" wrapText="1" readingOrder="2"/>
    </xf>
    <xf numFmtId="3" fontId="37" fillId="27" borderId="2" xfId="0" applyNumberFormat="1" applyFont="1" applyFill="1" applyBorder="1" applyAlignment="1" applyProtection="1">
      <alignment horizontal="center" vertical="center" wrapText="1" readingOrder="2"/>
    </xf>
    <xf numFmtId="3" fontId="37" fillId="27" borderId="2" xfId="0" applyNumberFormat="1" applyFont="1" applyFill="1" applyBorder="1" applyAlignment="1" applyProtection="1">
      <alignment horizontal="center" vertical="center"/>
    </xf>
    <xf numFmtId="3" fontId="17" fillId="26" borderId="14" xfId="38" applyNumberFormat="1" applyFont="1" applyFill="1" applyBorder="1" applyAlignment="1" applyProtection="1">
      <alignment horizontal="center" vertical="center" wrapText="1" readingOrder="2"/>
    </xf>
    <xf numFmtId="3" fontId="17" fillId="26" borderId="35" xfId="38" applyNumberFormat="1" applyFont="1" applyFill="1" applyBorder="1" applyAlignment="1" applyProtection="1">
      <alignment horizontal="center" vertical="center" wrapText="1" readingOrder="2"/>
    </xf>
    <xf numFmtId="0" fontId="57" fillId="28" borderId="65" xfId="46" applyFont="1" applyFill="1" applyBorder="1" applyAlignment="1">
      <alignment horizontal="centerContinuous" vertical="center" readingOrder="2"/>
    </xf>
    <xf numFmtId="0" fontId="58" fillId="27" borderId="0" xfId="46" applyFont="1" applyFill="1" applyBorder="1" applyAlignment="1">
      <alignment horizontal="centerContinuous" vertical="center" readingOrder="2"/>
    </xf>
    <xf numFmtId="0" fontId="59" fillId="0" borderId="0" xfId="0" applyFont="1" applyAlignment="1">
      <alignment horizontal="center"/>
    </xf>
    <xf numFmtId="0" fontId="59" fillId="0" borderId="0" xfId="0" applyFont="1"/>
    <xf numFmtId="0" fontId="60" fillId="0" borderId="0" xfId="0" applyFont="1"/>
    <xf numFmtId="0" fontId="62" fillId="0" borderId="0" xfId="0" applyFont="1"/>
    <xf numFmtId="0" fontId="59" fillId="0" borderId="41" xfId="0" applyFont="1" applyBorder="1" applyAlignment="1">
      <alignment horizontal="right" vertical="center"/>
    </xf>
    <xf numFmtId="0" fontId="59" fillId="0" borderId="15" xfId="0" applyFont="1" applyBorder="1"/>
    <xf numFmtId="0" fontId="59" fillId="0" borderId="7" xfId="0" applyFont="1" applyBorder="1" applyAlignment="1">
      <alignment horizontal="right" vertical="center" indent="1"/>
    </xf>
    <xf numFmtId="0" fontId="59" fillId="0" borderId="53" xfId="0" applyFont="1" applyBorder="1"/>
    <xf numFmtId="0" fontId="59" fillId="0" borderId="60" xfId="0" applyFont="1" applyBorder="1" applyAlignment="1">
      <alignment horizontal="right" vertical="center" indent="1"/>
    </xf>
    <xf numFmtId="0" fontId="59" fillId="0" borderId="62" xfId="0" applyFont="1" applyBorder="1"/>
    <xf numFmtId="0" fontId="59" fillId="0" borderId="62" xfId="0" applyFont="1" applyBorder="1" applyAlignment="1">
      <alignment wrapText="1"/>
    </xf>
    <xf numFmtId="0" fontId="60" fillId="0" borderId="53" xfId="0" applyFont="1" applyBorder="1"/>
    <xf numFmtId="0" fontId="59" fillId="0" borderId="38" xfId="0" applyFont="1" applyBorder="1" applyAlignment="1">
      <alignment horizontal="right" vertical="center"/>
    </xf>
    <xf numFmtId="0" fontId="59" fillId="0" borderId="48" xfId="0" applyFont="1" applyBorder="1"/>
    <xf numFmtId="0" fontId="59" fillId="0" borderId="0" xfId="0" applyFont="1" applyAlignment="1">
      <alignment horizontal="center" vertical="center"/>
    </xf>
    <xf numFmtId="166" fontId="9" fillId="34" borderId="2" xfId="0" applyNumberFormat="1" applyFont="1" applyFill="1" applyBorder="1" applyProtection="1"/>
    <xf numFmtId="0" fontId="23" fillId="30" borderId="0" xfId="0" applyFont="1" applyFill="1" applyBorder="1" applyAlignment="1" applyProtection="1">
      <alignment vertical="center"/>
    </xf>
    <xf numFmtId="0" fontId="9" fillId="0" borderId="34" xfId="0" applyFont="1" applyFill="1" applyBorder="1" applyProtection="1"/>
    <xf numFmtId="0" fontId="9" fillId="20" borderId="23" xfId="5" applyFont="1" applyFill="1" applyBorder="1" applyProtection="1"/>
    <xf numFmtId="0" fontId="9" fillId="20" borderId="23" xfId="4" applyFont="1" applyFill="1" applyBorder="1" applyProtection="1"/>
    <xf numFmtId="0" fontId="9" fillId="0" borderId="0" xfId="0" applyFont="1" applyBorder="1" applyAlignment="1" applyProtection="1">
      <alignment horizontal="center" vertical="center" wrapText="1" readingOrder="2"/>
    </xf>
    <xf numFmtId="0" fontId="7" fillId="16" borderId="0" xfId="0" applyFont="1" applyFill="1" applyBorder="1" applyAlignment="1" applyProtection="1">
      <alignment horizontal="center"/>
    </xf>
    <xf numFmtId="0" fontId="10" fillId="31" borderId="0" xfId="99" applyFill="1" applyAlignment="1" applyProtection="1">
      <alignment horizontal="center" wrapText="1"/>
    </xf>
    <xf numFmtId="0" fontId="18" fillId="0" borderId="66" xfId="0" applyFont="1" applyFill="1" applyBorder="1" applyAlignment="1" applyProtection="1">
      <alignment horizontal="right"/>
      <protection locked="0"/>
    </xf>
    <xf numFmtId="0" fontId="18" fillId="0" borderId="14" xfId="0" applyFont="1" applyFill="1" applyBorder="1" applyAlignment="1" applyProtection="1">
      <alignment horizontal="right"/>
      <protection locked="0"/>
    </xf>
    <xf numFmtId="0" fontId="19" fillId="0" borderId="20" xfId="0" applyFont="1" applyFill="1" applyBorder="1" applyAlignment="1" applyProtection="1">
      <alignment horizontal="right" wrapText="1" readingOrder="2"/>
      <protection locked="0"/>
    </xf>
    <xf numFmtId="0" fontId="19" fillId="0" borderId="18" xfId="0" applyFont="1" applyFill="1" applyBorder="1" applyAlignment="1" applyProtection="1">
      <alignment horizontal="right" wrapText="1" readingOrder="2"/>
      <protection locked="0"/>
    </xf>
    <xf numFmtId="0" fontId="19" fillId="0" borderId="14" xfId="0" applyFont="1" applyFill="1" applyBorder="1" applyAlignment="1" applyProtection="1">
      <alignment horizontal="right" wrapText="1" readingOrder="2"/>
      <protection locked="0"/>
    </xf>
    <xf numFmtId="0" fontId="23" fillId="27" borderId="67" xfId="0" applyFont="1" applyFill="1" applyBorder="1" applyAlignment="1" applyProtection="1">
      <alignment horizontal="center" wrapText="1" readingOrder="2"/>
    </xf>
    <xf numFmtId="0" fontId="23" fillId="27" borderId="68" xfId="0" applyFont="1" applyFill="1" applyBorder="1" applyAlignment="1" applyProtection="1">
      <alignment horizontal="center" wrapText="1" readingOrder="2"/>
    </xf>
    <xf numFmtId="0" fontId="23" fillId="27" borderId="69" xfId="0" applyFont="1" applyFill="1" applyBorder="1" applyAlignment="1" applyProtection="1">
      <alignment horizontal="center" vertical="top" wrapText="1" readingOrder="2"/>
    </xf>
    <xf numFmtId="0" fontId="23" fillId="27" borderId="68" xfId="0" applyFont="1" applyFill="1" applyBorder="1" applyAlignment="1" applyProtection="1">
      <alignment horizontal="center" vertical="top" wrapText="1" readingOrder="2"/>
    </xf>
    <xf numFmtId="0" fontId="7" fillId="31" borderId="70" xfId="0" quotePrefix="1" applyFont="1" applyFill="1" applyBorder="1" applyAlignment="1" applyProtection="1">
      <alignment horizontal="right" vertical="top" wrapText="1" readingOrder="2"/>
    </xf>
    <xf numFmtId="0" fontId="7" fillId="31" borderId="71" xfId="0" quotePrefix="1" applyFont="1" applyFill="1" applyBorder="1" applyAlignment="1" applyProtection="1">
      <alignment horizontal="right" vertical="top" wrapText="1" readingOrder="2"/>
    </xf>
    <xf numFmtId="0" fontId="7" fillId="31" borderId="72" xfId="0" quotePrefix="1" applyFont="1" applyFill="1" applyBorder="1" applyAlignment="1" applyProtection="1">
      <alignment horizontal="right" vertical="top" wrapText="1" readingOrder="2"/>
    </xf>
    <xf numFmtId="0" fontId="7" fillId="31" borderId="7" xfId="0" quotePrefix="1" applyFont="1" applyFill="1" applyBorder="1" applyAlignment="1" applyProtection="1">
      <alignment horizontal="right" vertical="top" wrapText="1" readingOrder="2"/>
    </xf>
    <xf numFmtId="0" fontId="7" fillId="31" borderId="0" xfId="0" quotePrefix="1" applyFont="1" applyFill="1" applyBorder="1" applyAlignment="1" applyProtection="1">
      <alignment horizontal="right" vertical="top" wrapText="1" readingOrder="2"/>
    </xf>
    <xf numFmtId="0" fontId="7" fillId="31" borderId="53" xfId="0" quotePrefix="1" applyFont="1" applyFill="1" applyBorder="1" applyAlignment="1" applyProtection="1">
      <alignment horizontal="right" vertical="top" wrapText="1" readingOrder="2"/>
    </xf>
    <xf numFmtId="172" fontId="17" fillId="20" borderId="73" xfId="0" applyNumberFormat="1" applyFont="1" applyFill="1" applyBorder="1" applyAlignment="1" applyProtection="1">
      <alignment horizontal="center" vertical="center" wrapText="1"/>
      <protection locked="0"/>
    </xf>
    <xf numFmtId="172" fontId="17" fillId="20" borderId="74" xfId="0" applyNumberFormat="1" applyFont="1" applyFill="1" applyBorder="1" applyAlignment="1" applyProtection="1">
      <alignment horizontal="center" vertical="center" wrapText="1"/>
      <protection locked="0"/>
    </xf>
    <xf numFmtId="0" fontId="49" fillId="16" borderId="38" xfId="0" applyFont="1" applyFill="1" applyBorder="1" applyAlignment="1" applyProtection="1">
      <alignment horizontal="center" vertical="center"/>
      <protection locked="0"/>
    </xf>
    <xf numFmtId="0" fontId="49" fillId="16" borderId="39" xfId="0" applyFont="1" applyFill="1" applyBorder="1" applyAlignment="1" applyProtection="1">
      <alignment horizontal="center" vertical="center"/>
      <protection locked="0"/>
    </xf>
    <xf numFmtId="0" fontId="49" fillId="16" borderId="48" xfId="0" applyFont="1" applyFill="1" applyBorder="1" applyAlignment="1" applyProtection="1">
      <alignment horizontal="center" vertical="center"/>
      <protection locked="0"/>
    </xf>
    <xf numFmtId="0" fontId="48" fillId="28" borderId="7" xfId="0" applyFont="1" applyFill="1" applyBorder="1" applyAlignment="1" applyProtection="1">
      <alignment horizontal="center" vertical="center" wrapText="1" readingOrder="2"/>
    </xf>
    <xf numFmtId="0" fontId="48" fillId="28" borderId="0" xfId="0" applyFont="1" applyFill="1" applyBorder="1" applyAlignment="1" applyProtection="1">
      <alignment horizontal="center" vertical="center" wrapText="1" readingOrder="2"/>
    </xf>
    <xf numFmtId="0" fontId="50" fillId="28" borderId="46" xfId="0" applyFont="1" applyFill="1" applyBorder="1" applyAlignment="1" applyProtection="1">
      <alignment horizontal="center" vertical="center" wrapText="1" readingOrder="2"/>
    </xf>
    <xf numFmtId="0" fontId="50" fillId="28" borderId="53" xfId="0" applyFont="1" applyFill="1" applyBorder="1" applyAlignment="1" applyProtection="1">
      <alignment horizontal="center" vertical="center" wrapText="1" readingOrder="2"/>
    </xf>
    <xf numFmtId="0" fontId="56" fillId="16" borderId="7" xfId="0" applyFont="1" applyFill="1" applyBorder="1" applyAlignment="1" applyProtection="1">
      <alignment horizontal="center" vertical="center"/>
    </xf>
    <xf numFmtId="0" fontId="56" fillId="16" borderId="0" xfId="0" applyFont="1" applyFill="1" applyBorder="1" applyAlignment="1" applyProtection="1">
      <alignment horizontal="center" vertical="center"/>
    </xf>
    <xf numFmtId="0" fontId="56" fillId="16" borderId="53" xfId="0" applyFont="1" applyFill="1" applyBorder="1" applyAlignment="1" applyProtection="1">
      <alignment horizontal="center" vertical="center"/>
    </xf>
    <xf numFmtId="0" fontId="35" fillId="28" borderId="7" xfId="0" applyFont="1" applyFill="1" applyBorder="1" applyAlignment="1" applyProtection="1">
      <alignment horizontal="right" vertical="center" wrapText="1" readingOrder="2"/>
    </xf>
    <xf numFmtId="0" fontId="35" fillId="28" borderId="75" xfId="0" applyFont="1" applyFill="1" applyBorder="1" applyAlignment="1" applyProtection="1">
      <alignment horizontal="right" vertical="center" wrapText="1" readingOrder="2"/>
    </xf>
    <xf numFmtId="0" fontId="24" fillId="28" borderId="41" xfId="38" quotePrefix="1" applyFont="1" applyFill="1" applyBorder="1" applyAlignment="1" applyProtection="1">
      <alignment horizontal="center" vertical="top" wrapText="1" readingOrder="2"/>
    </xf>
    <xf numFmtId="0" fontId="24" fillId="28" borderId="17" xfId="38" quotePrefix="1" applyFont="1" applyFill="1" applyBorder="1" applyAlignment="1" applyProtection="1">
      <alignment horizontal="center" vertical="top" wrapText="1" readingOrder="2"/>
    </xf>
    <xf numFmtId="0" fontId="24" fillId="28" borderId="15" xfId="38" quotePrefix="1" applyFont="1" applyFill="1" applyBorder="1" applyAlignment="1" applyProtection="1">
      <alignment horizontal="center" vertical="top" wrapText="1" readingOrder="2"/>
    </xf>
    <xf numFmtId="49" fontId="17" fillId="20" borderId="73" xfId="0" applyNumberFormat="1" applyFont="1" applyFill="1" applyBorder="1" applyAlignment="1" applyProtection="1">
      <alignment horizontal="center" vertical="center" wrapText="1"/>
      <protection locked="0"/>
    </xf>
    <xf numFmtId="49" fontId="17" fillId="20" borderId="76" xfId="0" applyNumberFormat="1" applyFont="1" applyFill="1" applyBorder="1" applyAlignment="1" applyProtection="1">
      <alignment horizontal="center" vertical="center" wrapText="1"/>
      <protection locked="0"/>
    </xf>
    <xf numFmtId="49" fontId="17" fillId="20" borderId="7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6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3" fontId="8" fillId="0" borderId="20" xfId="38" applyNumberFormat="1" applyFont="1" applyBorder="1" applyAlignment="1" applyProtection="1">
      <alignment horizontal="center"/>
    </xf>
    <xf numFmtId="3" fontId="8" fillId="0" borderId="18" xfId="38" applyNumberFormat="1" applyFont="1" applyBorder="1" applyAlignment="1" applyProtection="1">
      <alignment horizontal="center"/>
    </xf>
    <xf numFmtId="3" fontId="8" fillId="0" borderId="14" xfId="38" applyNumberFormat="1" applyFont="1" applyBorder="1" applyAlignment="1" applyProtection="1">
      <alignment horizontal="center"/>
    </xf>
    <xf numFmtId="9" fontId="8" fillId="0" borderId="20" xfId="47" applyFont="1" applyBorder="1" applyAlignment="1" applyProtection="1">
      <alignment horizontal="center"/>
    </xf>
    <xf numFmtId="9" fontId="8" fillId="0" borderId="18" xfId="47" applyFont="1" applyBorder="1" applyAlignment="1" applyProtection="1">
      <alignment horizontal="center"/>
    </xf>
    <xf numFmtId="9" fontId="8" fillId="0" borderId="14" xfId="47" applyFont="1" applyBorder="1" applyAlignment="1" applyProtection="1">
      <alignment horizontal="center"/>
    </xf>
    <xf numFmtId="3" fontId="8" fillId="0" borderId="20" xfId="0" applyNumberFormat="1" applyFont="1" applyBorder="1" applyAlignment="1" applyProtection="1">
      <alignment horizontal="center" vertical="center"/>
    </xf>
    <xf numFmtId="3" fontId="8" fillId="0" borderId="18" xfId="0" applyNumberFormat="1" applyFont="1" applyBorder="1" applyAlignment="1" applyProtection="1">
      <alignment horizontal="center" vertical="center"/>
    </xf>
    <xf numFmtId="3" fontId="8" fillId="0" borderId="14" xfId="0" applyNumberFormat="1" applyFont="1" applyBorder="1" applyAlignment="1" applyProtection="1">
      <alignment horizontal="center" vertical="center"/>
    </xf>
    <xf numFmtId="9" fontId="4" fillId="0" borderId="20" xfId="1" applyFont="1" applyBorder="1" applyAlignment="1" applyProtection="1">
      <alignment horizontal="center" vertical="center"/>
    </xf>
    <xf numFmtId="9" fontId="4" fillId="0" borderId="18" xfId="1" applyFont="1" applyBorder="1" applyAlignment="1" applyProtection="1">
      <alignment horizontal="center" vertical="center"/>
    </xf>
    <xf numFmtId="9" fontId="4" fillId="0" borderId="14" xfId="1" applyFont="1" applyBorder="1" applyAlignment="1" applyProtection="1">
      <alignment horizontal="center" vertical="center"/>
    </xf>
    <xf numFmtId="9" fontId="8" fillId="0" borderId="20" xfId="1" applyFont="1" applyBorder="1" applyAlignment="1" applyProtection="1">
      <alignment horizontal="center" vertical="center"/>
    </xf>
    <xf numFmtId="9" fontId="8" fillId="0" borderId="18" xfId="1" applyFont="1" applyBorder="1" applyAlignment="1" applyProtection="1">
      <alignment horizontal="center" vertical="center"/>
    </xf>
    <xf numFmtId="9" fontId="8" fillId="0" borderId="14" xfId="1" applyFont="1" applyBorder="1" applyAlignment="1" applyProtection="1">
      <alignment horizontal="center" vertical="center"/>
    </xf>
    <xf numFmtId="0" fontId="24" fillId="32" borderId="39" xfId="0" applyFont="1" applyFill="1" applyBorder="1" applyAlignment="1" applyProtection="1">
      <alignment horizontal="center"/>
    </xf>
    <xf numFmtId="0" fontId="24" fillId="32" borderId="48" xfId="0" applyFont="1" applyFill="1" applyBorder="1" applyAlignment="1" applyProtection="1">
      <alignment horizontal="center"/>
    </xf>
    <xf numFmtId="3" fontId="9" fillId="2" borderId="78" xfId="0" applyNumberFormat="1" applyFont="1" applyFill="1" applyBorder="1" applyAlignment="1" applyProtection="1">
      <alignment horizontal="center"/>
    </xf>
    <xf numFmtId="3" fontId="9" fillId="2" borderId="19" xfId="0" applyNumberFormat="1" applyFont="1" applyFill="1" applyBorder="1" applyAlignment="1" applyProtection="1">
      <alignment horizontal="center"/>
    </xf>
    <xf numFmtId="3" fontId="9" fillId="2" borderId="16" xfId="0" applyNumberFormat="1" applyFont="1" applyFill="1" applyBorder="1" applyAlignment="1" applyProtection="1">
      <alignment horizontal="center"/>
    </xf>
    <xf numFmtId="0" fontId="10" fillId="0" borderId="20" xfId="99" applyBorder="1" applyAlignment="1" applyProtection="1">
      <alignment horizontal="center" wrapText="1"/>
    </xf>
    <xf numFmtId="0" fontId="10" fillId="0" borderId="18" xfId="99" applyBorder="1" applyAlignment="1" applyProtection="1">
      <alignment horizontal="center" wrapText="1"/>
    </xf>
    <xf numFmtId="0" fontId="10" fillId="0" borderId="14" xfId="99" applyBorder="1" applyAlignment="1" applyProtection="1">
      <alignment horizontal="center" wrapText="1"/>
    </xf>
    <xf numFmtId="0" fontId="37" fillId="27" borderId="78" xfId="0" applyFont="1" applyFill="1" applyBorder="1" applyAlignment="1" applyProtection="1">
      <alignment horizontal="right" vertical="center" wrapText="1" readingOrder="2"/>
    </xf>
    <xf numFmtId="0" fontId="37" fillId="27" borderId="19" xfId="0" applyFont="1" applyFill="1" applyBorder="1" applyAlignment="1" applyProtection="1">
      <alignment horizontal="right" vertical="center" wrapText="1" readingOrder="2"/>
    </xf>
    <xf numFmtId="0" fontId="15" fillId="14" borderId="66" xfId="0" applyFont="1" applyFill="1" applyBorder="1" applyAlignment="1" applyProtection="1">
      <alignment horizontal="center"/>
    </xf>
    <xf numFmtId="0" fontId="15" fillId="14" borderId="18" xfId="0" applyFont="1" applyFill="1" applyBorder="1" applyAlignment="1" applyProtection="1">
      <alignment horizontal="center"/>
    </xf>
    <xf numFmtId="0" fontId="15" fillId="14" borderId="14" xfId="0" applyFont="1" applyFill="1" applyBorder="1" applyAlignment="1" applyProtection="1">
      <alignment horizontal="center"/>
    </xf>
    <xf numFmtId="0" fontId="7" fillId="14" borderId="79" xfId="0" applyFont="1" applyFill="1" applyBorder="1" applyAlignment="1" applyProtection="1">
      <alignment horizontal="center" wrapText="1" readingOrder="2"/>
    </xf>
    <xf numFmtId="0" fontId="7" fillId="14" borderId="45" xfId="0" applyFont="1" applyFill="1" applyBorder="1" applyAlignment="1" applyProtection="1">
      <alignment horizontal="center" wrapText="1" readingOrder="2"/>
    </xf>
    <xf numFmtId="0" fontId="7" fillId="14" borderId="3" xfId="0" applyFont="1" applyFill="1" applyBorder="1" applyAlignment="1" applyProtection="1">
      <alignment horizontal="center" wrapText="1" readingOrder="2"/>
    </xf>
    <xf numFmtId="0" fontId="7" fillId="14" borderId="23" xfId="0" applyFont="1" applyFill="1" applyBorder="1" applyAlignment="1" applyProtection="1">
      <alignment horizontal="center" wrapText="1" readingOrder="2"/>
    </xf>
    <xf numFmtId="0" fontId="7" fillId="3" borderId="20" xfId="0" applyFont="1" applyFill="1" applyBorder="1" applyAlignment="1" applyProtection="1">
      <alignment horizontal="center" wrapText="1" readingOrder="2"/>
    </xf>
    <xf numFmtId="0" fontId="7" fillId="3" borderId="14" xfId="0" applyFont="1" applyFill="1" applyBorder="1" applyAlignment="1" applyProtection="1">
      <alignment horizontal="center" wrapText="1" readingOrder="2"/>
    </xf>
    <xf numFmtId="1" fontId="24" fillId="28" borderId="39" xfId="0" applyNumberFormat="1" applyFont="1" applyFill="1" applyBorder="1" applyAlignment="1" applyProtection="1">
      <alignment horizontal="left" wrapText="1"/>
    </xf>
    <xf numFmtId="14" fontId="24" fillId="28" borderId="39" xfId="0" applyNumberFormat="1" applyFont="1" applyFill="1" applyBorder="1" applyAlignment="1" applyProtection="1">
      <alignment horizontal="center" wrapText="1"/>
    </xf>
    <xf numFmtId="1" fontId="24" fillId="28" borderId="39" xfId="0" applyNumberFormat="1" applyFont="1" applyFill="1" applyBorder="1" applyAlignment="1" applyProtection="1">
      <alignment horizontal="left"/>
    </xf>
    <xf numFmtId="0" fontId="37" fillId="28" borderId="41" xfId="0" applyFont="1" applyFill="1" applyBorder="1" applyAlignment="1" applyProtection="1">
      <alignment horizontal="center" wrapText="1" readingOrder="2"/>
    </xf>
    <xf numFmtId="0" fontId="37" fillId="28" borderId="13" xfId="0" applyFont="1" applyFill="1" applyBorder="1" applyAlignment="1" applyProtection="1">
      <alignment horizontal="center" wrapText="1" readingOrder="2"/>
    </xf>
    <xf numFmtId="3" fontId="9" fillId="2" borderId="41" xfId="0" applyNumberFormat="1" applyFont="1" applyFill="1" applyBorder="1" applyAlignment="1" applyProtection="1">
      <alignment horizontal="center" wrapText="1"/>
    </xf>
    <xf numFmtId="3" fontId="9" fillId="2" borderId="17" xfId="0" applyNumberFormat="1" applyFont="1" applyFill="1" applyBorder="1" applyAlignment="1" applyProtection="1">
      <alignment horizontal="center" wrapText="1"/>
    </xf>
    <xf numFmtId="3" fontId="9" fillId="2" borderId="15" xfId="0" applyNumberFormat="1" applyFont="1" applyFill="1" applyBorder="1" applyAlignment="1" applyProtection="1">
      <alignment horizontal="center" wrapText="1"/>
    </xf>
    <xf numFmtId="0" fontId="37" fillId="28" borderId="80" xfId="0" applyFont="1" applyFill="1" applyBorder="1" applyAlignment="1" applyProtection="1">
      <alignment horizontal="center" wrapText="1" readingOrder="2"/>
    </xf>
    <xf numFmtId="1" fontId="24" fillId="28" borderId="39" xfId="0" applyNumberFormat="1" applyFont="1" applyFill="1" applyBorder="1" applyAlignment="1" applyProtection="1">
      <alignment horizontal="right" wrapText="1"/>
    </xf>
    <xf numFmtId="0" fontId="9" fillId="0" borderId="0" xfId="0" applyFont="1" applyFill="1" applyBorder="1" applyAlignment="1" applyProtection="1">
      <alignment horizontal="right"/>
    </xf>
    <xf numFmtId="0" fontId="9" fillId="2" borderId="20" xfId="0" applyFont="1" applyFill="1" applyBorder="1" applyAlignment="1" applyProtection="1">
      <alignment horizontal="center" wrapText="1"/>
    </xf>
    <xf numFmtId="0" fontId="9" fillId="2" borderId="18" xfId="0" applyFont="1" applyFill="1" applyBorder="1" applyAlignment="1" applyProtection="1">
      <alignment horizontal="center" wrapText="1"/>
    </xf>
    <xf numFmtId="0" fontId="9" fillId="2" borderId="14" xfId="0" applyFont="1" applyFill="1" applyBorder="1" applyAlignment="1" applyProtection="1">
      <alignment horizontal="center" wrapText="1"/>
    </xf>
    <xf numFmtId="3" fontId="9" fillId="2" borderId="20" xfId="0" applyNumberFormat="1" applyFont="1" applyFill="1" applyBorder="1" applyAlignment="1" applyProtection="1">
      <alignment horizontal="center" wrapText="1"/>
    </xf>
    <xf numFmtId="3" fontId="9" fillId="2" borderId="18" xfId="0" applyNumberFormat="1" applyFont="1" applyFill="1" applyBorder="1" applyAlignment="1" applyProtection="1">
      <alignment horizontal="center" wrapText="1"/>
    </xf>
    <xf numFmtId="3" fontId="9" fillId="2" borderId="14" xfId="0" applyNumberFormat="1" applyFont="1" applyFill="1" applyBorder="1" applyAlignment="1" applyProtection="1">
      <alignment horizontal="center" wrapText="1"/>
    </xf>
    <xf numFmtId="0" fontId="46" fillId="28" borderId="41" xfId="99" applyFont="1" applyFill="1" applyBorder="1" applyAlignment="1" applyProtection="1">
      <alignment horizontal="center" wrapText="1" readingOrder="2"/>
    </xf>
    <xf numFmtId="0" fontId="46" fillId="28" borderId="17" xfId="99" applyFont="1" applyFill="1" applyBorder="1" applyAlignment="1" applyProtection="1">
      <alignment horizontal="center" wrapText="1" readingOrder="2"/>
    </xf>
    <xf numFmtId="0" fontId="46" fillId="28" borderId="15" xfId="99" applyFont="1" applyFill="1" applyBorder="1" applyAlignment="1" applyProtection="1">
      <alignment horizontal="center" wrapText="1" readingOrder="2"/>
    </xf>
    <xf numFmtId="0" fontId="37" fillId="27" borderId="41" xfId="0" applyFont="1" applyFill="1" applyBorder="1" applyAlignment="1" applyProtection="1">
      <alignment horizontal="right" vertical="center" wrapText="1" readingOrder="2"/>
    </xf>
    <xf numFmtId="0" fontId="37" fillId="27" borderId="17" xfId="0" applyFont="1" applyFill="1" applyBorder="1" applyAlignment="1" applyProtection="1">
      <alignment horizontal="right" vertical="center" wrapText="1" readingOrder="2"/>
    </xf>
    <xf numFmtId="0" fontId="37" fillId="27" borderId="15" xfId="0" applyFont="1" applyFill="1" applyBorder="1" applyAlignment="1" applyProtection="1">
      <alignment horizontal="right" vertical="center" wrapText="1" readingOrder="2"/>
    </xf>
    <xf numFmtId="0" fontId="37" fillId="27" borderId="66" xfId="0" applyFont="1" applyFill="1" applyBorder="1" applyAlignment="1" applyProtection="1">
      <alignment horizontal="right" vertical="center" wrapText="1" readingOrder="2"/>
    </xf>
    <xf numFmtId="0" fontId="37" fillId="27" borderId="18" xfId="0" applyFont="1" applyFill="1" applyBorder="1" applyAlignment="1" applyProtection="1">
      <alignment horizontal="right" vertical="center" wrapText="1" readingOrder="2"/>
    </xf>
    <xf numFmtId="14" fontId="7" fillId="19" borderId="25" xfId="0" applyNumberFormat="1" applyFont="1" applyFill="1" applyBorder="1" applyAlignment="1" applyProtection="1">
      <alignment horizontal="center" wrapText="1" readingOrder="2"/>
    </xf>
    <xf numFmtId="14" fontId="7" fillId="19" borderId="27" xfId="0" applyNumberFormat="1" applyFont="1" applyFill="1" applyBorder="1" applyAlignment="1" applyProtection="1">
      <alignment horizontal="center" wrapText="1" readingOrder="2"/>
    </xf>
    <xf numFmtId="170" fontId="7" fillId="19" borderId="25" xfId="0" applyNumberFormat="1" applyFont="1" applyFill="1" applyBorder="1" applyAlignment="1" applyProtection="1">
      <alignment horizontal="center" wrapText="1" readingOrder="2"/>
    </xf>
    <xf numFmtId="170" fontId="7" fillId="19" borderId="27" xfId="0" applyNumberFormat="1" applyFont="1" applyFill="1" applyBorder="1" applyAlignment="1" applyProtection="1">
      <alignment horizontal="center" wrapText="1" readingOrder="2"/>
    </xf>
    <xf numFmtId="0" fontId="40" fillId="28" borderId="20" xfId="0" applyFont="1" applyFill="1" applyBorder="1" applyAlignment="1" applyProtection="1">
      <alignment horizontal="right" vertical="top" wrapText="1" readingOrder="2"/>
    </xf>
    <xf numFmtId="0" fontId="40" fillId="28" borderId="18" xfId="0" applyFont="1" applyFill="1" applyBorder="1" applyAlignment="1" applyProtection="1">
      <alignment horizontal="right" vertical="top" wrapText="1" readingOrder="2"/>
    </xf>
    <xf numFmtId="0" fontId="15" fillId="14" borderId="20" xfId="0" applyFont="1" applyFill="1" applyBorder="1" applyAlignment="1" applyProtection="1">
      <alignment horizontal="center" vertical="top" wrapText="1" readingOrder="2"/>
    </xf>
    <xf numFmtId="0" fontId="15" fillId="14" borderId="18" xfId="0" applyFont="1" applyFill="1" applyBorder="1" applyAlignment="1" applyProtection="1">
      <alignment horizontal="center" vertical="top" wrapText="1" readingOrder="2"/>
    </xf>
    <xf numFmtId="0" fontId="15" fillId="14" borderId="14" xfId="0" applyFont="1" applyFill="1" applyBorder="1" applyAlignment="1" applyProtection="1">
      <alignment horizontal="center" vertical="top" wrapText="1" readingOrder="2"/>
    </xf>
    <xf numFmtId="0" fontId="7" fillId="19" borderId="25" xfId="0" applyFont="1" applyFill="1" applyBorder="1" applyAlignment="1" applyProtection="1">
      <alignment horizontal="center" wrapText="1" readingOrder="2"/>
    </xf>
    <xf numFmtId="0" fontId="7" fillId="19" borderId="27" xfId="0" applyFont="1" applyFill="1" applyBorder="1" applyAlignment="1" applyProtection="1">
      <alignment horizontal="center" wrapText="1" readingOrder="2"/>
    </xf>
    <xf numFmtId="0" fontId="10" fillId="19" borderId="28" xfId="99" applyFill="1" applyBorder="1" applyAlignment="1" applyProtection="1">
      <alignment horizontal="center" wrapText="1" readingOrder="2"/>
    </xf>
    <xf numFmtId="0" fontId="10" fillId="19" borderId="29" xfId="99" applyFill="1" applyBorder="1" applyAlignment="1" applyProtection="1">
      <alignment horizontal="center" wrapText="1" readingOrder="2"/>
    </xf>
    <xf numFmtId="0" fontId="14" fillId="19" borderId="28" xfId="99" applyFont="1" applyFill="1" applyBorder="1" applyAlignment="1" applyProtection="1">
      <alignment horizontal="center" wrapText="1" readingOrder="2"/>
    </xf>
    <xf numFmtId="0" fontId="14" fillId="19" borderId="29" xfId="99" applyFont="1" applyFill="1" applyBorder="1" applyAlignment="1" applyProtection="1">
      <alignment horizontal="center" wrapText="1" readingOrder="2"/>
    </xf>
    <xf numFmtId="0" fontId="40" fillId="28" borderId="20" xfId="0" applyFont="1" applyFill="1" applyBorder="1" applyAlignment="1" applyProtection="1">
      <alignment horizontal="right" wrapText="1" readingOrder="2"/>
    </xf>
    <xf numFmtId="0" fontId="40" fillId="28" borderId="18" xfId="0" applyFont="1" applyFill="1" applyBorder="1" applyAlignment="1" applyProtection="1">
      <alignment horizontal="right" wrapText="1" readingOrder="2"/>
    </xf>
    <xf numFmtId="0" fontId="43" fillId="28" borderId="18" xfId="0" applyFont="1" applyFill="1" applyBorder="1" applyAlignment="1" applyProtection="1">
      <alignment horizontal="center" wrapText="1" readingOrder="2"/>
    </xf>
    <xf numFmtId="0" fontId="15" fillId="14" borderId="20" xfId="0" applyFont="1" applyFill="1" applyBorder="1" applyAlignment="1" applyProtection="1">
      <alignment horizontal="center" wrapText="1" readingOrder="2"/>
    </xf>
    <xf numFmtId="0" fontId="15" fillId="14" borderId="18" xfId="0" applyFont="1" applyFill="1" applyBorder="1" applyAlignment="1" applyProtection="1">
      <alignment horizontal="center" wrapText="1" readingOrder="2"/>
    </xf>
    <xf numFmtId="0" fontId="15" fillId="14" borderId="14" xfId="0" applyFont="1" applyFill="1" applyBorder="1" applyAlignment="1" applyProtection="1">
      <alignment horizontal="center" wrapText="1" readingOrder="2"/>
    </xf>
    <xf numFmtId="0" fontId="7" fillId="19" borderId="25" xfId="113" applyFont="1" applyFill="1" applyBorder="1" applyAlignment="1" applyProtection="1">
      <alignment horizontal="center" wrapText="1" readingOrder="2"/>
    </xf>
    <xf numFmtId="0" fontId="7" fillId="19" borderId="27" xfId="113" applyFont="1" applyFill="1" applyBorder="1" applyAlignment="1" applyProtection="1">
      <alignment horizontal="center" wrapText="1" readingOrder="2"/>
    </xf>
    <xf numFmtId="170" fontId="7" fillId="19" borderId="25" xfId="113" applyNumberFormat="1" applyFont="1" applyFill="1" applyBorder="1" applyAlignment="1" applyProtection="1">
      <alignment horizontal="center" wrapText="1" readingOrder="2"/>
    </xf>
    <xf numFmtId="170" fontId="7" fillId="19" borderId="27" xfId="113" applyNumberFormat="1" applyFont="1" applyFill="1" applyBorder="1" applyAlignment="1" applyProtection="1">
      <alignment horizontal="center" wrapText="1" readingOrder="2"/>
    </xf>
    <xf numFmtId="49" fontId="8" fillId="0" borderId="66" xfId="113" applyNumberFormat="1" applyFont="1" applyBorder="1" applyAlignment="1" applyProtection="1">
      <alignment horizontal="right" vertical="top" wrapText="1"/>
      <protection locked="0"/>
    </xf>
    <xf numFmtId="49" fontId="8" fillId="0" borderId="18" xfId="113" applyNumberFormat="1" applyFont="1" applyBorder="1" applyAlignment="1" applyProtection="1">
      <alignment horizontal="right" vertical="top" wrapText="1"/>
      <protection locked="0"/>
    </xf>
    <xf numFmtId="49" fontId="8" fillId="0" borderId="35" xfId="113" applyNumberFormat="1" applyFont="1" applyBorder="1" applyAlignment="1" applyProtection="1">
      <alignment horizontal="right" vertical="top" wrapText="1"/>
      <protection locked="0"/>
    </xf>
    <xf numFmtId="0" fontId="40" fillId="28" borderId="20" xfId="113" quotePrefix="1" applyFont="1" applyFill="1" applyBorder="1" applyAlignment="1" applyProtection="1">
      <alignment horizontal="right" vertical="top" wrapText="1" readingOrder="2"/>
    </xf>
    <xf numFmtId="0" fontId="40" fillId="28" borderId="18" xfId="113" quotePrefix="1" applyFont="1" applyFill="1" applyBorder="1" applyAlignment="1" applyProtection="1">
      <alignment horizontal="right" vertical="top" wrapText="1" readingOrder="2"/>
    </xf>
    <xf numFmtId="0" fontId="15" fillId="14" borderId="20" xfId="113" applyFont="1" applyFill="1" applyBorder="1" applyAlignment="1" applyProtection="1">
      <alignment horizontal="center" vertical="top" wrapText="1" readingOrder="2"/>
    </xf>
    <xf numFmtId="0" fontId="15" fillId="14" borderId="18" xfId="113" applyFont="1" applyFill="1" applyBorder="1" applyAlignment="1" applyProtection="1">
      <alignment horizontal="center" vertical="top" wrapText="1" readingOrder="2"/>
    </xf>
    <xf numFmtId="0" fontId="15" fillId="14" borderId="14" xfId="113" applyFont="1" applyFill="1" applyBorder="1" applyAlignment="1" applyProtection="1">
      <alignment horizontal="center" vertical="top" wrapText="1" readingOrder="2"/>
    </xf>
    <xf numFmtId="49" fontId="8" fillId="0" borderId="41" xfId="113" applyNumberFormat="1" applyFont="1" applyBorder="1" applyAlignment="1" applyProtection="1">
      <alignment horizontal="right" vertical="top" wrapText="1"/>
      <protection locked="0"/>
    </xf>
    <xf numFmtId="49" fontId="8" fillId="0" borderId="17" xfId="113" applyNumberFormat="1" applyFont="1" applyBorder="1" applyAlignment="1" applyProtection="1">
      <alignment horizontal="right" vertical="top" wrapText="1"/>
      <protection locked="0"/>
    </xf>
    <xf numFmtId="49" fontId="8" fillId="0" borderId="15" xfId="113" applyNumberFormat="1" applyFont="1" applyBorder="1" applyAlignment="1" applyProtection="1">
      <alignment horizontal="right" vertical="top" wrapText="1"/>
      <protection locked="0"/>
    </xf>
    <xf numFmtId="49" fontId="8" fillId="0" borderId="78" xfId="113" applyNumberFormat="1" applyFont="1" applyBorder="1" applyAlignment="1" applyProtection="1">
      <alignment horizontal="right" vertical="top" wrapText="1"/>
      <protection locked="0"/>
    </xf>
    <xf numFmtId="49" fontId="8" fillId="0" borderId="19" xfId="113" applyNumberFormat="1" applyFont="1" applyBorder="1" applyAlignment="1" applyProtection="1">
      <alignment horizontal="right" vertical="top" wrapText="1"/>
      <protection locked="0"/>
    </xf>
    <xf numFmtId="49" fontId="8" fillId="0" borderId="16" xfId="113" applyNumberFormat="1" applyFont="1" applyBorder="1" applyAlignment="1" applyProtection="1">
      <alignment horizontal="right" vertical="top" wrapText="1"/>
      <protection locked="0"/>
    </xf>
    <xf numFmtId="0" fontId="7" fillId="33" borderId="25" xfId="0" applyFont="1" applyFill="1" applyBorder="1" applyAlignment="1" applyProtection="1">
      <alignment horizontal="center" wrapText="1" readingOrder="2"/>
    </xf>
    <xf numFmtId="0" fontId="7" fillId="33" borderId="27" xfId="0" applyFont="1" applyFill="1" applyBorder="1" applyAlignment="1" applyProtection="1">
      <alignment horizontal="center" wrapText="1" readingOrder="2"/>
    </xf>
  </cellXfs>
  <cellStyles count="124">
    <cellStyle name="Comma" xfId="2" builtinId="3"/>
    <cellStyle name="Comma [0] 2" xfId="6"/>
    <cellStyle name="Comma [0] 3" xfId="7"/>
    <cellStyle name="Comma [0] 4" xfId="8"/>
    <cellStyle name="Comma 10" xfId="9"/>
    <cellStyle name="Comma 11" xfId="10"/>
    <cellStyle name="Comma 12" xfId="11"/>
    <cellStyle name="Comma 13" xfId="12"/>
    <cellStyle name="Comma 14" xfId="13"/>
    <cellStyle name="Comma 15" xfId="14"/>
    <cellStyle name="Comma 16" xfId="15"/>
    <cellStyle name="Comma 17" xfId="16"/>
    <cellStyle name="Comma 18" xfId="17"/>
    <cellStyle name="Comma 19" xfId="102"/>
    <cellStyle name="Comma 2" xfId="18"/>
    <cellStyle name="Comma 2 2" xfId="19"/>
    <cellStyle name="Comma 2 3" xfId="20"/>
    <cellStyle name="Comma 2 3 2" xfId="114"/>
    <cellStyle name="Comma 20" xfId="109"/>
    <cellStyle name="Comma 21" xfId="106"/>
    <cellStyle name="Comma 22" xfId="104"/>
    <cellStyle name="Comma 23" xfId="103"/>
    <cellStyle name="Comma 24" xfId="107"/>
    <cellStyle name="Comma 25" xfId="108"/>
    <cellStyle name="Comma 26" xfId="105"/>
    <cellStyle name="Comma 27" xfId="112"/>
    <cellStyle name="Comma 28" xfId="111"/>
    <cellStyle name="Comma 29" xfId="110"/>
    <cellStyle name="Comma 3" xfId="21"/>
    <cellStyle name="Comma 3 2" xfId="22"/>
    <cellStyle name="Comma 3 2 2" xfId="115"/>
    <cellStyle name="Comma 4" xfId="23"/>
    <cellStyle name="Comma 4 2" xfId="24"/>
    <cellStyle name="Comma 4 2 2" xfId="116"/>
    <cellStyle name="Comma 5" xfId="25"/>
    <cellStyle name="Comma 6" xfId="26"/>
    <cellStyle name="Comma 7" xfId="27"/>
    <cellStyle name="Comma 8" xfId="28"/>
    <cellStyle name="Comma 9" xfId="29"/>
    <cellStyle name="Currency [0] 2" xfId="30"/>
    <cellStyle name="Currency 2" xfId="31"/>
    <cellStyle name="Hyperlink 2" xfId="32"/>
    <cellStyle name="Normal" xfId="0" builtinId="0"/>
    <cellStyle name="Normal 2" xfId="5"/>
    <cellStyle name="Normal 2 2" xfId="34"/>
    <cellStyle name="Normal 2 2 2" xfId="35"/>
    <cellStyle name="Normal 2 2 3" xfId="36"/>
    <cellStyle name="Normal 2 2 3 2" xfId="117"/>
    <cellStyle name="Normal 2 2 4" xfId="37"/>
    <cellStyle name="Normal 2 3" xfId="38"/>
    <cellStyle name="Normal 2 4" xfId="39"/>
    <cellStyle name="Normal 2 4 2" xfId="118"/>
    <cellStyle name="Normal 2_קבלני משנה" xfId="40"/>
    <cellStyle name="Normal 3" xfId="4"/>
    <cellStyle name="Normal 3 2" xfId="41"/>
    <cellStyle name="Normal 3 2 2" xfId="119"/>
    <cellStyle name="Normal 3 3" xfId="42"/>
    <cellStyle name="Normal 3 4" xfId="120"/>
    <cellStyle name="Normal 4" xfId="43"/>
    <cellStyle name="Normal 4 2" xfId="44"/>
    <cellStyle name="Normal 4 2 2" xfId="121"/>
    <cellStyle name="Normal 5" xfId="45"/>
    <cellStyle name="Normal 5 2" xfId="122"/>
    <cellStyle name="Normal 6" xfId="46"/>
    <cellStyle name="Normal 7" xfId="113"/>
    <cellStyle name="Normal_ראשי-פרטים כלליים וריכוז הוצאות" xfId="33"/>
    <cellStyle name="Percent" xfId="1" builtinId="5"/>
    <cellStyle name="Percent 2" xfId="47"/>
    <cellStyle name="Percent 2 2" xfId="48"/>
    <cellStyle name="Percent 2 2 2" xfId="49"/>
    <cellStyle name="Percent 2 3" xfId="50"/>
    <cellStyle name="Percent 2 4" xfId="51"/>
    <cellStyle name="Percent 2 4 2" xfId="123"/>
    <cellStyle name="Percent 3" xfId="52"/>
    <cellStyle name="Percent 4" xfId="53"/>
    <cellStyle name="Percent 5" xfId="54"/>
    <cellStyle name="SAPBEXaggData" xfId="55"/>
    <cellStyle name="SAPBEXaggDataEmph" xfId="56"/>
    <cellStyle name="SAPBEXaggItem" xfId="57"/>
    <cellStyle name="SAPBEXaggItem 2" xfId="58"/>
    <cellStyle name="SAPBEXaggItem 3" xfId="59"/>
    <cellStyle name="SAPBEXaggItemX" xfId="60"/>
    <cellStyle name="SAPBEXchaText" xfId="61"/>
    <cellStyle name="SAPBEXchaText 2" xfId="62"/>
    <cellStyle name="SAPBEXexcBad7" xfId="63"/>
    <cellStyle name="SAPBEXexcBad8" xfId="64"/>
    <cellStyle name="SAPBEXexcBad9" xfId="65"/>
    <cellStyle name="SAPBEXexcCritical4" xfId="66"/>
    <cellStyle name="SAPBEXexcCritical5" xfId="67"/>
    <cellStyle name="SAPBEXexcCritical6" xfId="68"/>
    <cellStyle name="SAPBEXexcGood1" xfId="69"/>
    <cellStyle name="SAPBEXexcGood2" xfId="70"/>
    <cellStyle name="SAPBEXexcGood3" xfId="71"/>
    <cellStyle name="SAPBEXfilterDrill" xfId="72"/>
    <cellStyle name="SAPBEXfilterItem" xfId="73"/>
    <cellStyle name="SAPBEXfilterText" xfId="74"/>
    <cellStyle name="SAPBEXformats" xfId="75"/>
    <cellStyle name="SAPBEXheaderItem" xfId="76"/>
    <cellStyle name="SAPBEXheaderText" xfId="77"/>
    <cellStyle name="SAPBEXHLevel0" xfId="78"/>
    <cellStyle name="SAPBEXHLevel0X" xfId="79"/>
    <cellStyle name="SAPBEXHLevel1" xfId="80"/>
    <cellStyle name="SAPBEXHLevel1X" xfId="81"/>
    <cellStyle name="SAPBEXHLevel2" xfId="82"/>
    <cellStyle name="SAPBEXHLevel2X" xfId="83"/>
    <cellStyle name="SAPBEXHLevel3" xfId="84"/>
    <cellStyle name="SAPBEXHLevel3X" xfId="85"/>
    <cellStyle name="SAPBEXinputData" xfId="86"/>
    <cellStyle name="SAPBEXresData" xfId="87"/>
    <cellStyle name="SAPBEXresDataEmph" xfId="88"/>
    <cellStyle name="SAPBEXresItem" xfId="89"/>
    <cellStyle name="SAPBEXresItemX" xfId="90"/>
    <cellStyle name="SAPBEXstdData" xfId="91"/>
    <cellStyle name="SAPBEXstdDataEmph" xfId="92"/>
    <cellStyle name="SAPBEXstdItem" xfId="93"/>
    <cellStyle name="SAPBEXstdItem 2" xfId="94"/>
    <cellStyle name="SAPBEXstdItem 3" xfId="95"/>
    <cellStyle name="SAPBEXstdItemX" xfId="96"/>
    <cellStyle name="SAPBEXtitle" xfId="97"/>
    <cellStyle name="SAPBEXundefined" xfId="98"/>
    <cellStyle name="היפר-קישור" xfId="99" builtinId="8"/>
    <cellStyle name="פסיק [0]" xfId="3" builtinId="6"/>
    <cellStyle name="פסיק [0] 2" xfId="100"/>
    <cellStyle name="פסיק [0] 2 2" xfId="101"/>
  </cellStyles>
  <dxfs count="260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CCFFFF"/>
        </patternFill>
      </fill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ill>
        <patternFill>
          <bgColor rgb="FFCCFFFF"/>
        </patternFill>
      </fill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indexed="57"/>
      </font>
      <fill>
        <patternFill>
          <bgColor indexed="57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indexed="57"/>
      </font>
      <fill>
        <patternFill>
          <bgColor indexed="57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theme="0"/>
      </font>
      <fill>
        <patternFill>
          <bgColor theme="0"/>
        </patternFill>
      </fill>
      <border>
        <left/>
        <right style="thin">
          <color auto="1"/>
        </right>
        <top/>
        <bottom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99CCFF"/>
        </patternFill>
      </fill>
    </dxf>
    <dxf>
      <fill>
        <patternFill>
          <bgColor indexed="15"/>
        </patternFill>
      </fill>
    </dxf>
    <dxf>
      <fill>
        <patternFill>
          <bgColor rgb="FFCCFFFF"/>
        </patternFill>
      </fill>
    </dxf>
    <dxf>
      <fill>
        <patternFill>
          <bgColor indexed="35"/>
        </patternFill>
      </fill>
    </dxf>
    <dxf>
      <fill>
        <patternFill>
          <bgColor rgb="FFCCFFFF"/>
        </patternFill>
      </fill>
    </dxf>
    <dxf>
      <fill>
        <patternFill>
          <bgColor indexed="14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3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auto="1"/>
      </font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46"/>
        </patternFill>
      </fill>
    </dxf>
    <dxf>
      <fill>
        <patternFill>
          <bgColor rgb="FFFF0000"/>
        </patternFill>
      </fill>
    </dxf>
    <dxf>
      <fill>
        <patternFill>
          <bgColor theme="3" tint="0.59987182226020086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EAEAEA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DDDDD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N\&#1512;&#1513;&#1493;&#1514;%20&#1492;&#1495;&#1491;&#1513;&#1504;&#1493;&#1514;\&#1514;&#1511;&#1510;&#1497;&#1489;\&#1514;&#1511;&#1510;&#1497;&#1489;%20&#1489;&#1511;&#1513;&#1492;%20&#1502;&#1488;&#1493;&#1495;&#1491;%201802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 למילוי-התחל כאן"/>
      <sheetName val="ראשי-פרטים כלליים וריכוז הוצאות"/>
      <sheetName val="כח אדם - שכר"/>
      <sheetName val="חומרים "/>
      <sheetName val="ציוד ייעודי"/>
      <sheetName val="קבלני משנה "/>
      <sheetName val="ציוד"/>
      <sheetName val="שיווק"/>
      <sheetName val="שונות ופטנטים"/>
      <sheetName val="תקציב בחתך משימות"/>
    </sheetNames>
    <sheetDataSet>
      <sheetData sheetId="0"/>
      <sheetData sheetId="1">
        <row r="12">
          <cell r="X12">
            <v>8</v>
          </cell>
        </row>
        <row r="13">
          <cell r="C13" t="str">
            <v>שכר</v>
          </cell>
          <cell r="K13">
            <v>0</v>
          </cell>
          <cell r="AA13" t="str">
            <v>ציוד ייעודי</v>
          </cell>
        </row>
        <row r="16">
          <cell r="C16" t="str">
            <v>חומרים וציוד מתכלה</v>
          </cell>
          <cell r="K16">
            <v>0</v>
          </cell>
        </row>
        <row r="20">
          <cell r="C20" t="str">
            <v>סה"כ קבלני משנה</v>
          </cell>
          <cell r="K20">
            <v>0</v>
          </cell>
        </row>
        <row r="21">
          <cell r="C21" t="str">
            <v>ציוד ופחת</v>
          </cell>
          <cell r="K21">
            <v>0</v>
          </cell>
        </row>
        <row r="22">
          <cell r="C22" t="str">
            <v>שונות</v>
          </cell>
          <cell r="K2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innovationisrael.org.il/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C170"/>
  <sheetViews>
    <sheetView rightToLeft="1" workbookViewId="0"/>
  </sheetViews>
  <sheetFormatPr defaultRowHeight="12.75"/>
  <sheetData>
    <row r="1" spans="1:2">
      <c r="B1">
        <v>0.5498926043510437</v>
      </c>
    </row>
    <row r="2" spans="1:2">
      <c r="B2" s="384">
        <v>43860.444293981483</v>
      </c>
    </row>
    <row r="6" spans="1:2">
      <c r="A6" t="s">
        <v>200</v>
      </c>
      <c r="B6" t="b">
        <v>0</v>
      </c>
    </row>
    <row r="7" spans="1:2">
      <c r="A7" t="s">
        <v>201</v>
      </c>
      <c r="B7" t="b">
        <v>0</v>
      </c>
    </row>
    <row r="8" spans="1:2">
      <c r="A8" t="s">
        <v>202</v>
      </c>
      <c r="B8" t="b">
        <v>1</v>
      </c>
    </row>
    <row r="9" spans="1:2">
      <c r="A9" t="s">
        <v>203</v>
      </c>
      <c r="B9" t="b">
        <v>1</v>
      </c>
    </row>
    <row r="20" spans="2:3">
      <c r="B20" s="385"/>
    </row>
    <row r="21" spans="2:3">
      <c r="B21" s="385">
        <v>1</v>
      </c>
      <c r="C21" t="s">
        <v>204</v>
      </c>
    </row>
    <row r="22" spans="2:3">
      <c r="B22" s="385">
        <v>2</v>
      </c>
      <c r="C22" t="s">
        <v>205</v>
      </c>
    </row>
    <row r="23" spans="2:3">
      <c r="B23" s="385">
        <v>3</v>
      </c>
      <c r="C23" t="s">
        <v>206</v>
      </c>
    </row>
    <row r="24" spans="2:3">
      <c r="B24" s="385">
        <v>4</v>
      </c>
      <c r="C24" t="s">
        <v>132</v>
      </c>
    </row>
    <row r="25" spans="2:3">
      <c r="B25" s="385">
        <v>5</v>
      </c>
      <c r="C25" t="s">
        <v>207</v>
      </c>
    </row>
    <row r="26" spans="2:3">
      <c r="B26" s="385">
        <v>6</v>
      </c>
      <c r="C26" t="s">
        <v>208</v>
      </c>
    </row>
    <row r="27" spans="2:3">
      <c r="B27" s="385">
        <v>7</v>
      </c>
      <c r="C27" t="s">
        <v>209</v>
      </c>
    </row>
    <row r="28" spans="2:3">
      <c r="B28" s="385">
        <v>8</v>
      </c>
      <c r="C28" t="s">
        <v>210</v>
      </c>
    </row>
    <row r="29" spans="2:3">
      <c r="B29" s="385">
        <v>9</v>
      </c>
      <c r="C29" t="s">
        <v>152</v>
      </c>
    </row>
    <row r="30" spans="2:3">
      <c r="B30" s="385">
        <v>10</v>
      </c>
      <c r="C30" t="s">
        <v>123</v>
      </c>
    </row>
    <row r="31" spans="2:3">
      <c r="B31" s="385">
        <v>11</v>
      </c>
      <c r="C31" t="s">
        <v>174</v>
      </c>
    </row>
    <row r="32" spans="2:3">
      <c r="B32" s="385">
        <v>12</v>
      </c>
      <c r="C32" t="s">
        <v>175</v>
      </c>
    </row>
    <row r="33" spans="2:2">
      <c r="B33" s="385"/>
    </row>
    <row r="34" spans="2:2">
      <c r="B34" s="385"/>
    </row>
    <row r="35" spans="2:2">
      <c r="B35" s="385"/>
    </row>
    <row r="36" spans="2:2">
      <c r="B36" s="385"/>
    </row>
    <row r="37" spans="2:2">
      <c r="B37" s="385"/>
    </row>
    <row r="38" spans="2:2">
      <c r="B38" s="385"/>
    </row>
    <row r="39" spans="2:2">
      <c r="B39" s="385"/>
    </row>
    <row r="40" spans="2:2">
      <c r="B40" s="385"/>
    </row>
    <row r="41" spans="2:2">
      <c r="B41" s="385"/>
    </row>
    <row r="42" spans="2:2">
      <c r="B42" s="385"/>
    </row>
    <row r="43" spans="2:2">
      <c r="B43" s="385"/>
    </row>
    <row r="44" spans="2:2">
      <c r="B44" s="385"/>
    </row>
    <row r="45" spans="2:2">
      <c r="B45" s="385"/>
    </row>
    <row r="46" spans="2:2">
      <c r="B46" s="385"/>
    </row>
    <row r="47" spans="2:2">
      <c r="B47" s="385"/>
    </row>
    <row r="48" spans="2:2">
      <c r="B48" s="385"/>
    </row>
    <row r="49" spans="2:2">
      <c r="B49" s="385"/>
    </row>
    <row r="50" spans="2:2">
      <c r="B50" s="385"/>
    </row>
    <row r="51" spans="2:2">
      <c r="B51" s="385"/>
    </row>
    <row r="52" spans="2:2">
      <c r="B52" s="385"/>
    </row>
    <row r="53" spans="2:2">
      <c r="B53" s="385"/>
    </row>
    <row r="54" spans="2:2">
      <c r="B54" s="385"/>
    </row>
    <row r="55" spans="2:2">
      <c r="B55" s="385"/>
    </row>
    <row r="56" spans="2:2">
      <c r="B56" s="385"/>
    </row>
    <row r="57" spans="2:2">
      <c r="B57" s="385"/>
    </row>
    <row r="58" spans="2:2">
      <c r="B58" s="385"/>
    </row>
    <row r="59" spans="2:2">
      <c r="B59" s="385"/>
    </row>
    <row r="60" spans="2:2">
      <c r="B60" s="385"/>
    </row>
    <row r="61" spans="2:2">
      <c r="B61" s="385"/>
    </row>
    <row r="62" spans="2:2">
      <c r="B62" s="385"/>
    </row>
    <row r="63" spans="2:2">
      <c r="B63" s="385"/>
    </row>
    <row r="64" spans="2:2">
      <c r="B64" s="385"/>
    </row>
    <row r="65" spans="2:2">
      <c r="B65" s="385"/>
    </row>
    <row r="66" spans="2:2">
      <c r="B66" s="385"/>
    </row>
    <row r="67" spans="2:2">
      <c r="B67" s="385"/>
    </row>
    <row r="68" spans="2:2">
      <c r="B68" s="385"/>
    </row>
    <row r="69" spans="2:2">
      <c r="B69" s="385"/>
    </row>
    <row r="70" spans="2:2">
      <c r="B70" s="385"/>
    </row>
    <row r="71" spans="2:2">
      <c r="B71" s="385"/>
    </row>
    <row r="72" spans="2:2">
      <c r="B72" s="385"/>
    </row>
    <row r="73" spans="2:2">
      <c r="B73" s="385"/>
    </row>
    <row r="74" spans="2:2">
      <c r="B74" s="385"/>
    </row>
    <row r="75" spans="2:2">
      <c r="B75" s="385"/>
    </row>
    <row r="76" spans="2:2">
      <c r="B76" s="385"/>
    </row>
    <row r="77" spans="2:2">
      <c r="B77" s="385"/>
    </row>
    <row r="78" spans="2:2">
      <c r="B78" s="385"/>
    </row>
    <row r="79" spans="2:2">
      <c r="B79" s="385"/>
    </row>
    <row r="80" spans="2:2">
      <c r="B80" s="385"/>
    </row>
    <row r="81" spans="2:2">
      <c r="B81" s="385"/>
    </row>
    <row r="82" spans="2:2">
      <c r="B82" s="385"/>
    </row>
    <row r="83" spans="2:2">
      <c r="B83" s="385"/>
    </row>
    <row r="84" spans="2:2">
      <c r="B84" s="385"/>
    </row>
    <row r="85" spans="2:2">
      <c r="B85" s="385"/>
    </row>
    <row r="86" spans="2:2">
      <c r="B86" s="385"/>
    </row>
    <row r="87" spans="2:2">
      <c r="B87" s="385"/>
    </row>
    <row r="88" spans="2:2">
      <c r="B88" s="385"/>
    </row>
    <row r="89" spans="2:2">
      <c r="B89" s="385"/>
    </row>
    <row r="90" spans="2:2">
      <c r="B90" s="385"/>
    </row>
    <row r="91" spans="2:2">
      <c r="B91" s="385"/>
    </row>
    <row r="92" spans="2:2">
      <c r="B92" s="385"/>
    </row>
    <row r="93" spans="2:2">
      <c r="B93" s="385"/>
    </row>
    <row r="94" spans="2:2">
      <c r="B94" s="385"/>
    </row>
    <row r="95" spans="2:2">
      <c r="B95" s="385"/>
    </row>
    <row r="96" spans="2:2">
      <c r="B96" s="385"/>
    </row>
    <row r="97" spans="2:2">
      <c r="B97" s="385"/>
    </row>
    <row r="98" spans="2:2">
      <c r="B98" s="385"/>
    </row>
    <row r="99" spans="2:2">
      <c r="B99" s="385"/>
    </row>
    <row r="100" spans="2:2">
      <c r="B100" s="385"/>
    </row>
    <row r="101" spans="2:2">
      <c r="B101" s="385"/>
    </row>
    <row r="102" spans="2:2">
      <c r="B102" s="385"/>
    </row>
    <row r="103" spans="2:2">
      <c r="B103" s="385"/>
    </row>
    <row r="104" spans="2:2">
      <c r="B104" s="385"/>
    </row>
    <row r="105" spans="2:2">
      <c r="B105" s="385"/>
    </row>
    <row r="106" spans="2:2">
      <c r="B106" s="385"/>
    </row>
    <row r="107" spans="2:2">
      <c r="B107" s="385"/>
    </row>
    <row r="108" spans="2:2">
      <c r="B108" s="385"/>
    </row>
    <row r="109" spans="2:2">
      <c r="B109" s="385"/>
    </row>
    <row r="110" spans="2:2">
      <c r="B110" s="385"/>
    </row>
    <row r="111" spans="2:2">
      <c r="B111" s="385"/>
    </row>
    <row r="112" spans="2:2">
      <c r="B112" s="385"/>
    </row>
    <row r="113" spans="2:2">
      <c r="B113" s="385"/>
    </row>
    <row r="114" spans="2:2">
      <c r="B114" s="385"/>
    </row>
    <row r="115" spans="2:2">
      <c r="B115" s="385"/>
    </row>
    <row r="116" spans="2:2">
      <c r="B116" s="385"/>
    </row>
    <row r="117" spans="2:2">
      <c r="B117" s="385"/>
    </row>
    <row r="118" spans="2:2">
      <c r="B118" s="385"/>
    </row>
    <row r="119" spans="2:2">
      <c r="B119" s="385"/>
    </row>
    <row r="120" spans="2:2">
      <c r="B120" s="385"/>
    </row>
    <row r="121" spans="2:2">
      <c r="B121" s="385"/>
    </row>
    <row r="122" spans="2:2">
      <c r="B122" s="385"/>
    </row>
    <row r="123" spans="2:2">
      <c r="B123" s="385"/>
    </row>
    <row r="124" spans="2:2">
      <c r="B124" s="385"/>
    </row>
    <row r="125" spans="2:2">
      <c r="B125" s="385"/>
    </row>
    <row r="126" spans="2:2">
      <c r="B126" s="385"/>
    </row>
    <row r="127" spans="2:2">
      <c r="B127" s="385"/>
    </row>
    <row r="128" spans="2:2">
      <c r="B128" s="385"/>
    </row>
    <row r="129" spans="2:2">
      <c r="B129" s="385"/>
    </row>
    <row r="130" spans="2:2">
      <c r="B130" s="385"/>
    </row>
    <row r="131" spans="2:2">
      <c r="B131" s="385"/>
    </row>
    <row r="132" spans="2:2">
      <c r="B132" s="385"/>
    </row>
    <row r="133" spans="2:2">
      <c r="B133" s="385"/>
    </row>
    <row r="134" spans="2:2">
      <c r="B134" s="385"/>
    </row>
    <row r="135" spans="2:2">
      <c r="B135" s="385"/>
    </row>
    <row r="136" spans="2:2">
      <c r="B136" s="385"/>
    </row>
    <row r="137" spans="2:2">
      <c r="B137" s="385"/>
    </row>
    <row r="138" spans="2:2">
      <c r="B138" s="385"/>
    </row>
    <row r="139" spans="2:2">
      <c r="B139" s="385"/>
    </row>
    <row r="140" spans="2:2">
      <c r="B140" s="385"/>
    </row>
    <row r="141" spans="2:2">
      <c r="B141" s="385"/>
    </row>
    <row r="142" spans="2:2">
      <c r="B142" s="385"/>
    </row>
    <row r="143" spans="2:2">
      <c r="B143" s="385"/>
    </row>
    <row r="144" spans="2:2">
      <c r="B144" s="385"/>
    </row>
    <row r="145" spans="2:2">
      <c r="B145" s="385"/>
    </row>
    <row r="146" spans="2:2">
      <c r="B146" s="385"/>
    </row>
    <row r="147" spans="2:2">
      <c r="B147" s="385"/>
    </row>
    <row r="148" spans="2:2">
      <c r="B148" s="385"/>
    </row>
    <row r="149" spans="2:2">
      <c r="B149" s="385"/>
    </row>
    <row r="150" spans="2:2">
      <c r="B150" s="385"/>
    </row>
    <row r="151" spans="2:2">
      <c r="B151" s="385"/>
    </row>
    <row r="152" spans="2:2">
      <c r="B152" s="385"/>
    </row>
    <row r="153" spans="2:2">
      <c r="B153" s="385"/>
    </row>
    <row r="154" spans="2:2">
      <c r="B154" s="385"/>
    </row>
    <row r="155" spans="2:2">
      <c r="B155" s="385"/>
    </row>
    <row r="156" spans="2:2">
      <c r="B156" s="385"/>
    </row>
    <row r="157" spans="2:2">
      <c r="B157" s="385"/>
    </row>
    <row r="158" spans="2:2">
      <c r="B158" s="385"/>
    </row>
    <row r="159" spans="2:2">
      <c r="B159" s="385"/>
    </row>
    <row r="160" spans="2:2">
      <c r="B160" s="385"/>
    </row>
    <row r="161" spans="2:2">
      <c r="B161" s="385"/>
    </row>
    <row r="162" spans="2:2">
      <c r="B162" s="385"/>
    </row>
    <row r="163" spans="2:2">
      <c r="B163" s="385"/>
    </row>
    <row r="164" spans="2:2">
      <c r="B164" s="385"/>
    </row>
    <row r="165" spans="2:2">
      <c r="B165" s="385"/>
    </row>
    <row r="166" spans="2:2">
      <c r="B166" s="385"/>
    </row>
    <row r="167" spans="2:2">
      <c r="B167" s="385"/>
    </row>
    <row r="168" spans="2:2">
      <c r="B168" s="385"/>
    </row>
    <row r="169" spans="2:2">
      <c r="B169" s="385"/>
    </row>
    <row r="170" spans="2:2">
      <c r="B170" s="385"/>
    </row>
  </sheetData>
  <sheetProtection formatColumns="0" formatRows="0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5B9BD5"/>
    <pageSetUpPr fitToPage="1"/>
  </sheetPr>
  <dimension ref="A1:R459"/>
  <sheetViews>
    <sheetView showGridLines="0" rightToLeft="1" workbookViewId="0">
      <pane xSplit="1" ySplit="2" topLeftCell="B3" activePane="bottomRight" state="frozen"/>
      <selection activeCell="A44" sqref="A44"/>
      <selection pane="topRight" activeCell="A44" sqref="A44"/>
      <selection pane="bottomLeft" activeCell="A44" sqref="A44"/>
      <selection pane="bottomRight" activeCell="H2" sqref="H1:J1048576"/>
    </sheetView>
  </sheetViews>
  <sheetFormatPr defaultColWidth="9.140625" defaultRowHeight="12.75"/>
  <cols>
    <col min="1" max="1" width="5.85546875" style="184" bestFit="1" customWidth="1"/>
    <col min="2" max="2" width="28.7109375" style="184" customWidth="1"/>
    <col min="3" max="4" width="16.140625" style="184" customWidth="1"/>
    <col min="5" max="5" width="15.28515625" style="184" customWidth="1"/>
    <col min="6" max="6" width="15.85546875" style="184" customWidth="1"/>
    <col min="7" max="7" width="18.28515625" style="184" customWidth="1"/>
    <col min="8" max="8" width="18.5703125" style="184" hidden="1" customWidth="1"/>
    <col min="9" max="9" width="15.28515625" style="184" hidden="1" customWidth="1"/>
    <col min="10" max="10" width="12.42578125" style="184" hidden="1" customWidth="1"/>
    <col min="11" max="11" width="18.42578125" style="184" customWidth="1"/>
    <col min="12" max="12" width="15.140625" style="184" customWidth="1"/>
    <col min="13" max="13" width="17" style="184" customWidth="1"/>
    <col min="14" max="14" width="16.42578125" style="184" customWidth="1"/>
    <col min="15" max="15" width="19.28515625" style="184" customWidth="1"/>
    <col min="16" max="17" width="14.5703125" style="184" customWidth="1"/>
    <col min="18" max="18" width="14.7109375" style="185" customWidth="1"/>
    <col min="19" max="16384" width="9.140625" style="184"/>
  </cols>
  <sheetData>
    <row r="1" spans="1:18" s="181" customFormat="1" ht="20.25" customHeight="1">
      <c r="A1" s="542" t="s">
        <v>169</v>
      </c>
      <c r="B1" s="543"/>
      <c r="C1" s="543"/>
      <c r="D1" s="322" t="s">
        <v>46</v>
      </c>
      <c r="E1" s="323">
        <f>TIK</f>
        <v>0</v>
      </c>
      <c r="F1" s="322" t="s">
        <v>53</v>
      </c>
      <c r="G1" s="324">
        <f>'ראשי-פרטים כלליים וריכוז הוצאות'!C6</f>
        <v>0</v>
      </c>
      <c r="H1" s="544" t="s">
        <v>34</v>
      </c>
      <c r="I1" s="545"/>
      <c r="J1" s="546"/>
      <c r="K1" s="190"/>
      <c r="L1" s="190"/>
      <c r="M1" s="190"/>
      <c r="N1" s="190"/>
      <c r="R1" s="182"/>
    </row>
    <row r="2" spans="1:18" ht="36" customHeight="1">
      <c r="A2" s="325" t="s">
        <v>61</v>
      </c>
      <c r="B2" s="326" t="s">
        <v>152</v>
      </c>
      <c r="C2" s="325" t="s">
        <v>65</v>
      </c>
      <c r="D2" s="325" t="s">
        <v>39</v>
      </c>
      <c r="E2" s="325" t="s">
        <v>6</v>
      </c>
      <c r="F2" s="325" t="s">
        <v>72</v>
      </c>
      <c r="G2" s="325" t="s">
        <v>185</v>
      </c>
      <c r="H2" s="183" t="s">
        <v>33</v>
      </c>
      <c r="I2" s="183" t="s">
        <v>73</v>
      </c>
      <c r="J2" s="183" t="s">
        <v>32</v>
      </c>
      <c r="K2" s="190"/>
      <c r="L2" s="190"/>
      <c r="M2" s="190"/>
      <c r="N2" s="190"/>
    </row>
    <row r="3" spans="1:18" s="190" customFormat="1" ht="26.25" customHeight="1">
      <c r="A3" s="328">
        <v>1</v>
      </c>
      <c r="B3" s="186"/>
      <c r="C3" s="22">
        <f>+$R79</f>
        <v>0</v>
      </c>
      <c r="D3" s="187"/>
      <c r="E3" s="327">
        <v>0</v>
      </c>
      <c r="F3" s="327">
        <f t="shared" ref="F3" si="0">C3+D3</f>
        <v>0</v>
      </c>
      <c r="G3" s="321">
        <f t="shared" ref="G3" si="1">IF(E3-D3&gt;C3,C3,IF(E3-D3&lt;=0,0,E3-D3))</f>
        <v>0</v>
      </c>
      <c r="H3" s="187">
        <f>G3</f>
        <v>0</v>
      </c>
      <c r="I3" s="188">
        <f t="shared" ref="I3" si="2">H3-C3</f>
        <v>0</v>
      </c>
      <c r="J3" s="189"/>
      <c r="R3" s="191"/>
    </row>
    <row r="4" spans="1:18" s="190" customFormat="1" ht="26.25" customHeight="1">
      <c r="A4" s="328">
        <v>2</v>
      </c>
      <c r="B4" s="186"/>
      <c r="C4" s="22">
        <f>+$R99</f>
        <v>0</v>
      </c>
      <c r="D4" s="187"/>
      <c r="E4" s="327">
        <v>0</v>
      </c>
      <c r="F4" s="327">
        <f t="shared" ref="F4" si="3">C4+D4</f>
        <v>0</v>
      </c>
      <c r="G4" s="321">
        <f t="shared" ref="G4" si="4">IF(E4-D4&gt;C4,C4,IF(E4-D4&lt;=0,0,E4-D4))</f>
        <v>0</v>
      </c>
      <c r="H4" s="187">
        <f t="shared" ref="H4" si="5">G4</f>
        <v>0</v>
      </c>
      <c r="I4" s="188">
        <f t="shared" ref="I4" si="6">H4-C4</f>
        <v>0</v>
      </c>
      <c r="J4" s="189"/>
      <c r="R4" s="191"/>
    </row>
    <row r="5" spans="1:18" s="190" customFormat="1" ht="26.25" customHeight="1">
      <c r="A5" s="328">
        <v>3</v>
      </c>
      <c r="B5" s="186"/>
      <c r="C5" s="22">
        <f>+$R119</f>
        <v>0</v>
      </c>
      <c r="D5" s="187"/>
      <c r="E5" s="327">
        <v>0</v>
      </c>
      <c r="F5" s="327">
        <f t="shared" ref="F5" si="7">C5+D5</f>
        <v>0</v>
      </c>
      <c r="G5" s="321">
        <f t="shared" ref="G5" si="8">IF(E5-D5&gt;C5,C5,IF(E5-D5&lt;=0,0,E5-D5))</f>
        <v>0</v>
      </c>
      <c r="H5" s="187">
        <f t="shared" ref="H5" si="9">G5</f>
        <v>0</v>
      </c>
      <c r="I5" s="188">
        <f t="shared" ref="I5" si="10">H5-C5</f>
        <v>0</v>
      </c>
      <c r="J5" s="189"/>
      <c r="R5" s="191"/>
    </row>
    <row r="6" spans="1:18" s="190" customFormat="1" ht="26.25" customHeight="1">
      <c r="A6" s="328">
        <v>4</v>
      </c>
      <c r="B6" s="186"/>
      <c r="C6" s="22">
        <f>+$R139</f>
        <v>0</v>
      </c>
      <c r="D6" s="187"/>
      <c r="E6" s="327">
        <v>0</v>
      </c>
      <c r="F6" s="327">
        <f t="shared" ref="F6" si="11">C6+D6</f>
        <v>0</v>
      </c>
      <c r="G6" s="321">
        <f t="shared" ref="G6" si="12">IF(E6-D6&gt;C6,C6,IF(E6-D6&lt;=0,0,E6-D6))</f>
        <v>0</v>
      </c>
      <c r="H6" s="187">
        <f t="shared" ref="H6" si="13">G6</f>
        <v>0</v>
      </c>
      <c r="I6" s="188">
        <f t="shared" ref="I6" si="14">H6-C6</f>
        <v>0</v>
      </c>
      <c r="J6" s="189"/>
      <c r="R6" s="191"/>
    </row>
    <row r="7" spans="1:18" s="190" customFormat="1" ht="26.25" customHeight="1">
      <c r="A7" s="328">
        <v>5</v>
      </c>
      <c r="B7" s="186"/>
      <c r="C7" s="22">
        <f>+$R159</f>
        <v>0</v>
      </c>
      <c r="D7" s="187"/>
      <c r="E7" s="327"/>
      <c r="F7" s="327">
        <f t="shared" ref="F7:F22" si="15">C7+D7</f>
        <v>0</v>
      </c>
      <c r="G7" s="321">
        <f t="shared" ref="G7:G22" si="16">IF(E7-D7&gt;C7,C7,IF(E7-D7&lt;=0,0,E7-D7))</f>
        <v>0</v>
      </c>
      <c r="H7" s="187">
        <f t="shared" ref="H7" si="17">G7</f>
        <v>0</v>
      </c>
      <c r="I7" s="188">
        <f t="shared" ref="I7:I22" si="18">H7-C7</f>
        <v>0</v>
      </c>
      <c r="J7" s="189"/>
      <c r="R7" s="191"/>
    </row>
    <row r="8" spans="1:18" s="190" customFormat="1" ht="26.25" customHeight="1">
      <c r="A8" s="328">
        <v>6</v>
      </c>
      <c r="B8" s="186"/>
      <c r="C8" s="22">
        <f>+$R179</f>
        <v>0</v>
      </c>
      <c r="D8" s="187"/>
      <c r="E8" s="327"/>
      <c r="F8" s="327">
        <f t="shared" si="15"/>
        <v>0</v>
      </c>
      <c r="G8" s="321">
        <f t="shared" si="16"/>
        <v>0</v>
      </c>
      <c r="H8" s="187">
        <f t="shared" ref="H8:H22" si="19">G8</f>
        <v>0</v>
      </c>
      <c r="I8" s="188">
        <f t="shared" si="18"/>
        <v>0</v>
      </c>
      <c r="J8" s="189"/>
      <c r="R8" s="191"/>
    </row>
    <row r="9" spans="1:18" s="190" customFormat="1" ht="26.25" customHeight="1">
      <c r="A9" s="328">
        <v>7</v>
      </c>
      <c r="B9" s="186"/>
      <c r="C9" s="22">
        <f>+$R199</f>
        <v>0</v>
      </c>
      <c r="D9" s="187"/>
      <c r="E9" s="327"/>
      <c r="F9" s="327">
        <f t="shared" si="15"/>
        <v>0</v>
      </c>
      <c r="G9" s="321">
        <f t="shared" si="16"/>
        <v>0</v>
      </c>
      <c r="H9" s="187">
        <f t="shared" si="19"/>
        <v>0</v>
      </c>
      <c r="I9" s="188">
        <f t="shared" si="18"/>
        <v>0</v>
      </c>
      <c r="J9" s="189"/>
      <c r="R9" s="191"/>
    </row>
    <row r="10" spans="1:18" s="190" customFormat="1" ht="26.25" customHeight="1">
      <c r="A10" s="328">
        <v>8</v>
      </c>
      <c r="B10" s="186"/>
      <c r="C10" s="22">
        <f>+$R219</f>
        <v>0</v>
      </c>
      <c r="D10" s="187"/>
      <c r="E10" s="327"/>
      <c r="F10" s="327">
        <f t="shared" si="15"/>
        <v>0</v>
      </c>
      <c r="G10" s="321">
        <f t="shared" si="16"/>
        <v>0</v>
      </c>
      <c r="H10" s="187">
        <f t="shared" si="19"/>
        <v>0</v>
      </c>
      <c r="I10" s="188">
        <f t="shared" si="18"/>
        <v>0</v>
      </c>
      <c r="J10" s="189"/>
      <c r="R10" s="191"/>
    </row>
    <row r="11" spans="1:18" s="190" customFormat="1" ht="26.25" customHeight="1">
      <c r="A11" s="328">
        <v>9</v>
      </c>
      <c r="B11" s="186"/>
      <c r="C11" s="22">
        <f>+$R239</f>
        <v>0</v>
      </c>
      <c r="D11" s="187"/>
      <c r="E11" s="327"/>
      <c r="F11" s="327">
        <f t="shared" si="15"/>
        <v>0</v>
      </c>
      <c r="G11" s="321">
        <f t="shared" si="16"/>
        <v>0</v>
      </c>
      <c r="H11" s="187">
        <f t="shared" si="19"/>
        <v>0</v>
      </c>
      <c r="I11" s="188">
        <f t="shared" si="18"/>
        <v>0</v>
      </c>
      <c r="J11" s="189"/>
      <c r="R11" s="191"/>
    </row>
    <row r="12" spans="1:18" s="190" customFormat="1" ht="26.25" customHeight="1">
      <c r="A12" s="328">
        <v>10</v>
      </c>
      <c r="B12" s="186"/>
      <c r="C12" s="22">
        <f>+$R259</f>
        <v>0</v>
      </c>
      <c r="D12" s="187"/>
      <c r="E12" s="327"/>
      <c r="F12" s="327">
        <f t="shared" si="15"/>
        <v>0</v>
      </c>
      <c r="G12" s="321">
        <f t="shared" si="16"/>
        <v>0</v>
      </c>
      <c r="H12" s="187">
        <f t="shared" si="19"/>
        <v>0</v>
      </c>
      <c r="I12" s="188">
        <f t="shared" si="18"/>
        <v>0</v>
      </c>
      <c r="J12" s="189"/>
      <c r="R12" s="191"/>
    </row>
    <row r="13" spans="1:18" s="190" customFormat="1" ht="26.25" customHeight="1">
      <c r="A13" s="328">
        <v>11</v>
      </c>
      <c r="B13" s="186"/>
      <c r="C13" s="22">
        <f>+$R279</f>
        <v>0</v>
      </c>
      <c r="D13" s="187"/>
      <c r="E13" s="327"/>
      <c r="F13" s="327">
        <f t="shared" si="15"/>
        <v>0</v>
      </c>
      <c r="G13" s="321">
        <f t="shared" si="16"/>
        <v>0</v>
      </c>
      <c r="H13" s="187">
        <f t="shared" si="19"/>
        <v>0</v>
      </c>
      <c r="I13" s="188">
        <f t="shared" si="18"/>
        <v>0</v>
      </c>
      <c r="J13" s="189"/>
      <c r="R13" s="191"/>
    </row>
    <row r="14" spans="1:18" s="190" customFormat="1" ht="26.25" customHeight="1">
      <c r="A14" s="328">
        <v>12</v>
      </c>
      <c r="B14" s="186"/>
      <c r="C14" s="22">
        <f>+$R299</f>
        <v>0</v>
      </c>
      <c r="D14" s="187"/>
      <c r="E14" s="327"/>
      <c r="F14" s="327">
        <f t="shared" si="15"/>
        <v>0</v>
      </c>
      <c r="G14" s="321">
        <f t="shared" si="16"/>
        <v>0</v>
      </c>
      <c r="H14" s="187">
        <f t="shared" si="19"/>
        <v>0</v>
      </c>
      <c r="I14" s="188">
        <f t="shared" si="18"/>
        <v>0</v>
      </c>
      <c r="J14" s="189"/>
      <c r="R14" s="191"/>
    </row>
    <row r="15" spans="1:18" s="190" customFormat="1" ht="26.25" customHeight="1">
      <c r="A15" s="328">
        <v>13</v>
      </c>
      <c r="B15" s="186"/>
      <c r="C15" s="22">
        <f>+$R319</f>
        <v>0</v>
      </c>
      <c r="D15" s="187"/>
      <c r="E15" s="327"/>
      <c r="F15" s="327">
        <f t="shared" si="15"/>
        <v>0</v>
      </c>
      <c r="G15" s="321">
        <f t="shared" si="16"/>
        <v>0</v>
      </c>
      <c r="H15" s="187">
        <f t="shared" si="19"/>
        <v>0</v>
      </c>
      <c r="I15" s="188">
        <f t="shared" si="18"/>
        <v>0</v>
      </c>
      <c r="J15" s="189"/>
      <c r="R15" s="191"/>
    </row>
    <row r="16" spans="1:18" s="190" customFormat="1" ht="26.25" customHeight="1">
      <c r="A16" s="328">
        <v>14</v>
      </c>
      <c r="B16" s="186"/>
      <c r="C16" s="22">
        <f>+$R339</f>
        <v>0</v>
      </c>
      <c r="D16" s="187"/>
      <c r="E16" s="327"/>
      <c r="F16" s="327">
        <f t="shared" si="15"/>
        <v>0</v>
      </c>
      <c r="G16" s="321">
        <f t="shared" si="16"/>
        <v>0</v>
      </c>
      <c r="H16" s="187">
        <f t="shared" si="19"/>
        <v>0</v>
      </c>
      <c r="I16" s="188">
        <f t="shared" si="18"/>
        <v>0</v>
      </c>
      <c r="J16" s="189"/>
      <c r="R16" s="191"/>
    </row>
    <row r="17" spans="1:18" s="190" customFormat="1" ht="26.25" customHeight="1">
      <c r="A17" s="328">
        <v>15</v>
      </c>
      <c r="B17" s="186"/>
      <c r="C17" s="22">
        <f>+$R359</f>
        <v>0</v>
      </c>
      <c r="D17" s="187"/>
      <c r="E17" s="327"/>
      <c r="F17" s="327">
        <f t="shared" si="15"/>
        <v>0</v>
      </c>
      <c r="G17" s="321">
        <f t="shared" si="16"/>
        <v>0</v>
      </c>
      <c r="H17" s="187">
        <f t="shared" si="19"/>
        <v>0</v>
      </c>
      <c r="I17" s="188">
        <f t="shared" si="18"/>
        <v>0</v>
      </c>
      <c r="J17" s="189"/>
      <c r="R17" s="191"/>
    </row>
    <row r="18" spans="1:18" s="190" customFormat="1" ht="26.25" customHeight="1">
      <c r="A18" s="328">
        <v>16</v>
      </c>
      <c r="B18" s="186"/>
      <c r="C18" s="22">
        <f>+$R379</f>
        <v>0</v>
      </c>
      <c r="D18" s="187"/>
      <c r="E18" s="327"/>
      <c r="F18" s="327">
        <f t="shared" si="15"/>
        <v>0</v>
      </c>
      <c r="G18" s="321">
        <f t="shared" si="16"/>
        <v>0</v>
      </c>
      <c r="H18" s="187">
        <f t="shared" si="19"/>
        <v>0</v>
      </c>
      <c r="I18" s="188">
        <f t="shared" si="18"/>
        <v>0</v>
      </c>
      <c r="J18" s="189"/>
      <c r="R18" s="191"/>
    </row>
    <row r="19" spans="1:18" s="190" customFormat="1" ht="26.25" customHeight="1">
      <c r="A19" s="328">
        <v>17</v>
      </c>
      <c r="B19" s="186"/>
      <c r="C19" s="22">
        <f>+$R399</f>
        <v>0</v>
      </c>
      <c r="D19" s="187"/>
      <c r="E19" s="327"/>
      <c r="F19" s="327">
        <f t="shared" si="15"/>
        <v>0</v>
      </c>
      <c r="G19" s="321">
        <f t="shared" si="16"/>
        <v>0</v>
      </c>
      <c r="H19" s="187">
        <f t="shared" si="19"/>
        <v>0</v>
      </c>
      <c r="I19" s="188">
        <f t="shared" si="18"/>
        <v>0</v>
      </c>
      <c r="J19" s="189"/>
      <c r="R19" s="191"/>
    </row>
    <row r="20" spans="1:18" s="190" customFormat="1" ht="26.25" customHeight="1">
      <c r="A20" s="328">
        <v>18</v>
      </c>
      <c r="B20" s="186"/>
      <c r="C20" s="22">
        <f>+$R419</f>
        <v>0</v>
      </c>
      <c r="D20" s="187"/>
      <c r="E20" s="327"/>
      <c r="F20" s="327">
        <f t="shared" si="15"/>
        <v>0</v>
      </c>
      <c r="G20" s="321">
        <f t="shared" si="16"/>
        <v>0</v>
      </c>
      <c r="H20" s="187">
        <f t="shared" si="19"/>
        <v>0</v>
      </c>
      <c r="I20" s="188">
        <f t="shared" si="18"/>
        <v>0</v>
      </c>
      <c r="J20" s="189"/>
      <c r="R20" s="191"/>
    </row>
    <row r="21" spans="1:18" s="190" customFormat="1" ht="26.25" customHeight="1">
      <c r="A21" s="328">
        <v>19</v>
      </c>
      <c r="B21" s="186"/>
      <c r="C21" s="22">
        <f>+$R439</f>
        <v>0</v>
      </c>
      <c r="D21" s="187"/>
      <c r="E21" s="327"/>
      <c r="F21" s="327">
        <f t="shared" si="15"/>
        <v>0</v>
      </c>
      <c r="G21" s="321">
        <f t="shared" si="16"/>
        <v>0</v>
      </c>
      <c r="H21" s="187">
        <f t="shared" si="19"/>
        <v>0</v>
      </c>
      <c r="I21" s="188">
        <f t="shared" si="18"/>
        <v>0</v>
      </c>
      <c r="J21" s="189"/>
      <c r="R21" s="191"/>
    </row>
    <row r="22" spans="1:18" s="190" customFormat="1" ht="26.25" customHeight="1">
      <c r="A22" s="328">
        <v>20</v>
      </c>
      <c r="B22" s="186"/>
      <c r="C22" s="22">
        <f>+$R459</f>
        <v>0</v>
      </c>
      <c r="D22" s="187"/>
      <c r="E22" s="327"/>
      <c r="F22" s="327">
        <f t="shared" si="15"/>
        <v>0</v>
      </c>
      <c r="G22" s="321">
        <f t="shared" si="16"/>
        <v>0</v>
      </c>
      <c r="H22" s="187">
        <f t="shared" si="19"/>
        <v>0</v>
      </c>
      <c r="I22" s="188">
        <f t="shared" si="18"/>
        <v>0</v>
      </c>
      <c r="J22" s="189"/>
      <c r="R22" s="191"/>
    </row>
    <row r="23" spans="1:18" s="190" customFormat="1" ht="26.25" customHeight="1">
      <c r="A23" s="318"/>
      <c r="B23" s="319"/>
      <c r="C23" s="320">
        <f t="shared" ref="C23" si="20">SUM(C3:C22)</f>
        <v>0</v>
      </c>
      <c r="D23" s="320">
        <f t="shared" ref="D23" si="21">SUM(D3:D22)</f>
        <v>0</v>
      </c>
      <c r="E23" s="320">
        <f>SUM(E3:E22)</f>
        <v>0</v>
      </c>
      <c r="F23" s="320">
        <f>SUM(F3:F22)</f>
        <v>0</v>
      </c>
      <c r="G23" s="320">
        <f>SUM(G3:G22)</f>
        <v>0</v>
      </c>
      <c r="H23" s="192">
        <f>SUM(H3:H22)</f>
        <v>0</v>
      </c>
      <c r="I23" s="192">
        <f>SUM(I3:I22)</f>
        <v>0</v>
      </c>
      <c r="J23" s="193"/>
      <c r="R23" s="191"/>
    </row>
    <row r="24" spans="1:18" s="190" customFormat="1" ht="26.25" customHeight="1">
      <c r="A24" s="191"/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</row>
    <row r="25" spans="1:18" s="181" customFormat="1" ht="25.5" customHeight="1" thickBot="1">
      <c r="A25" s="194" t="s">
        <v>170</v>
      </c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ht="24.75" customHeight="1">
      <c r="A26" s="547"/>
      <c r="B26" s="548"/>
      <c r="C26" s="548"/>
      <c r="D26" s="548"/>
      <c r="E26" s="548"/>
      <c r="F26" s="548"/>
      <c r="G26" s="549"/>
      <c r="H26" s="185"/>
      <c r="I26" s="185"/>
      <c r="J26" s="185"/>
      <c r="K26" s="185"/>
      <c r="L26" s="185"/>
      <c r="M26" s="185"/>
      <c r="N26" s="185"/>
      <c r="O26" s="185"/>
      <c r="P26" s="185"/>
      <c r="Q26" s="185"/>
    </row>
    <row r="27" spans="1:18" s="190" customFormat="1" ht="24.75" customHeight="1">
      <c r="A27" s="539"/>
      <c r="B27" s="540"/>
      <c r="C27" s="540"/>
      <c r="D27" s="540"/>
      <c r="E27" s="540"/>
      <c r="F27" s="540"/>
      <c r="G27" s="54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</row>
    <row r="28" spans="1:18" s="190" customFormat="1" ht="24.75" customHeight="1">
      <c r="A28" s="539"/>
      <c r="B28" s="540"/>
      <c r="C28" s="540"/>
      <c r="D28" s="540"/>
      <c r="E28" s="540"/>
      <c r="F28" s="540"/>
      <c r="G28" s="54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</row>
    <row r="29" spans="1:18" s="190" customFormat="1" ht="24.75" customHeight="1">
      <c r="A29" s="539"/>
      <c r="B29" s="540"/>
      <c r="C29" s="540"/>
      <c r="D29" s="540"/>
      <c r="E29" s="540"/>
      <c r="F29" s="540"/>
      <c r="G29" s="54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</row>
    <row r="30" spans="1:18" s="190" customFormat="1" ht="24.75" customHeight="1">
      <c r="A30" s="539"/>
      <c r="B30" s="540"/>
      <c r="C30" s="540"/>
      <c r="D30" s="540"/>
      <c r="E30" s="540"/>
      <c r="F30" s="540"/>
      <c r="G30" s="54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</row>
    <row r="31" spans="1:18" s="190" customFormat="1" ht="24.75" customHeight="1">
      <c r="A31" s="539"/>
      <c r="B31" s="540"/>
      <c r="C31" s="540"/>
      <c r="D31" s="540"/>
      <c r="E31" s="540"/>
      <c r="F31" s="540"/>
      <c r="G31" s="54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</row>
    <row r="32" spans="1:18" s="190" customFormat="1" ht="24.75" customHeight="1">
      <c r="A32" s="539"/>
      <c r="B32" s="540"/>
      <c r="C32" s="540"/>
      <c r="D32" s="540"/>
      <c r="E32" s="540"/>
      <c r="F32" s="540"/>
      <c r="G32" s="54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</row>
    <row r="33" spans="1:18" s="190" customFormat="1" ht="24.75" customHeight="1">
      <c r="A33" s="539"/>
      <c r="B33" s="540"/>
      <c r="C33" s="540"/>
      <c r="D33" s="540"/>
      <c r="E33" s="540"/>
      <c r="F33" s="540"/>
      <c r="G33" s="54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</row>
    <row r="34" spans="1:18" s="190" customFormat="1" ht="24.75" customHeight="1">
      <c r="A34" s="539"/>
      <c r="B34" s="540"/>
      <c r="C34" s="540"/>
      <c r="D34" s="540"/>
      <c r="E34" s="540"/>
      <c r="F34" s="540"/>
      <c r="G34" s="54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</row>
    <row r="35" spans="1:18" s="190" customFormat="1" ht="24.75" customHeight="1">
      <c r="A35" s="539"/>
      <c r="B35" s="540"/>
      <c r="C35" s="540"/>
      <c r="D35" s="540"/>
      <c r="E35" s="540"/>
      <c r="F35" s="540"/>
      <c r="G35" s="54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</row>
    <row r="36" spans="1:18" s="190" customFormat="1" ht="24.75" customHeight="1">
      <c r="A36" s="539"/>
      <c r="B36" s="540"/>
      <c r="C36" s="540"/>
      <c r="D36" s="540"/>
      <c r="E36" s="540"/>
      <c r="F36" s="540"/>
      <c r="G36" s="54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</row>
    <row r="37" spans="1:18" s="181" customFormat="1" ht="24.75" customHeight="1" thickBot="1">
      <c r="A37" s="550"/>
      <c r="B37" s="551"/>
      <c r="C37" s="551"/>
      <c r="D37" s="551"/>
      <c r="E37" s="551"/>
      <c r="F37" s="551"/>
      <c r="G37" s="55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 ht="36" hidden="1" customHeight="1">
      <c r="A38" s="185"/>
      <c r="B38" s="185"/>
      <c r="C38" s="182"/>
      <c r="D38" s="182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</row>
    <row r="39" spans="1:18" s="190" customFormat="1" ht="26.25" hidden="1" customHeight="1">
      <c r="A39" s="191"/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</row>
    <row r="40" spans="1:18" s="190" customFormat="1" ht="26.25" hidden="1" customHeight="1">
      <c r="A40" s="191"/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</row>
    <row r="41" spans="1:18" s="190" customFormat="1" ht="26.25" hidden="1" customHeight="1">
      <c r="A41" s="191"/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</row>
    <row r="42" spans="1:18" s="190" customFormat="1" ht="26.25" hidden="1" customHeight="1">
      <c r="A42" s="215">
        <f>'ראשי-פרטים כלליים וריכוז הוצאות'!$F$99</f>
        <v>11</v>
      </c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</row>
    <row r="43" spans="1:18" s="190" customFormat="1" ht="26.25" hidden="1" customHeight="1">
      <c r="A43" s="215">
        <f>INDEX('ראשי-פרטים כלליים וריכוז הוצאות'!$K$102:$K$151,$A$42)</f>
        <v>0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</row>
    <row r="44" spans="1:18" s="190" customFormat="1" ht="26.25" hidden="1" customHeight="1">
      <c r="A44" s="191"/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</row>
    <row r="45" spans="1:18" s="190" customFormat="1" ht="26.25" hidden="1" customHeight="1">
      <c r="A45" s="191"/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</row>
    <row r="46" spans="1:18" s="190" customFormat="1" ht="25.5" hidden="1" customHeight="1">
      <c r="A46" s="191"/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</row>
    <row r="47" spans="1:18" hidden="1"/>
    <row r="48" spans="1:18" hidden="1">
      <c r="I48" s="195"/>
      <c r="J48" s="195"/>
      <c r="K48" s="195"/>
      <c r="L48" s="195"/>
      <c r="M48" s="195"/>
      <c r="N48" s="195"/>
      <c r="O48" s="195"/>
      <c r="P48" s="195"/>
      <c r="Q48" s="195"/>
    </row>
    <row r="49" spans="9:17" hidden="1">
      <c r="I49" s="196"/>
      <c r="J49" s="196"/>
      <c r="K49" s="196"/>
      <c r="L49" s="196"/>
      <c r="M49" s="196"/>
      <c r="N49" s="196"/>
      <c r="O49" s="196"/>
      <c r="P49" s="196"/>
      <c r="Q49" s="196"/>
    </row>
    <row r="50" spans="9:17" hidden="1"/>
    <row r="51" spans="9:17" hidden="1"/>
    <row r="52" spans="9:17" hidden="1"/>
    <row r="53" spans="9:17" hidden="1"/>
    <row r="54" spans="9:17" hidden="1"/>
    <row r="55" spans="9:17" hidden="1"/>
    <row r="56" spans="9:17" hidden="1"/>
    <row r="57" spans="9:17" hidden="1"/>
    <row r="58" spans="9:17" hidden="1"/>
    <row r="59" spans="9:17" hidden="1"/>
    <row r="60" spans="9:17" hidden="1"/>
    <row r="61" spans="9:17" hidden="1"/>
    <row r="62" spans="9:17" hidden="1"/>
    <row r="63" spans="9:17" hidden="1"/>
    <row r="65" spans="1:18" ht="18.75">
      <c r="B65" s="197" t="s">
        <v>35</v>
      </c>
      <c r="C65" s="198">
        <f>bdate</f>
        <v>0</v>
      </c>
      <c r="D65" s="199" t="s">
        <v>36</v>
      </c>
      <c r="E65" s="198">
        <f>edate</f>
        <v>0</v>
      </c>
    </row>
    <row r="66" spans="1:18" ht="13.5" thickBot="1"/>
    <row r="67" spans="1:18" ht="12.75" customHeight="1">
      <c r="A67" s="200">
        <v>1</v>
      </c>
      <c r="B67" s="201"/>
      <c r="C67" s="535" t="s">
        <v>138</v>
      </c>
      <c r="D67" s="535" t="s">
        <v>27</v>
      </c>
      <c r="E67" s="535" t="s">
        <v>13</v>
      </c>
      <c r="G67" s="200"/>
      <c r="H67" s="201"/>
      <c r="I67" s="201"/>
      <c r="J67" s="201"/>
      <c r="K67" s="201"/>
      <c r="L67" s="201"/>
      <c r="M67" s="201"/>
      <c r="N67" s="201"/>
      <c r="O67" s="201"/>
      <c r="P67" s="535" t="s">
        <v>138</v>
      </c>
      <c r="Q67" s="535" t="s">
        <v>27</v>
      </c>
      <c r="R67" s="537" t="s">
        <v>13</v>
      </c>
    </row>
    <row r="68" spans="1:18" ht="25.5">
      <c r="A68" s="202" t="s">
        <v>7</v>
      </c>
      <c r="B68" s="50" t="str">
        <f>+"מספר אסמכתא "&amp;B3&amp;"
חזרה לטבלה "</f>
        <v xml:space="preserve">מספר אסמכתא 
חזרה לטבלה </v>
      </c>
      <c r="C68" s="536"/>
      <c r="D68" s="536"/>
      <c r="E68" s="536"/>
      <c r="G68" s="202" t="s">
        <v>19</v>
      </c>
      <c r="H68" s="27"/>
      <c r="I68" s="27"/>
      <c r="J68" s="27"/>
      <c r="K68" s="27"/>
      <c r="L68" s="27"/>
      <c r="M68" s="27"/>
      <c r="N68" s="27"/>
      <c r="O68" s="50" t="str">
        <f>+"מספר אסמכתא "&amp;$B3&amp;"
 חזרה לטבלה "</f>
        <v xml:space="preserve">מספר אסמכתא 
 חזרה לטבלה </v>
      </c>
      <c r="P68" s="536"/>
      <c r="Q68" s="536"/>
      <c r="R68" s="538"/>
    </row>
    <row r="69" spans="1:18">
      <c r="A69" s="203">
        <v>1</v>
      </c>
      <c r="B69" s="204"/>
      <c r="C69" s="205"/>
      <c r="D69" s="205"/>
      <c r="E69" s="206"/>
      <c r="G69" s="203">
        <v>12</v>
      </c>
      <c r="H69" s="207"/>
      <c r="I69" s="207"/>
      <c r="J69" s="207"/>
      <c r="K69" s="207"/>
      <c r="L69" s="207"/>
      <c r="M69" s="207"/>
      <c r="N69" s="207"/>
      <c r="O69" s="204"/>
      <c r="P69" s="205"/>
      <c r="Q69" s="205"/>
      <c r="R69" s="206"/>
    </row>
    <row r="70" spans="1:18">
      <c r="A70" s="203">
        <v>2</v>
      </c>
      <c r="B70" s="204"/>
      <c r="C70" s="205"/>
      <c r="D70" s="205"/>
      <c r="E70" s="206"/>
      <c r="G70" s="203">
        <v>13</v>
      </c>
      <c r="H70" s="207"/>
      <c r="I70" s="207"/>
      <c r="J70" s="207"/>
      <c r="K70" s="207"/>
      <c r="L70" s="207"/>
      <c r="M70" s="207"/>
      <c r="N70" s="207"/>
      <c r="O70" s="204"/>
      <c r="P70" s="205"/>
      <c r="Q70" s="205"/>
      <c r="R70" s="206"/>
    </row>
    <row r="71" spans="1:18">
      <c r="A71" s="203">
        <v>3</v>
      </c>
      <c r="B71" s="204"/>
      <c r="C71" s="205"/>
      <c r="D71" s="205"/>
      <c r="E71" s="206"/>
      <c r="G71" s="203">
        <v>14</v>
      </c>
      <c r="H71" s="207"/>
      <c r="I71" s="207"/>
      <c r="J71" s="207"/>
      <c r="K71" s="207"/>
      <c r="L71" s="207"/>
      <c r="M71" s="207"/>
      <c r="N71" s="207"/>
      <c r="O71" s="204"/>
      <c r="P71" s="205"/>
      <c r="Q71" s="205"/>
      <c r="R71" s="206"/>
    </row>
    <row r="72" spans="1:18">
      <c r="A72" s="203">
        <v>4</v>
      </c>
      <c r="B72" s="204"/>
      <c r="C72" s="205"/>
      <c r="D72" s="205"/>
      <c r="E72" s="206"/>
      <c r="G72" s="203">
        <v>15</v>
      </c>
      <c r="H72" s="207"/>
      <c r="I72" s="207"/>
      <c r="J72" s="207"/>
      <c r="K72" s="207"/>
      <c r="L72" s="207"/>
      <c r="M72" s="207"/>
      <c r="N72" s="207"/>
      <c r="O72" s="204"/>
      <c r="P72" s="205"/>
      <c r="Q72" s="205"/>
      <c r="R72" s="206"/>
    </row>
    <row r="73" spans="1:18">
      <c r="A73" s="203">
        <v>5</v>
      </c>
      <c r="B73" s="204"/>
      <c r="C73" s="205"/>
      <c r="D73" s="205"/>
      <c r="E73" s="206"/>
      <c r="G73" s="203">
        <v>16</v>
      </c>
      <c r="H73" s="207"/>
      <c r="I73" s="207"/>
      <c r="J73" s="207"/>
      <c r="K73" s="207"/>
      <c r="L73" s="207"/>
      <c r="M73" s="207"/>
      <c r="N73" s="207"/>
      <c r="O73" s="204"/>
      <c r="P73" s="205"/>
      <c r="Q73" s="205"/>
      <c r="R73" s="206"/>
    </row>
    <row r="74" spans="1:18">
      <c r="A74" s="203">
        <v>6</v>
      </c>
      <c r="B74" s="204"/>
      <c r="C74" s="205"/>
      <c r="D74" s="205"/>
      <c r="E74" s="206"/>
      <c r="G74" s="203">
        <v>17</v>
      </c>
      <c r="H74" s="207"/>
      <c r="I74" s="207"/>
      <c r="J74" s="207"/>
      <c r="K74" s="207"/>
      <c r="L74" s="207"/>
      <c r="M74" s="207"/>
      <c r="N74" s="207"/>
      <c r="O74" s="204"/>
      <c r="P74" s="205"/>
      <c r="Q74" s="205"/>
      <c r="R74" s="206"/>
    </row>
    <row r="75" spans="1:18">
      <c r="A75" s="203">
        <v>7</v>
      </c>
      <c r="B75" s="204"/>
      <c r="C75" s="205"/>
      <c r="D75" s="205"/>
      <c r="E75" s="206"/>
      <c r="G75" s="203">
        <v>18</v>
      </c>
      <c r="H75" s="207"/>
      <c r="I75" s="207"/>
      <c r="J75" s="207"/>
      <c r="K75" s="207"/>
      <c r="L75" s="207"/>
      <c r="M75" s="207"/>
      <c r="N75" s="207"/>
      <c r="O75" s="204"/>
      <c r="P75" s="205"/>
      <c r="Q75" s="205"/>
      <c r="R75" s="206"/>
    </row>
    <row r="76" spans="1:18">
      <c r="A76" s="203">
        <v>8</v>
      </c>
      <c r="B76" s="204"/>
      <c r="C76" s="205"/>
      <c r="D76" s="205"/>
      <c r="E76" s="206"/>
      <c r="G76" s="203">
        <v>19</v>
      </c>
      <c r="H76" s="207"/>
      <c r="I76" s="207"/>
      <c r="J76" s="207"/>
      <c r="K76" s="207"/>
      <c r="L76" s="207"/>
      <c r="M76" s="207"/>
      <c r="N76" s="207"/>
      <c r="O76" s="204"/>
      <c r="P76" s="205"/>
      <c r="Q76" s="205"/>
      <c r="R76" s="206"/>
    </row>
    <row r="77" spans="1:18">
      <c r="A77" s="203">
        <v>9</v>
      </c>
      <c r="B77" s="204"/>
      <c r="C77" s="205"/>
      <c r="D77" s="205"/>
      <c r="E77" s="206"/>
      <c r="G77" s="203">
        <v>20</v>
      </c>
      <c r="H77" s="207"/>
      <c r="I77" s="207"/>
      <c r="J77" s="207"/>
      <c r="K77" s="207"/>
      <c r="L77" s="207"/>
      <c r="M77" s="207"/>
      <c r="N77" s="207"/>
      <c r="O77" s="204"/>
      <c r="P77" s="205"/>
      <c r="Q77" s="205"/>
      <c r="R77" s="206"/>
    </row>
    <row r="78" spans="1:18">
      <c r="A78" s="203">
        <v>10</v>
      </c>
      <c r="B78" s="204"/>
      <c r="C78" s="205"/>
      <c r="D78" s="205"/>
      <c r="E78" s="206"/>
      <c r="G78" s="203">
        <v>21</v>
      </c>
      <c r="H78" s="207"/>
      <c r="I78" s="207"/>
      <c r="J78" s="207"/>
      <c r="K78" s="207"/>
      <c r="L78" s="207"/>
      <c r="M78" s="207"/>
      <c r="N78" s="207"/>
      <c r="O78" s="204"/>
      <c r="P78" s="205"/>
      <c r="Q78" s="205"/>
      <c r="R78" s="206"/>
    </row>
    <row r="79" spans="1:18" ht="13.5" thickBot="1">
      <c r="A79" s="208">
        <v>11</v>
      </c>
      <c r="B79" s="204"/>
      <c r="C79" s="205"/>
      <c r="D79" s="205"/>
      <c r="E79" s="206"/>
      <c r="G79" s="209"/>
      <c r="H79" s="210"/>
      <c r="I79" s="210"/>
      <c r="J79" s="210"/>
      <c r="K79" s="210"/>
      <c r="L79" s="210"/>
      <c r="M79" s="210"/>
      <c r="N79" s="210"/>
      <c r="O79" s="211" t="s">
        <v>3</v>
      </c>
      <c r="P79" s="210"/>
      <c r="Q79" s="210"/>
      <c r="R79" s="212">
        <f>SUM(R69:R78)+SUM(E69:E79)</f>
        <v>0</v>
      </c>
    </row>
    <row r="80" spans="1:18">
      <c r="B80" s="213"/>
      <c r="C80" s="214"/>
      <c r="D80" s="214"/>
      <c r="E80" s="185"/>
      <c r="O80" s="213"/>
    </row>
    <row r="81" spans="1:18">
      <c r="B81" s="213"/>
      <c r="C81" s="214"/>
      <c r="D81" s="214"/>
      <c r="E81" s="185"/>
      <c r="O81" s="213"/>
    </row>
    <row r="82" spans="1:18">
      <c r="B82" s="213"/>
      <c r="C82" s="214"/>
      <c r="D82" s="214"/>
      <c r="E82" s="185"/>
      <c r="O82" s="213"/>
    </row>
    <row r="83" spans="1:18">
      <c r="B83" s="213"/>
      <c r="C83" s="214"/>
      <c r="D83" s="214"/>
      <c r="E83" s="185"/>
      <c r="O83" s="213"/>
    </row>
    <row r="84" spans="1:18">
      <c r="B84" s="213"/>
      <c r="C84" s="214"/>
      <c r="D84" s="214"/>
      <c r="E84" s="185"/>
      <c r="O84" s="213"/>
    </row>
    <row r="85" spans="1:18">
      <c r="B85" s="213"/>
      <c r="C85" s="214"/>
      <c r="D85" s="214"/>
      <c r="E85" s="185"/>
      <c r="O85" s="213"/>
    </row>
    <row r="86" spans="1:18" ht="13.5" thickBot="1">
      <c r="B86" s="213"/>
      <c r="C86" s="214"/>
      <c r="D86" s="214"/>
      <c r="E86" s="185"/>
      <c r="O86" s="213"/>
    </row>
    <row r="87" spans="1:18" ht="12.75" customHeight="1">
      <c r="A87" s="200">
        <v>2</v>
      </c>
      <c r="B87" s="201"/>
      <c r="C87" s="535" t="s">
        <v>138</v>
      </c>
      <c r="D87" s="535" t="s">
        <v>27</v>
      </c>
      <c r="E87" s="537" t="s">
        <v>13</v>
      </c>
      <c r="G87" s="200"/>
      <c r="H87" s="201"/>
      <c r="I87" s="201"/>
      <c r="J87" s="201"/>
      <c r="K87" s="201"/>
      <c r="L87" s="201"/>
      <c r="M87" s="201"/>
      <c r="N87" s="201"/>
      <c r="O87" s="201"/>
      <c r="P87" s="535" t="s">
        <v>138</v>
      </c>
      <c r="Q87" s="535" t="s">
        <v>27</v>
      </c>
      <c r="R87" s="537" t="s">
        <v>13</v>
      </c>
    </row>
    <row r="88" spans="1:18" ht="25.5">
      <c r="A88" s="202" t="s">
        <v>7</v>
      </c>
      <c r="B88" s="50" t="str">
        <f>+"מספר אסמכתא "&amp;B4&amp;"
 חזרה לטבלה "</f>
        <v xml:space="preserve">מספר אסמכתא 
 חזרה לטבלה </v>
      </c>
      <c r="C88" s="536"/>
      <c r="D88" s="536"/>
      <c r="E88" s="538"/>
      <c r="G88" s="202" t="s">
        <v>19</v>
      </c>
      <c r="H88" s="27"/>
      <c r="I88" s="27"/>
      <c r="J88" s="27"/>
      <c r="K88" s="27"/>
      <c r="L88" s="27"/>
      <c r="M88" s="27"/>
      <c r="N88" s="27"/>
      <c r="O88" s="50" t="str">
        <f>+"מספר אסמכתא "&amp;$B4&amp;"
 חזרה לטבלה "</f>
        <v xml:space="preserve">מספר אסמכתא 
 חזרה לטבלה </v>
      </c>
      <c r="P88" s="536"/>
      <c r="Q88" s="536"/>
      <c r="R88" s="538"/>
    </row>
    <row r="89" spans="1:18">
      <c r="A89" s="203">
        <v>1</v>
      </c>
      <c r="B89" s="204"/>
      <c r="C89" s="205"/>
      <c r="D89" s="205"/>
      <c r="E89" s="206"/>
      <c r="G89" s="203">
        <v>12</v>
      </c>
      <c r="H89" s="207"/>
      <c r="I89" s="207"/>
      <c r="J89" s="207"/>
      <c r="K89" s="207"/>
      <c r="L89" s="207"/>
      <c r="M89" s="207"/>
      <c r="N89" s="207"/>
      <c r="O89" s="204"/>
      <c r="P89" s="205"/>
      <c r="Q89" s="205"/>
      <c r="R89" s="206"/>
    </row>
    <row r="90" spans="1:18">
      <c r="A90" s="203">
        <v>2</v>
      </c>
      <c r="B90" s="204"/>
      <c r="C90" s="205"/>
      <c r="D90" s="205"/>
      <c r="E90" s="206"/>
      <c r="G90" s="203">
        <v>13</v>
      </c>
      <c r="H90" s="207"/>
      <c r="I90" s="207"/>
      <c r="J90" s="207"/>
      <c r="K90" s="207"/>
      <c r="L90" s="207"/>
      <c r="M90" s="207"/>
      <c r="N90" s="207"/>
      <c r="O90" s="204"/>
      <c r="P90" s="205"/>
      <c r="Q90" s="205"/>
      <c r="R90" s="206"/>
    </row>
    <row r="91" spans="1:18">
      <c r="A91" s="203">
        <v>3</v>
      </c>
      <c r="B91" s="204"/>
      <c r="C91" s="205"/>
      <c r="D91" s="205"/>
      <c r="E91" s="206"/>
      <c r="G91" s="203">
        <v>14</v>
      </c>
      <c r="H91" s="207"/>
      <c r="I91" s="207"/>
      <c r="J91" s="207"/>
      <c r="K91" s="207"/>
      <c r="L91" s="207"/>
      <c r="M91" s="207"/>
      <c r="N91" s="207"/>
      <c r="O91" s="204"/>
      <c r="P91" s="205"/>
      <c r="Q91" s="205"/>
      <c r="R91" s="206"/>
    </row>
    <row r="92" spans="1:18">
      <c r="A92" s="203">
        <v>4</v>
      </c>
      <c r="B92" s="204"/>
      <c r="C92" s="205"/>
      <c r="D92" s="205"/>
      <c r="E92" s="206"/>
      <c r="G92" s="203">
        <v>15</v>
      </c>
      <c r="H92" s="207"/>
      <c r="I92" s="207"/>
      <c r="J92" s="207"/>
      <c r="K92" s="207"/>
      <c r="L92" s="207"/>
      <c r="M92" s="207"/>
      <c r="N92" s="207"/>
      <c r="O92" s="204"/>
      <c r="P92" s="205"/>
      <c r="Q92" s="205"/>
      <c r="R92" s="206"/>
    </row>
    <row r="93" spans="1:18">
      <c r="A93" s="203">
        <v>5</v>
      </c>
      <c r="B93" s="204"/>
      <c r="C93" s="205"/>
      <c r="D93" s="205"/>
      <c r="E93" s="206"/>
      <c r="G93" s="203">
        <v>16</v>
      </c>
      <c r="H93" s="207"/>
      <c r="I93" s="207"/>
      <c r="J93" s="207"/>
      <c r="K93" s="207"/>
      <c r="L93" s="207"/>
      <c r="M93" s="207"/>
      <c r="N93" s="207"/>
      <c r="O93" s="204"/>
      <c r="P93" s="205"/>
      <c r="Q93" s="205"/>
      <c r="R93" s="206"/>
    </row>
    <row r="94" spans="1:18">
      <c r="A94" s="203">
        <v>6</v>
      </c>
      <c r="B94" s="204"/>
      <c r="C94" s="205"/>
      <c r="D94" s="205"/>
      <c r="E94" s="206"/>
      <c r="G94" s="203">
        <v>17</v>
      </c>
      <c r="H94" s="207"/>
      <c r="I94" s="207"/>
      <c r="J94" s="207"/>
      <c r="K94" s="207"/>
      <c r="L94" s="207"/>
      <c r="M94" s="207"/>
      <c r="N94" s="207"/>
      <c r="O94" s="204"/>
      <c r="P94" s="205"/>
      <c r="Q94" s="205"/>
      <c r="R94" s="206"/>
    </row>
    <row r="95" spans="1:18">
      <c r="A95" s="203">
        <v>7</v>
      </c>
      <c r="B95" s="204"/>
      <c r="C95" s="205"/>
      <c r="D95" s="205"/>
      <c r="E95" s="206"/>
      <c r="G95" s="203">
        <v>18</v>
      </c>
      <c r="H95" s="207"/>
      <c r="I95" s="207"/>
      <c r="J95" s="207"/>
      <c r="K95" s="207"/>
      <c r="L95" s="207"/>
      <c r="M95" s="207"/>
      <c r="N95" s="207"/>
      <c r="O95" s="204"/>
      <c r="P95" s="205"/>
      <c r="Q95" s="205"/>
      <c r="R95" s="206"/>
    </row>
    <row r="96" spans="1:18">
      <c r="A96" s="203">
        <v>8</v>
      </c>
      <c r="B96" s="204"/>
      <c r="C96" s="205"/>
      <c r="D96" s="205"/>
      <c r="E96" s="206"/>
      <c r="G96" s="203">
        <v>19</v>
      </c>
      <c r="H96" s="207"/>
      <c r="I96" s="207"/>
      <c r="J96" s="207"/>
      <c r="K96" s="207"/>
      <c r="L96" s="207"/>
      <c r="M96" s="207"/>
      <c r="N96" s="207"/>
      <c r="O96" s="204"/>
      <c r="P96" s="205"/>
      <c r="Q96" s="205"/>
      <c r="R96" s="206"/>
    </row>
    <row r="97" spans="1:18">
      <c r="A97" s="203">
        <v>9</v>
      </c>
      <c r="B97" s="204"/>
      <c r="C97" s="205"/>
      <c r="D97" s="205"/>
      <c r="E97" s="206"/>
      <c r="G97" s="203">
        <v>20</v>
      </c>
      <c r="H97" s="207"/>
      <c r="I97" s="207"/>
      <c r="J97" s="207"/>
      <c r="K97" s="207"/>
      <c r="L97" s="207"/>
      <c r="M97" s="207"/>
      <c r="N97" s="207"/>
      <c r="O97" s="204"/>
      <c r="P97" s="205"/>
      <c r="Q97" s="205"/>
      <c r="R97" s="206"/>
    </row>
    <row r="98" spans="1:18">
      <c r="A98" s="203">
        <v>10</v>
      </c>
      <c r="B98" s="204"/>
      <c r="C98" s="205"/>
      <c r="D98" s="205"/>
      <c r="E98" s="206"/>
      <c r="G98" s="203">
        <v>21</v>
      </c>
      <c r="H98" s="207"/>
      <c r="I98" s="207"/>
      <c r="J98" s="207"/>
      <c r="K98" s="207"/>
      <c r="L98" s="207"/>
      <c r="M98" s="207"/>
      <c r="N98" s="207"/>
      <c r="O98" s="204"/>
      <c r="P98" s="205"/>
      <c r="Q98" s="205"/>
      <c r="R98" s="206"/>
    </row>
    <row r="99" spans="1:18" ht="13.5" thickBot="1">
      <c r="A99" s="208">
        <v>11</v>
      </c>
      <c r="B99" s="204"/>
      <c r="C99" s="205"/>
      <c r="D99" s="205"/>
      <c r="E99" s="206"/>
      <c r="G99" s="209"/>
      <c r="H99" s="210"/>
      <c r="I99" s="210"/>
      <c r="J99" s="210"/>
      <c r="K99" s="210"/>
      <c r="L99" s="210"/>
      <c r="M99" s="210"/>
      <c r="N99" s="210"/>
      <c r="O99" s="211" t="s">
        <v>3</v>
      </c>
      <c r="P99" s="210"/>
      <c r="Q99" s="210"/>
      <c r="R99" s="212">
        <f>SUM(R89:R98)+SUM(E89:E99)</f>
        <v>0</v>
      </c>
    </row>
    <row r="100" spans="1:18">
      <c r="B100" s="213"/>
      <c r="C100" s="214"/>
      <c r="D100" s="214"/>
      <c r="E100" s="185"/>
      <c r="O100" s="213"/>
    </row>
    <row r="101" spans="1:18">
      <c r="B101" s="213"/>
      <c r="C101" s="214"/>
      <c r="D101" s="214"/>
      <c r="E101" s="185"/>
      <c r="O101" s="213"/>
    </row>
    <row r="102" spans="1:18">
      <c r="B102" s="213"/>
      <c r="C102" s="214"/>
      <c r="D102" s="214"/>
      <c r="E102" s="185"/>
      <c r="O102" s="213"/>
    </row>
    <row r="103" spans="1:18">
      <c r="B103" s="213"/>
      <c r="C103" s="214"/>
      <c r="D103" s="214"/>
      <c r="E103" s="185"/>
      <c r="O103" s="213"/>
    </row>
    <row r="104" spans="1:18">
      <c r="B104" s="213"/>
      <c r="C104" s="214"/>
      <c r="D104" s="214"/>
      <c r="E104" s="185"/>
      <c r="O104" s="213"/>
    </row>
    <row r="105" spans="1:18">
      <c r="B105" s="213"/>
      <c r="C105" s="214"/>
      <c r="D105" s="214"/>
      <c r="E105" s="185"/>
      <c r="O105" s="213"/>
    </row>
    <row r="106" spans="1:18" ht="13.5" thickBot="1">
      <c r="B106" s="213"/>
      <c r="C106" s="214"/>
      <c r="D106" s="214"/>
      <c r="E106" s="185"/>
      <c r="O106" s="213"/>
    </row>
    <row r="107" spans="1:18" ht="12.75" customHeight="1">
      <c r="A107" s="200">
        <v>3</v>
      </c>
      <c r="B107" s="201"/>
      <c r="C107" s="535" t="s">
        <v>138</v>
      </c>
      <c r="D107" s="535" t="s">
        <v>27</v>
      </c>
      <c r="E107" s="537" t="s">
        <v>13</v>
      </c>
      <c r="G107" s="200"/>
      <c r="H107" s="201"/>
      <c r="I107" s="201"/>
      <c r="J107" s="201"/>
      <c r="K107" s="201"/>
      <c r="L107" s="201"/>
      <c r="M107" s="201"/>
      <c r="N107" s="201"/>
      <c r="O107" s="201"/>
      <c r="P107" s="535" t="s">
        <v>138</v>
      </c>
      <c r="Q107" s="535" t="s">
        <v>27</v>
      </c>
      <c r="R107" s="537" t="s">
        <v>13</v>
      </c>
    </row>
    <row r="108" spans="1:18" ht="25.5">
      <c r="A108" s="202" t="s">
        <v>7</v>
      </c>
      <c r="B108" s="50" t="str">
        <f>+"מספר אסמכתא "&amp;B5&amp;"
 חזרה לטבלה "</f>
        <v xml:space="preserve">מספר אסמכתא 
 חזרה לטבלה </v>
      </c>
      <c r="C108" s="536"/>
      <c r="D108" s="536"/>
      <c r="E108" s="538"/>
      <c r="G108" s="202" t="s">
        <v>19</v>
      </c>
      <c r="H108" s="27"/>
      <c r="I108" s="27"/>
      <c r="J108" s="27"/>
      <c r="K108" s="27"/>
      <c r="L108" s="27"/>
      <c r="M108" s="27"/>
      <c r="N108" s="27"/>
      <c r="O108" s="50" t="str">
        <f>+"מספר אסמכתא "&amp;B5&amp;"
 חזרה לטבלה "</f>
        <v xml:space="preserve">מספר אסמכתא 
 חזרה לטבלה </v>
      </c>
      <c r="P108" s="536"/>
      <c r="Q108" s="536"/>
      <c r="R108" s="538"/>
    </row>
    <row r="109" spans="1:18">
      <c r="A109" s="203">
        <v>1</v>
      </c>
      <c r="B109" s="204"/>
      <c r="C109" s="205"/>
      <c r="D109" s="205"/>
      <c r="E109" s="206"/>
      <c r="G109" s="203">
        <v>12</v>
      </c>
      <c r="H109" s="207"/>
      <c r="I109" s="207"/>
      <c r="J109" s="207"/>
      <c r="K109" s="207"/>
      <c r="L109" s="207"/>
      <c r="M109" s="207"/>
      <c r="N109" s="207"/>
      <c r="O109" s="204"/>
      <c r="P109" s="205"/>
      <c r="Q109" s="205"/>
      <c r="R109" s="206"/>
    </row>
    <row r="110" spans="1:18">
      <c r="A110" s="203">
        <v>2</v>
      </c>
      <c r="B110" s="204"/>
      <c r="C110" s="205"/>
      <c r="D110" s="205"/>
      <c r="E110" s="206"/>
      <c r="G110" s="203">
        <v>13</v>
      </c>
      <c r="H110" s="207"/>
      <c r="I110" s="207"/>
      <c r="J110" s="207"/>
      <c r="K110" s="207"/>
      <c r="L110" s="207"/>
      <c r="M110" s="207"/>
      <c r="N110" s="207"/>
      <c r="O110" s="204"/>
      <c r="P110" s="205"/>
      <c r="Q110" s="205"/>
      <c r="R110" s="206"/>
    </row>
    <row r="111" spans="1:18">
      <c r="A111" s="203">
        <v>3</v>
      </c>
      <c r="B111" s="204"/>
      <c r="C111" s="205"/>
      <c r="D111" s="205"/>
      <c r="E111" s="206"/>
      <c r="G111" s="203">
        <v>14</v>
      </c>
      <c r="H111" s="207"/>
      <c r="I111" s="207"/>
      <c r="J111" s="207"/>
      <c r="K111" s="207"/>
      <c r="L111" s="207"/>
      <c r="M111" s="207"/>
      <c r="N111" s="207"/>
      <c r="O111" s="204"/>
      <c r="P111" s="205"/>
      <c r="Q111" s="205"/>
      <c r="R111" s="206"/>
    </row>
    <row r="112" spans="1:18">
      <c r="A112" s="203">
        <v>4</v>
      </c>
      <c r="B112" s="204"/>
      <c r="C112" s="205"/>
      <c r="D112" s="205"/>
      <c r="E112" s="206"/>
      <c r="G112" s="203">
        <v>15</v>
      </c>
      <c r="H112" s="207"/>
      <c r="I112" s="207"/>
      <c r="J112" s="207"/>
      <c r="K112" s="207"/>
      <c r="L112" s="207"/>
      <c r="M112" s="207"/>
      <c r="N112" s="207"/>
      <c r="O112" s="204"/>
      <c r="P112" s="205"/>
      <c r="Q112" s="205"/>
      <c r="R112" s="206"/>
    </row>
    <row r="113" spans="1:18">
      <c r="A113" s="203">
        <v>5</v>
      </c>
      <c r="B113" s="204"/>
      <c r="C113" s="205"/>
      <c r="D113" s="205"/>
      <c r="E113" s="206"/>
      <c r="G113" s="203">
        <v>16</v>
      </c>
      <c r="H113" s="207"/>
      <c r="I113" s="207"/>
      <c r="J113" s="207"/>
      <c r="K113" s="207"/>
      <c r="L113" s="207"/>
      <c r="M113" s="207"/>
      <c r="N113" s="207"/>
      <c r="O113" s="204"/>
      <c r="P113" s="205"/>
      <c r="Q113" s="205"/>
      <c r="R113" s="206"/>
    </row>
    <row r="114" spans="1:18">
      <c r="A114" s="203">
        <v>6</v>
      </c>
      <c r="B114" s="204"/>
      <c r="C114" s="205"/>
      <c r="D114" s="205"/>
      <c r="E114" s="206"/>
      <c r="G114" s="203">
        <v>17</v>
      </c>
      <c r="H114" s="207"/>
      <c r="I114" s="207"/>
      <c r="J114" s="207"/>
      <c r="K114" s="207"/>
      <c r="L114" s="207"/>
      <c r="M114" s="207"/>
      <c r="N114" s="207"/>
      <c r="O114" s="204"/>
      <c r="P114" s="205"/>
      <c r="Q114" s="205"/>
      <c r="R114" s="206"/>
    </row>
    <row r="115" spans="1:18">
      <c r="A115" s="203">
        <v>7</v>
      </c>
      <c r="B115" s="204"/>
      <c r="C115" s="205"/>
      <c r="D115" s="205"/>
      <c r="E115" s="206"/>
      <c r="G115" s="203">
        <v>18</v>
      </c>
      <c r="H115" s="207"/>
      <c r="I115" s="207"/>
      <c r="J115" s="207"/>
      <c r="K115" s="207"/>
      <c r="L115" s="207"/>
      <c r="M115" s="207"/>
      <c r="N115" s="207"/>
      <c r="O115" s="204"/>
      <c r="P115" s="205"/>
      <c r="Q115" s="205"/>
      <c r="R115" s="206"/>
    </row>
    <row r="116" spans="1:18">
      <c r="A116" s="203">
        <v>8</v>
      </c>
      <c r="B116" s="204"/>
      <c r="C116" s="205"/>
      <c r="D116" s="205"/>
      <c r="E116" s="206"/>
      <c r="G116" s="203">
        <v>19</v>
      </c>
      <c r="H116" s="207"/>
      <c r="I116" s="207"/>
      <c r="J116" s="207"/>
      <c r="K116" s="207"/>
      <c r="L116" s="207"/>
      <c r="M116" s="207"/>
      <c r="N116" s="207"/>
      <c r="O116" s="204"/>
      <c r="P116" s="205"/>
      <c r="Q116" s="205"/>
      <c r="R116" s="206"/>
    </row>
    <row r="117" spans="1:18">
      <c r="A117" s="203">
        <v>9</v>
      </c>
      <c r="B117" s="204"/>
      <c r="C117" s="205"/>
      <c r="D117" s="205"/>
      <c r="E117" s="206"/>
      <c r="G117" s="203">
        <v>20</v>
      </c>
      <c r="H117" s="207"/>
      <c r="I117" s="207"/>
      <c r="J117" s="207"/>
      <c r="K117" s="207"/>
      <c r="L117" s="207"/>
      <c r="M117" s="207"/>
      <c r="N117" s="207"/>
      <c r="O117" s="204"/>
      <c r="P117" s="205"/>
      <c r="Q117" s="205"/>
      <c r="R117" s="206"/>
    </row>
    <row r="118" spans="1:18">
      <c r="A118" s="203">
        <v>10</v>
      </c>
      <c r="B118" s="204"/>
      <c r="C118" s="205"/>
      <c r="D118" s="205"/>
      <c r="E118" s="206"/>
      <c r="G118" s="203">
        <v>21</v>
      </c>
      <c r="H118" s="207"/>
      <c r="I118" s="207"/>
      <c r="J118" s="207"/>
      <c r="K118" s="207"/>
      <c r="L118" s="207"/>
      <c r="M118" s="207"/>
      <c r="N118" s="207"/>
      <c r="O118" s="204"/>
      <c r="P118" s="205"/>
      <c r="Q118" s="205"/>
      <c r="R118" s="206"/>
    </row>
    <row r="119" spans="1:18" ht="13.5" thickBot="1">
      <c r="A119" s="208">
        <v>11</v>
      </c>
      <c r="B119" s="204"/>
      <c r="C119" s="205"/>
      <c r="D119" s="205"/>
      <c r="E119" s="206"/>
      <c r="G119" s="209"/>
      <c r="H119" s="210"/>
      <c r="I119" s="210"/>
      <c r="J119" s="210"/>
      <c r="K119" s="210"/>
      <c r="L119" s="210"/>
      <c r="M119" s="210"/>
      <c r="N119" s="210"/>
      <c r="O119" s="211" t="s">
        <v>3</v>
      </c>
      <c r="P119" s="210"/>
      <c r="Q119" s="210"/>
      <c r="R119" s="212">
        <f>SUM(R109:R118)+SUM(E109:E119)</f>
        <v>0</v>
      </c>
    </row>
    <row r="120" spans="1:18">
      <c r="B120" s="213"/>
      <c r="C120" s="214"/>
      <c r="D120" s="214"/>
      <c r="E120" s="185"/>
      <c r="O120" s="213"/>
    </row>
    <row r="121" spans="1:18">
      <c r="B121" s="213"/>
      <c r="C121" s="214"/>
      <c r="D121" s="214"/>
      <c r="E121" s="185"/>
      <c r="O121" s="213"/>
    </row>
    <row r="122" spans="1:18">
      <c r="B122" s="213"/>
      <c r="C122" s="214"/>
      <c r="D122" s="214"/>
      <c r="E122" s="185"/>
      <c r="O122" s="213"/>
    </row>
    <row r="123" spans="1:18">
      <c r="B123" s="213"/>
      <c r="C123" s="214"/>
      <c r="D123" s="214"/>
      <c r="E123" s="185"/>
      <c r="O123" s="213"/>
    </row>
    <row r="124" spans="1:18">
      <c r="B124" s="213"/>
      <c r="C124" s="214"/>
      <c r="D124" s="214"/>
      <c r="E124" s="185"/>
      <c r="O124" s="213"/>
    </row>
    <row r="125" spans="1:18">
      <c r="B125" s="213"/>
      <c r="C125" s="214"/>
      <c r="D125" s="214"/>
      <c r="E125" s="185"/>
      <c r="O125" s="213"/>
    </row>
    <row r="126" spans="1:18" ht="13.5" thickBot="1">
      <c r="B126" s="213"/>
      <c r="C126" s="214"/>
      <c r="D126" s="214"/>
      <c r="E126" s="185"/>
      <c r="O126" s="213"/>
    </row>
    <row r="127" spans="1:18" ht="12.75" customHeight="1">
      <c r="A127" s="200">
        <v>4</v>
      </c>
      <c r="B127" s="201"/>
      <c r="C127" s="535" t="s">
        <v>138</v>
      </c>
      <c r="D127" s="535" t="s">
        <v>27</v>
      </c>
      <c r="E127" s="537" t="s">
        <v>13</v>
      </c>
      <c r="G127" s="200"/>
      <c r="H127" s="201"/>
      <c r="I127" s="201"/>
      <c r="J127" s="201"/>
      <c r="K127" s="201"/>
      <c r="L127" s="201"/>
      <c r="M127" s="201"/>
      <c r="N127" s="201"/>
      <c r="O127" s="201"/>
      <c r="P127" s="535" t="s">
        <v>138</v>
      </c>
      <c r="Q127" s="535" t="s">
        <v>27</v>
      </c>
      <c r="R127" s="537" t="s">
        <v>13</v>
      </c>
    </row>
    <row r="128" spans="1:18" ht="25.5">
      <c r="A128" s="202" t="s">
        <v>7</v>
      </c>
      <c r="B128" s="50" t="str">
        <f>+"מספר אסמכתא "&amp;B6&amp;"
 חזרה לטבלה "</f>
        <v xml:space="preserve">מספר אסמכתא 
 חזרה לטבלה </v>
      </c>
      <c r="C128" s="536"/>
      <c r="D128" s="536"/>
      <c r="E128" s="538"/>
      <c r="G128" s="202" t="s">
        <v>19</v>
      </c>
      <c r="H128" s="27"/>
      <c r="I128" s="27"/>
      <c r="J128" s="27"/>
      <c r="K128" s="27"/>
      <c r="L128" s="27"/>
      <c r="M128" s="27"/>
      <c r="N128" s="27"/>
      <c r="O128" s="50" t="str">
        <f>+"מספר אסמכתא "&amp;B6&amp;"
 חזרה לטבלה "</f>
        <v xml:space="preserve">מספר אסמכתא 
 חזרה לטבלה </v>
      </c>
      <c r="P128" s="536"/>
      <c r="Q128" s="536"/>
      <c r="R128" s="538"/>
    </row>
    <row r="129" spans="1:18">
      <c r="A129" s="203">
        <v>1</v>
      </c>
      <c r="B129" s="204"/>
      <c r="C129" s="205"/>
      <c r="D129" s="205"/>
      <c r="E129" s="206"/>
      <c r="G129" s="203">
        <v>12</v>
      </c>
      <c r="H129" s="207"/>
      <c r="I129" s="207"/>
      <c r="J129" s="207"/>
      <c r="K129" s="207"/>
      <c r="L129" s="207"/>
      <c r="M129" s="207"/>
      <c r="N129" s="207"/>
      <c r="O129" s="204"/>
      <c r="P129" s="205"/>
      <c r="Q129" s="205"/>
      <c r="R129" s="206"/>
    </row>
    <row r="130" spans="1:18">
      <c r="A130" s="203">
        <v>2</v>
      </c>
      <c r="B130" s="204"/>
      <c r="C130" s="205"/>
      <c r="D130" s="205"/>
      <c r="E130" s="206"/>
      <c r="G130" s="203">
        <v>13</v>
      </c>
      <c r="H130" s="207"/>
      <c r="I130" s="207"/>
      <c r="J130" s="207"/>
      <c r="K130" s="207"/>
      <c r="L130" s="207"/>
      <c r="M130" s="207"/>
      <c r="N130" s="207"/>
      <c r="O130" s="204"/>
      <c r="P130" s="205"/>
      <c r="Q130" s="205"/>
      <c r="R130" s="206"/>
    </row>
    <row r="131" spans="1:18">
      <c r="A131" s="203">
        <v>3</v>
      </c>
      <c r="B131" s="204"/>
      <c r="C131" s="205"/>
      <c r="D131" s="205"/>
      <c r="E131" s="206"/>
      <c r="G131" s="203">
        <v>14</v>
      </c>
      <c r="H131" s="207"/>
      <c r="I131" s="207"/>
      <c r="J131" s="207"/>
      <c r="K131" s="207"/>
      <c r="L131" s="207"/>
      <c r="M131" s="207"/>
      <c r="N131" s="207"/>
      <c r="O131" s="204"/>
      <c r="P131" s="205"/>
      <c r="Q131" s="205"/>
      <c r="R131" s="206"/>
    </row>
    <row r="132" spans="1:18">
      <c r="A132" s="203">
        <v>4</v>
      </c>
      <c r="B132" s="204"/>
      <c r="C132" s="205"/>
      <c r="D132" s="205"/>
      <c r="E132" s="206"/>
      <c r="G132" s="203">
        <v>15</v>
      </c>
      <c r="H132" s="207"/>
      <c r="I132" s="207"/>
      <c r="J132" s="207"/>
      <c r="K132" s="207"/>
      <c r="L132" s="207"/>
      <c r="M132" s="207"/>
      <c r="N132" s="207"/>
      <c r="O132" s="204"/>
      <c r="P132" s="205"/>
      <c r="Q132" s="205"/>
      <c r="R132" s="206"/>
    </row>
    <row r="133" spans="1:18">
      <c r="A133" s="203">
        <v>5</v>
      </c>
      <c r="B133" s="204"/>
      <c r="C133" s="205"/>
      <c r="D133" s="205"/>
      <c r="E133" s="206"/>
      <c r="G133" s="203">
        <v>16</v>
      </c>
      <c r="H133" s="207"/>
      <c r="I133" s="207"/>
      <c r="J133" s="207"/>
      <c r="K133" s="207"/>
      <c r="L133" s="207"/>
      <c r="M133" s="207"/>
      <c r="N133" s="207"/>
      <c r="O133" s="204"/>
      <c r="P133" s="205"/>
      <c r="Q133" s="205"/>
      <c r="R133" s="206"/>
    </row>
    <row r="134" spans="1:18">
      <c r="A134" s="203">
        <v>6</v>
      </c>
      <c r="B134" s="204"/>
      <c r="C134" s="205"/>
      <c r="D134" s="205"/>
      <c r="E134" s="206"/>
      <c r="G134" s="203">
        <v>17</v>
      </c>
      <c r="H134" s="207"/>
      <c r="I134" s="207"/>
      <c r="J134" s="207"/>
      <c r="K134" s="207"/>
      <c r="L134" s="207"/>
      <c r="M134" s="207"/>
      <c r="N134" s="207"/>
      <c r="O134" s="204"/>
      <c r="P134" s="205"/>
      <c r="Q134" s="205"/>
      <c r="R134" s="206"/>
    </row>
    <row r="135" spans="1:18">
      <c r="A135" s="203">
        <v>7</v>
      </c>
      <c r="B135" s="204"/>
      <c r="C135" s="205"/>
      <c r="D135" s="205"/>
      <c r="E135" s="206"/>
      <c r="G135" s="203">
        <v>18</v>
      </c>
      <c r="H135" s="207"/>
      <c r="I135" s="207"/>
      <c r="J135" s="207"/>
      <c r="K135" s="207"/>
      <c r="L135" s="207"/>
      <c r="M135" s="207"/>
      <c r="N135" s="207"/>
      <c r="O135" s="204"/>
      <c r="P135" s="205"/>
      <c r="Q135" s="205"/>
      <c r="R135" s="206"/>
    </row>
    <row r="136" spans="1:18">
      <c r="A136" s="203">
        <v>8</v>
      </c>
      <c r="B136" s="204"/>
      <c r="C136" s="205"/>
      <c r="D136" s="205"/>
      <c r="E136" s="206"/>
      <c r="G136" s="203">
        <v>19</v>
      </c>
      <c r="H136" s="207"/>
      <c r="I136" s="207"/>
      <c r="J136" s="207"/>
      <c r="K136" s="207"/>
      <c r="L136" s="207"/>
      <c r="M136" s="207"/>
      <c r="N136" s="207"/>
      <c r="O136" s="204"/>
      <c r="P136" s="205"/>
      <c r="Q136" s="205"/>
      <c r="R136" s="206"/>
    </row>
    <row r="137" spans="1:18">
      <c r="A137" s="203">
        <v>9</v>
      </c>
      <c r="B137" s="204"/>
      <c r="C137" s="205"/>
      <c r="D137" s="205"/>
      <c r="E137" s="206"/>
      <c r="G137" s="203">
        <v>20</v>
      </c>
      <c r="H137" s="207"/>
      <c r="I137" s="207"/>
      <c r="J137" s="207"/>
      <c r="K137" s="207"/>
      <c r="L137" s="207"/>
      <c r="M137" s="207"/>
      <c r="N137" s="207"/>
      <c r="O137" s="204"/>
      <c r="P137" s="205"/>
      <c r="Q137" s="205"/>
      <c r="R137" s="206"/>
    </row>
    <row r="138" spans="1:18">
      <c r="A138" s="203">
        <v>10</v>
      </c>
      <c r="B138" s="204"/>
      <c r="C138" s="205"/>
      <c r="D138" s="205"/>
      <c r="E138" s="206"/>
      <c r="G138" s="203">
        <v>21</v>
      </c>
      <c r="H138" s="207"/>
      <c r="I138" s="207"/>
      <c r="J138" s="207"/>
      <c r="K138" s="207"/>
      <c r="L138" s="207"/>
      <c r="M138" s="207"/>
      <c r="N138" s="207"/>
      <c r="O138" s="204"/>
      <c r="P138" s="205"/>
      <c r="Q138" s="205"/>
      <c r="R138" s="206"/>
    </row>
    <row r="139" spans="1:18" ht="13.5" thickBot="1">
      <c r="A139" s="208">
        <v>11</v>
      </c>
      <c r="B139" s="204"/>
      <c r="C139" s="205"/>
      <c r="D139" s="205"/>
      <c r="E139" s="206"/>
      <c r="G139" s="209"/>
      <c r="H139" s="210"/>
      <c r="I139" s="210"/>
      <c r="J139" s="210"/>
      <c r="K139" s="210"/>
      <c r="L139" s="210"/>
      <c r="M139" s="210"/>
      <c r="N139" s="210"/>
      <c r="O139" s="211" t="s">
        <v>3</v>
      </c>
      <c r="P139" s="210"/>
      <c r="Q139" s="210"/>
      <c r="R139" s="212">
        <f>SUM(R129:R138)+SUM(E129:E139)</f>
        <v>0</v>
      </c>
    </row>
    <row r="140" spans="1:18">
      <c r="B140" s="213"/>
      <c r="C140" s="214"/>
      <c r="D140" s="214"/>
      <c r="E140" s="185"/>
      <c r="O140" s="213"/>
    </row>
    <row r="141" spans="1:18">
      <c r="B141" s="213"/>
      <c r="C141" s="214"/>
      <c r="D141" s="214"/>
      <c r="E141" s="185"/>
      <c r="O141" s="213"/>
    </row>
    <row r="142" spans="1:18">
      <c r="B142" s="213"/>
      <c r="C142" s="214"/>
      <c r="D142" s="214"/>
      <c r="E142" s="185"/>
      <c r="O142" s="213"/>
    </row>
    <row r="143" spans="1:18">
      <c r="B143" s="213"/>
      <c r="C143" s="214"/>
      <c r="D143" s="214"/>
      <c r="E143" s="185"/>
      <c r="O143" s="213"/>
    </row>
    <row r="144" spans="1:18">
      <c r="B144" s="213"/>
      <c r="C144" s="214"/>
      <c r="D144" s="214"/>
      <c r="E144" s="185"/>
      <c r="O144" s="213"/>
    </row>
    <row r="145" spans="1:18">
      <c r="B145" s="213"/>
      <c r="C145" s="214"/>
      <c r="D145" s="214"/>
      <c r="E145" s="185"/>
      <c r="O145" s="213"/>
    </row>
    <row r="146" spans="1:18" ht="13.5" thickBot="1">
      <c r="B146" s="213"/>
      <c r="C146" s="214"/>
      <c r="D146" s="214"/>
      <c r="E146" s="185"/>
      <c r="O146" s="213"/>
    </row>
    <row r="147" spans="1:18" ht="12.75" customHeight="1">
      <c r="A147" s="200">
        <v>5</v>
      </c>
      <c r="B147" s="201"/>
      <c r="C147" s="535" t="s">
        <v>138</v>
      </c>
      <c r="D147" s="535" t="s">
        <v>27</v>
      </c>
      <c r="E147" s="537" t="s">
        <v>13</v>
      </c>
      <c r="G147" s="200"/>
      <c r="H147" s="201"/>
      <c r="I147" s="201"/>
      <c r="J147" s="201"/>
      <c r="K147" s="201"/>
      <c r="L147" s="201"/>
      <c r="M147" s="201"/>
      <c r="N147" s="201"/>
      <c r="O147" s="201"/>
      <c r="P147" s="535" t="s">
        <v>138</v>
      </c>
      <c r="Q147" s="535" t="s">
        <v>27</v>
      </c>
      <c r="R147" s="537" t="s">
        <v>13</v>
      </c>
    </row>
    <row r="148" spans="1:18" ht="25.5">
      <c r="A148" s="202" t="s">
        <v>7</v>
      </c>
      <c r="B148" s="50" t="str">
        <f>+"מספר אסמכתא "&amp;B7&amp;"
 חזרה לטבלה "</f>
        <v xml:space="preserve">מספר אסמכתא 
 חזרה לטבלה </v>
      </c>
      <c r="C148" s="536"/>
      <c r="D148" s="536"/>
      <c r="E148" s="538"/>
      <c r="G148" s="202" t="s">
        <v>19</v>
      </c>
      <c r="H148" s="27"/>
      <c r="I148" s="27"/>
      <c r="J148" s="27"/>
      <c r="K148" s="27"/>
      <c r="L148" s="27"/>
      <c r="M148" s="27"/>
      <c r="N148" s="27"/>
      <c r="O148" s="50" t="str">
        <f>+"מספר אסמכתא "&amp;B7&amp;"
 חזרה לטבלה "</f>
        <v xml:space="preserve">מספר אסמכתא 
 חזרה לטבלה </v>
      </c>
      <c r="P148" s="536"/>
      <c r="Q148" s="536"/>
      <c r="R148" s="538"/>
    </row>
    <row r="149" spans="1:18">
      <c r="A149" s="203">
        <v>1</v>
      </c>
      <c r="B149" s="204"/>
      <c r="C149" s="205"/>
      <c r="D149" s="205"/>
      <c r="E149" s="206"/>
      <c r="G149" s="203">
        <v>12</v>
      </c>
      <c r="H149" s="207"/>
      <c r="I149" s="207"/>
      <c r="J149" s="207"/>
      <c r="K149" s="207"/>
      <c r="L149" s="207"/>
      <c r="M149" s="207"/>
      <c r="N149" s="207"/>
      <c r="O149" s="204"/>
      <c r="P149" s="205"/>
      <c r="Q149" s="205"/>
      <c r="R149" s="206"/>
    </row>
    <row r="150" spans="1:18">
      <c r="A150" s="203">
        <v>2</v>
      </c>
      <c r="B150" s="204"/>
      <c r="C150" s="205"/>
      <c r="D150" s="205"/>
      <c r="E150" s="206"/>
      <c r="G150" s="203">
        <v>13</v>
      </c>
      <c r="H150" s="207"/>
      <c r="I150" s="207"/>
      <c r="J150" s="207"/>
      <c r="K150" s="207"/>
      <c r="L150" s="207"/>
      <c r="M150" s="207"/>
      <c r="N150" s="207"/>
      <c r="O150" s="204"/>
      <c r="P150" s="205"/>
      <c r="Q150" s="205"/>
      <c r="R150" s="206"/>
    </row>
    <row r="151" spans="1:18">
      <c r="A151" s="203">
        <v>3</v>
      </c>
      <c r="B151" s="204"/>
      <c r="C151" s="205"/>
      <c r="D151" s="205"/>
      <c r="E151" s="206"/>
      <c r="G151" s="203">
        <v>14</v>
      </c>
      <c r="H151" s="207"/>
      <c r="I151" s="207"/>
      <c r="J151" s="207"/>
      <c r="K151" s="207"/>
      <c r="L151" s="207"/>
      <c r="M151" s="207"/>
      <c r="N151" s="207"/>
      <c r="O151" s="204"/>
      <c r="P151" s="205"/>
      <c r="Q151" s="205"/>
      <c r="R151" s="206"/>
    </row>
    <row r="152" spans="1:18">
      <c r="A152" s="203">
        <v>4</v>
      </c>
      <c r="B152" s="204"/>
      <c r="C152" s="205"/>
      <c r="D152" s="205"/>
      <c r="E152" s="206"/>
      <c r="G152" s="203">
        <v>15</v>
      </c>
      <c r="H152" s="207"/>
      <c r="I152" s="207"/>
      <c r="J152" s="207"/>
      <c r="K152" s="207"/>
      <c r="L152" s="207"/>
      <c r="M152" s="207"/>
      <c r="N152" s="207"/>
      <c r="O152" s="204"/>
      <c r="P152" s="205"/>
      <c r="Q152" s="205"/>
      <c r="R152" s="206"/>
    </row>
    <row r="153" spans="1:18">
      <c r="A153" s="203">
        <v>5</v>
      </c>
      <c r="B153" s="204"/>
      <c r="C153" s="205"/>
      <c r="D153" s="205"/>
      <c r="E153" s="206"/>
      <c r="G153" s="203">
        <v>16</v>
      </c>
      <c r="H153" s="207"/>
      <c r="I153" s="207"/>
      <c r="J153" s="207"/>
      <c r="K153" s="207"/>
      <c r="L153" s="207"/>
      <c r="M153" s="207"/>
      <c r="N153" s="207"/>
      <c r="O153" s="204"/>
      <c r="P153" s="205"/>
      <c r="Q153" s="205"/>
      <c r="R153" s="206"/>
    </row>
    <row r="154" spans="1:18">
      <c r="A154" s="203">
        <v>6</v>
      </c>
      <c r="B154" s="204"/>
      <c r="C154" s="205"/>
      <c r="D154" s="205"/>
      <c r="E154" s="206"/>
      <c r="G154" s="203">
        <v>17</v>
      </c>
      <c r="H154" s="207"/>
      <c r="I154" s="207"/>
      <c r="J154" s="207"/>
      <c r="K154" s="207"/>
      <c r="L154" s="207"/>
      <c r="M154" s="207"/>
      <c r="N154" s="207"/>
      <c r="O154" s="204"/>
      <c r="P154" s="205"/>
      <c r="Q154" s="205"/>
      <c r="R154" s="206"/>
    </row>
    <row r="155" spans="1:18">
      <c r="A155" s="203">
        <v>7</v>
      </c>
      <c r="B155" s="204"/>
      <c r="C155" s="205"/>
      <c r="D155" s="205"/>
      <c r="E155" s="206"/>
      <c r="G155" s="203">
        <v>18</v>
      </c>
      <c r="H155" s="207"/>
      <c r="I155" s="207"/>
      <c r="J155" s="207"/>
      <c r="K155" s="207"/>
      <c r="L155" s="207"/>
      <c r="M155" s="207"/>
      <c r="N155" s="207"/>
      <c r="O155" s="204"/>
      <c r="P155" s="205"/>
      <c r="Q155" s="205"/>
      <c r="R155" s="206"/>
    </row>
    <row r="156" spans="1:18">
      <c r="A156" s="203">
        <v>8</v>
      </c>
      <c r="B156" s="204"/>
      <c r="C156" s="205"/>
      <c r="D156" s="205"/>
      <c r="E156" s="206"/>
      <c r="G156" s="203">
        <v>19</v>
      </c>
      <c r="H156" s="207"/>
      <c r="I156" s="207"/>
      <c r="J156" s="207"/>
      <c r="K156" s="207"/>
      <c r="L156" s="207"/>
      <c r="M156" s="207"/>
      <c r="N156" s="207"/>
      <c r="O156" s="204"/>
      <c r="P156" s="205"/>
      <c r="Q156" s="205"/>
      <c r="R156" s="206"/>
    </row>
    <row r="157" spans="1:18">
      <c r="A157" s="203">
        <v>9</v>
      </c>
      <c r="B157" s="204"/>
      <c r="C157" s="205"/>
      <c r="D157" s="205"/>
      <c r="E157" s="206"/>
      <c r="G157" s="203">
        <v>20</v>
      </c>
      <c r="H157" s="207"/>
      <c r="I157" s="207"/>
      <c r="J157" s="207"/>
      <c r="K157" s="207"/>
      <c r="L157" s="207"/>
      <c r="M157" s="207"/>
      <c r="N157" s="207"/>
      <c r="O157" s="204"/>
      <c r="P157" s="205"/>
      <c r="Q157" s="205"/>
      <c r="R157" s="206"/>
    </row>
    <row r="158" spans="1:18">
      <c r="A158" s="203">
        <v>10</v>
      </c>
      <c r="B158" s="204"/>
      <c r="C158" s="205"/>
      <c r="D158" s="205"/>
      <c r="E158" s="206"/>
      <c r="G158" s="203">
        <v>21</v>
      </c>
      <c r="H158" s="207"/>
      <c r="I158" s="207"/>
      <c r="J158" s="207"/>
      <c r="K158" s="207"/>
      <c r="L158" s="207"/>
      <c r="M158" s="207"/>
      <c r="N158" s="207"/>
      <c r="O158" s="204"/>
      <c r="P158" s="205"/>
      <c r="Q158" s="205"/>
      <c r="R158" s="206"/>
    </row>
    <row r="159" spans="1:18" ht="13.5" thickBot="1">
      <c r="A159" s="208">
        <v>11</v>
      </c>
      <c r="B159" s="204"/>
      <c r="C159" s="205"/>
      <c r="D159" s="205"/>
      <c r="E159" s="206"/>
      <c r="G159" s="209"/>
      <c r="H159" s="210"/>
      <c r="I159" s="210"/>
      <c r="J159" s="210"/>
      <c r="K159" s="210"/>
      <c r="L159" s="210"/>
      <c r="M159" s="210"/>
      <c r="N159" s="210"/>
      <c r="O159" s="211" t="s">
        <v>3</v>
      </c>
      <c r="P159" s="210"/>
      <c r="Q159" s="210"/>
      <c r="R159" s="212">
        <f>SUM(R149:R158)+SUM(E149:E159)</f>
        <v>0</v>
      </c>
    </row>
    <row r="160" spans="1:18">
      <c r="B160" s="213"/>
      <c r="C160" s="214"/>
      <c r="D160" s="214"/>
      <c r="E160" s="185"/>
      <c r="O160" s="213"/>
    </row>
    <row r="161" spans="1:18">
      <c r="B161" s="213"/>
      <c r="C161" s="214"/>
      <c r="D161" s="214"/>
      <c r="E161" s="185"/>
      <c r="O161" s="213"/>
    </row>
    <row r="162" spans="1:18">
      <c r="B162" s="213"/>
      <c r="C162" s="214"/>
      <c r="D162" s="214"/>
      <c r="E162" s="185"/>
      <c r="O162" s="213"/>
    </row>
    <row r="163" spans="1:18">
      <c r="B163" s="213"/>
      <c r="C163" s="214"/>
      <c r="D163" s="214"/>
      <c r="E163" s="185"/>
      <c r="O163" s="213"/>
    </row>
    <row r="164" spans="1:18">
      <c r="B164" s="213"/>
      <c r="C164" s="214"/>
      <c r="D164" s="214"/>
      <c r="E164" s="185"/>
      <c r="O164" s="213"/>
    </row>
    <row r="165" spans="1:18">
      <c r="B165" s="213"/>
      <c r="C165" s="214"/>
      <c r="D165" s="214"/>
      <c r="E165" s="185"/>
      <c r="O165" s="213"/>
    </row>
    <row r="166" spans="1:18" ht="13.5" thickBot="1">
      <c r="B166" s="213"/>
      <c r="C166" s="214"/>
      <c r="D166" s="214"/>
      <c r="E166" s="185"/>
      <c r="O166" s="213"/>
    </row>
    <row r="167" spans="1:18" ht="12.75" customHeight="1">
      <c r="A167" s="200">
        <v>6</v>
      </c>
      <c r="B167" s="201"/>
      <c r="C167" s="535" t="s">
        <v>138</v>
      </c>
      <c r="D167" s="535" t="s">
        <v>27</v>
      </c>
      <c r="E167" s="537" t="s">
        <v>13</v>
      </c>
      <c r="G167" s="200"/>
      <c r="H167" s="201"/>
      <c r="I167" s="201"/>
      <c r="J167" s="201"/>
      <c r="K167" s="201"/>
      <c r="L167" s="201"/>
      <c r="M167" s="201"/>
      <c r="N167" s="201"/>
      <c r="O167" s="201"/>
      <c r="P167" s="535" t="s">
        <v>138</v>
      </c>
      <c r="Q167" s="535" t="s">
        <v>27</v>
      </c>
      <c r="R167" s="537" t="s">
        <v>13</v>
      </c>
    </row>
    <row r="168" spans="1:18" ht="25.5">
      <c r="A168" s="202" t="s">
        <v>7</v>
      </c>
      <c r="B168" s="50" t="str">
        <f>+"מספר אסמכתא "&amp;B8&amp;"
 חזרה לטבלה "</f>
        <v xml:space="preserve">מספר אסמכתא 
 חזרה לטבלה </v>
      </c>
      <c r="C168" s="536"/>
      <c r="D168" s="536"/>
      <c r="E168" s="538"/>
      <c r="G168" s="202" t="s">
        <v>19</v>
      </c>
      <c r="H168" s="27"/>
      <c r="I168" s="27"/>
      <c r="J168" s="27"/>
      <c r="K168" s="27"/>
      <c r="L168" s="27"/>
      <c r="M168" s="27"/>
      <c r="N168" s="27"/>
      <c r="O168" s="50" t="str">
        <f>+"מספר אסמכתא "&amp;B8&amp;"
 חזרה לטבלה "</f>
        <v xml:space="preserve">מספר אסמכתא 
 חזרה לטבלה </v>
      </c>
      <c r="P168" s="536"/>
      <c r="Q168" s="536"/>
      <c r="R168" s="538"/>
    </row>
    <row r="169" spans="1:18">
      <c r="A169" s="203">
        <v>1</v>
      </c>
      <c r="B169" s="204"/>
      <c r="C169" s="205"/>
      <c r="D169" s="205"/>
      <c r="E169" s="206"/>
      <c r="G169" s="203">
        <v>12</v>
      </c>
      <c r="H169" s="207"/>
      <c r="I169" s="207"/>
      <c r="J169" s="207"/>
      <c r="K169" s="207"/>
      <c r="L169" s="207"/>
      <c r="M169" s="207"/>
      <c r="N169" s="207"/>
      <c r="O169" s="204"/>
      <c r="P169" s="205"/>
      <c r="Q169" s="205"/>
      <c r="R169" s="206"/>
    </row>
    <row r="170" spans="1:18">
      <c r="A170" s="203">
        <v>2</v>
      </c>
      <c r="B170" s="204"/>
      <c r="C170" s="205"/>
      <c r="D170" s="205"/>
      <c r="E170" s="206"/>
      <c r="G170" s="203">
        <v>13</v>
      </c>
      <c r="H170" s="207"/>
      <c r="I170" s="207"/>
      <c r="J170" s="207"/>
      <c r="K170" s="207"/>
      <c r="L170" s="207"/>
      <c r="M170" s="207"/>
      <c r="N170" s="207"/>
      <c r="O170" s="204"/>
      <c r="P170" s="205"/>
      <c r="Q170" s="205"/>
      <c r="R170" s="206"/>
    </row>
    <row r="171" spans="1:18">
      <c r="A171" s="203">
        <v>3</v>
      </c>
      <c r="B171" s="204"/>
      <c r="C171" s="205"/>
      <c r="D171" s="205"/>
      <c r="E171" s="206"/>
      <c r="G171" s="203">
        <v>14</v>
      </c>
      <c r="H171" s="207"/>
      <c r="I171" s="207"/>
      <c r="J171" s="207"/>
      <c r="K171" s="207"/>
      <c r="L171" s="207"/>
      <c r="M171" s="207"/>
      <c r="N171" s="207"/>
      <c r="O171" s="204"/>
      <c r="P171" s="205"/>
      <c r="Q171" s="205"/>
      <c r="R171" s="206"/>
    </row>
    <row r="172" spans="1:18">
      <c r="A172" s="203">
        <v>4</v>
      </c>
      <c r="B172" s="204"/>
      <c r="C172" s="205"/>
      <c r="D172" s="205"/>
      <c r="E172" s="206"/>
      <c r="G172" s="203">
        <v>15</v>
      </c>
      <c r="H172" s="207"/>
      <c r="I172" s="207"/>
      <c r="J172" s="207"/>
      <c r="K172" s="207"/>
      <c r="L172" s="207"/>
      <c r="M172" s="207"/>
      <c r="N172" s="207"/>
      <c r="O172" s="204"/>
      <c r="P172" s="205"/>
      <c r="Q172" s="205"/>
      <c r="R172" s="206"/>
    </row>
    <row r="173" spans="1:18">
      <c r="A173" s="203">
        <v>5</v>
      </c>
      <c r="B173" s="204"/>
      <c r="C173" s="205"/>
      <c r="D173" s="205"/>
      <c r="E173" s="206"/>
      <c r="G173" s="203">
        <v>16</v>
      </c>
      <c r="H173" s="207"/>
      <c r="I173" s="207"/>
      <c r="J173" s="207"/>
      <c r="K173" s="207"/>
      <c r="L173" s="207"/>
      <c r="M173" s="207"/>
      <c r="N173" s="207"/>
      <c r="O173" s="204"/>
      <c r="P173" s="205"/>
      <c r="Q173" s="205"/>
      <c r="R173" s="206"/>
    </row>
    <row r="174" spans="1:18">
      <c r="A174" s="203">
        <v>6</v>
      </c>
      <c r="B174" s="204"/>
      <c r="C174" s="205"/>
      <c r="D174" s="205"/>
      <c r="E174" s="206"/>
      <c r="G174" s="203">
        <v>17</v>
      </c>
      <c r="H174" s="207"/>
      <c r="I174" s="207"/>
      <c r="J174" s="207"/>
      <c r="K174" s="207"/>
      <c r="L174" s="207"/>
      <c r="M174" s="207"/>
      <c r="N174" s="207"/>
      <c r="O174" s="204"/>
      <c r="P174" s="205"/>
      <c r="Q174" s="205"/>
      <c r="R174" s="206"/>
    </row>
    <row r="175" spans="1:18">
      <c r="A175" s="203">
        <v>7</v>
      </c>
      <c r="B175" s="204"/>
      <c r="C175" s="205"/>
      <c r="D175" s="205"/>
      <c r="E175" s="206"/>
      <c r="G175" s="203">
        <v>18</v>
      </c>
      <c r="H175" s="207"/>
      <c r="I175" s="207"/>
      <c r="J175" s="207"/>
      <c r="K175" s="207"/>
      <c r="L175" s="207"/>
      <c r="M175" s="207"/>
      <c r="N175" s="207"/>
      <c r="O175" s="204"/>
      <c r="P175" s="205"/>
      <c r="Q175" s="205"/>
      <c r="R175" s="206"/>
    </row>
    <row r="176" spans="1:18">
      <c r="A176" s="203">
        <v>8</v>
      </c>
      <c r="B176" s="204"/>
      <c r="C176" s="205"/>
      <c r="D176" s="205"/>
      <c r="E176" s="206"/>
      <c r="G176" s="203">
        <v>19</v>
      </c>
      <c r="H176" s="207"/>
      <c r="I176" s="207"/>
      <c r="J176" s="207"/>
      <c r="K176" s="207"/>
      <c r="L176" s="207"/>
      <c r="M176" s="207"/>
      <c r="N176" s="207"/>
      <c r="O176" s="204"/>
      <c r="P176" s="205"/>
      <c r="Q176" s="205"/>
      <c r="R176" s="206"/>
    </row>
    <row r="177" spans="1:18">
      <c r="A177" s="203">
        <v>9</v>
      </c>
      <c r="B177" s="204"/>
      <c r="C177" s="205"/>
      <c r="D177" s="205"/>
      <c r="E177" s="206"/>
      <c r="G177" s="203">
        <v>20</v>
      </c>
      <c r="H177" s="207"/>
      <c r="I177" s="207"/>
      <c r="J177" s="207"/>
      <c r="K177" s="207"/>
      <c r="L177" s="207"/>
      <c r="M177" s="207"/>
      <c r="N177" s="207"/>
      <c r="O177" s="204"/>
      <c r="P177" s="205"/>
      <c r="Q177" s="205"/>
      <c r="R177" s="206"/>
    </row>
    <row r="178" spans="1:18">
      <c r="A178" s="203">
        <v>10</v>
      </c>
      <c r="B178" s="204"/>
      <c r="C178" s="205"/>
      <c r="D178" s="205"/>
      <c r="E178" s="206"/>
      <c r="G178" s="203">
        <v>21</v>
      </c>
      <c r="H178" s="207"/>
      <c r="I178" s="207"/>
      <c r="J178" s="207"/>
      <c r="K178" s="207"/>
      <c r="L178" s="207"/>
      <c r="M178" s="207"/>
      <c r="N178" s="207"/>
      <c r="O178" s="204"/>
      <c r="P178" s="205"/>
      <c r="Q178" s="205"/>
      <c r="R178" s="206"/>
    </row>
    <row r="179" spans="1:18" ht="13.5" thickBot="1">
      <c r="A179" s="208">
        <v>11</v>
      </c>
      <c r="B179" s="204"/>
      <c r="C179" s="205"/>
      <c r="D179" s="205"/>
      <c r="E179" s="206"/>
      <c r="G179" s="209"/>
      <c r="H179" s="210"/>
      <c r="I179" s="210"/>
      <c r="J179" s="210"/>
      <c r="K179" s="210"/>
      <c r="L179" s="210"/>
      <c r="M179" s="210"/>
      <c r="N179" s="210"/>
      <c r="O179" s="211" t="s">
        <v>3</v>
      </c>
      <c r="P179" s="210"/>
      <c r="Q179" s="210"/>
      <c r="R179" s="212">
        <f>SUM(R169:R178)+SUM(E169:E179)</f>
        <v>0</v>
      </c>
    </row>
    <row r="180" spans="1:18">
      <c r="B180" s="213"/>
      <c r="C180" s="214"/>
      <c r="D180" s="214"/>
      <c r="E180" s="185"/>
      <c r="O180" s="213"/>
    </row>
    <row r="181" spans="1:18">
      <c r="B181" s="213"/>
      <c r="C181" s="214"/>
      <c r="D181" s="214"/>
      <c r="E181" s="185"/>
      <c r="O181" s="213"/>
    </row>
    <row r="182" spans="1:18">
      <c r="B182" s="213"/>
      <c r="C182" s="214"/>
      <c r="D182" s="214"/>
      <c r="E182" s="185"/>
      <c r="O182" s="213"/>
    </row>
    <row r="183" spans="1:18">
      <c r="B183" s="213"/>
      <c r="C183" s="214"/>
      <c r="D183" s="214"/>
      <c r="E183" s="185"/>
      <c r="O183" s="213"/>
    </row>
    <row r="184" spans="1:18">
      <c r="B184" s="213"/>
      <c r="C184" s="214"/>
      <c r="D184" s="214"/>
      <c r="E184" s="185"/>
      <c r="O184" s="213"/>
    </row>
    <row r="185" spans="1:18">
      <c r="B185" s="213"/>
      <c r="C185" s="214"/>
      <c r="D185" s="214"/>
      <c r="E185" s="185"/>
      <c r="O185" s="213"/>
    </row>
    <row r="186" spans="1:18" ht="13.5" thickBot="1">
      <c r="B186" s="213"/>
      <c r="C186" s="214"/>
      <c r="D186" s="214"/>
      <c r="E186" s="185"/>
      <c r="O186" s="213"/>
    </row>
    <row r="187" spans="1:18" ht="12.75" customHeight="1">
      <c r="A187" s="200">
        <v>7</v>
      </c>
      <c r="B187" s="201"/>
      <c r="C187" s="535" t="s">
        <v>138</v>
      </c>
      <c r="D187" s="535" t="s">
        <v>27</v>
      </c>
      <c r="E187" s="537" t="s">
        <v>13</v>
      </c>
      <c r="G187" s="200"/>
      <c r="H187" s="201"/>
      <c r="I187" s="201"/>
      <c r="J187" s="201"/>
      <c r="K187" s="201"/>
      <c r="L187" s="201"/>
      <c r="M187" s="201"/>
      <c r="N187" s="201"/>
      <c r="O187" s="201"/>
      <c r="P187" s="535" t="s">
        <v>138</v>
      </c>
      <c r="Q187" s="535" t="s">
        <v>27</v>
      </c>
      <c r="R187" s="537" t="s">
        <v>13</v>
      </c>
    </row>
    <row r="188" spans="1:18" ht="25.5">
      <c r="A188" s="202" t="s">
        <v>7</v>
      </c>
      <c r="B188" s="50" t="str">
        <f>+"מספר אסמכתא "&amp;B9&amp;"
 חזרה לטבלה "</f>
        <v xml:space="preserve">מספר אסמכתא 
 חזרה לטבלה </v>
      </c>
      <c r="C188" s="536"/>
      <c r="D188" s="536"/>
      <c r="E188" s="538"/>
      <c r="G188" s="202" t="s">
        <v>19</v>
      </c>
      <c r="H188" s="27"/>
      <c r="I188" s="27"/>
      <c r="J188" s="27"/>
      <c r="K188" s="27"/>
      <c r="L188" s="27"/>
      <c r="M188" s="27"/>
      <c r="N188" s="27"/>
      <c r="O188" s="50" t="str">
        <f>+"מספר אסמכתא "&amp;B9&amp;"
 חזרה לטבלה "</f>
        <v xml:space="preserve">מספר אסמכתא 
 חזרה לטבלה </v>
      </c>
      <c r="P188" s="536"/>
      <c r="Q188" s="536"/>
      <c r="R188" s="538"/>
    </row>
    <row r="189" spans="1:18">
      <c r="A189" s="203">
        <v>1</v>
      </c>
      <c r="B189" s="204"/>
      <c r="C189" s="205"/>
      <c r="D189" s="205"/>
      <c r="E189" s="206"/>
      <c r="G189" s="203">
        <v>12</v>
      </c>
      <c r="H189" s="207"/>
      <c r="I189" s="207"/>
      <c r="J189" s="207"/>
      <c r="K189" s="207"/>
      <c r="L189" s="207"/>
      <c r="M189" s="207"/>
      <c r="N189" s="207"/>
      <c r="O189" s="204"/>
      <c r="P189" s="205"/>
      <c r="Q189" s="205"/>
      <c r="R189" s="206"/>
    </row>
    <row r="190" spans="1:18">
      <c r="A190" s="203">
        <v>2</v>
      </c>
      <c r="B190" s="204"/>
      <c r="C190" s="205"/>
      <c r="D190" s="205"/>
      <c r="E190" s="206"/>
      <c r="G190" s="203">
        <v>13</v>
      </c>
      <c r="H190" s="207"/>
      <c r="I190" s="207"/>
      <c r="J190" s="207"/>
      <c r="K190" s="207"/>
      <c r="L190" s="207"/>
      <c r="M190" s="207"/>
      <c r="N190" s="207"/>
      <c r="O190" s="204"/>
      <c r="P190" s="205"/>
      <c r="Q190" s="205"/>
      <c r="R190" s="206"/>
    </row>
    <row r="191" spans="1:18">
      <c r="A191" s="203">
        <v>3</v>
      </c>
      <c r="B191" s="204"/>
      <c r="C191" s="205"/>
      <c r="D191" s="205"/>
      <c r="E191" s="206"/>
      <c r="G191" s="203">
        <v>14</v>
      </c>
      <c r="H191" s="207"/>
      <c r="I191" s="207"/>
      <c r="J191" s="207"/>
      <c r="K191" s="207"/>
      <c r="L191" s="207"/>
      <c r="M191" s="207"/>
      <c r="N191" s="207"/>
      <c r="O191" s="204"/>
      <c r="P191" s="205"/>
      <c r="Q191" s="205"/>
      <c r="R191" s="206"/>
    </row>
    <row r="192" spans="1:18">
      <c r="A192" s="203">
        <v>4</v>
      </c>
      <c r="B192" s="204"/>
      <c r="C192" s="205"/>
      <c r="D192" s="205"/>
      <c r="E192" s="206"/>
      <c r="G192" s="203">
        <v>15</v>
      </c>
      <c r="H192" s="207"/>
      <c r="I192" s="207"/>
      <c r="J192" s="207"/>
      <c r="K192" s="207"/>
      <c r="L192" s="207"/>
      <c r="M192" s="207"/>
      <c r="N192" s="207"/>
      <c r="O192" s="204"/>
      <c r="P192" s="205"/>
      <c r="Q192" s="205"/>
      <c r="R192" s="206"/>
    </row>
    <row r="193" spans="1:18">
      <c r="A193" s="203">
        <v>5</v>
      </c>
      <c r="B193" s="204"/>
      <c r="C193" s="205"/>
      <c r="D193" s="205"/>
      <c r="E193" s="206"/>
      <c r="G193" s="203">
        <v>16</v>
      </c>
      <c r="H193" s="207"/>
      <c r="I193" s="207"/>
      <c r="J193" s="207"/>
      <c r="K193" s="207"/>
      <c r="L193" s="207"/>
      <c r="M193" s="207"/>
      <c r="N193" s="207"/>
      <c r="O193" s="204"/>
      <c r="P193" s="205"/>
      <c r="Q193" s="205"/>
      <c r="R193" s="206"/>
    </row>
    <row r="194" spans="1:18">
      <c r="A194" s="203">
        <v>6</v>
      </c>
      <c r="B194" s="204"/>
      <c r="C194" s="205"/>
      <c r="D194" s="205"/>
      <c r="E194" s="206"/>
      <c r="G194" s="203">
        <v>17</v>
      </c>
      <c r="H194" s="207"/>
      <c r="I194" s="207"/>
      <c r="J194" s="207"/>
      <c r="K194" s="207"/>
      <c r="L194" s="207"/>
      <c r="M194" s="207"/>
      <c r="N194" s="207"/>
      <c r="O194" s="204"/>
      <c r="P194" s="205"/>
      <c r="Q194" s="205"/>
      <c r="R194" s="206"/>
    </row>
    <row r="195" spans="1:18">
      <c r="A195" s="203">
        <v>7</v>
      </c>
      <c r="B195" s="204"/>
      <c r="C195" s="205"/>
      <c r="D195" s="205"/>
      <c r="E195" s="206"/>
      <c r="G195" s="203">
        <v>18</v>
      </c>
      <c r="H195" s="207"/>
      <c r="I195" s="207"/>
      <c r="J195" s="207"/>
      <c r="K195" s="207"/>
      <c r="L195" s="207"/>
      <c r="M195" s="207"/>
      <c r="N195" s="207"/>
      <c r="O195" s="204"/>
      <c r="P195" s="205"/>
      <c r="Q195" s="205"/>
      <c r="R195" s="206"/>
    </row>
    <row r="196" spans="1:18">
      <c r="A196" s="203">
        <v>8</v>
      </c>
      <c r="B196" s="204"/>
      <c r="C196" s="205"/>
      <c r="D196" s="205"/>
      <c r="E196" s="206"/>
      <c r="G196" s="203">
        <v>19</v>
      </c>
      <c r="H196" s="207"/>
      <c r="I196" s="207"/>
      <c r="J196" s="207"/>
      <c r="K196" s="207"/>
      <c r="L196" s="207"/>
      <c r="M196" s="207"/>
      <c r="N196" s="207"/>
      <c r="O196" s="204"/>
      <c r="P196" s="205"/>
      <c r="Q196" s="205"/>
      <c r="R196" s="206"/>
    </row>
    <row r="197" spans="1:18">
      <c r="A197" s="203">
        <v>9</v>
      </c>
      <c r="B197" s="204"/>
      <c r="C197" s="205"/>
      <c r="D197" s="205"/>
      <c r="E197" s="206"/>
      <c r="G197" s="203">
        <v>20</v>
      </c>
      <c r="H197" s="207"/>
      <c r="I197" s="207"/>
      <c r="J197" s="207"/>
      <c r="K197" s="207"/>
      <c r="L197" s="207"/>
      <c r="M197" s="207"/>
      <c r="N197" s="207"/>
      <c r="O197" s="204"/>
      <c r="P197" s="205"/>
      <c r="Q197" s="205"/>
      <c r="R197" s="206"/>
    </row>
    <row r="198" spans="1:18">
      <c r="A198" s="203">
        <v>10</v>
      </c>
      <c r="B198" s="204"/>
      <c r="C198" s="205"/>
      <c r="D198" s="205"/>
      <c r="E198" s="206"/>
      <c r="G198" s="203">
        <v>21</v>
      </c>
      <c r="H198" s="207"/>
      <c r="I198" s="207"/>
      <c r="J198" s="207"/>
      <c r="K198" s="207"/>
      <c r="L198" s="207"/>
      <c r="M198" s="207"/>
      <c r="N198" s="207"/>
      <c r="O198" s="204"/>
      <c r="P198" s="205"/>
      <c r="Q198" s="205"/>
      <c r="R198" s="206"/>
    </row>
    <row r="199" spans="1:18" ht="13.5" thickBot="1">
      <c r="A199" s="208">
        <v>11</v>
      </c>
      <c r="B199" s="204"/>
      <c r="C199" s="205"/>
      <c r="D199" s="205"/>
      <c r="E199" s="206"/>
      <c r="G199" s="209"/>
      <c r="H199" s="210"/>
      <c r="I199" s="210"/>
      <c r="J199" s="210"/>
      <c r="K199" s="210"/>
      <c r="L199" s="210"/>
      <c r="M199" s="210"/>
      <c r="N199" s="210"/>
      <c r="O199" s="211" t="s">
        <v>3</v>
      </c>
      <c r="P199" s="210"/>
      <c r="Q199" s="210"/>
      <c r="R199" s="212">
        <f>SUM(R189:R198)+SUM(E189:E199)</f>
        <v>0</v>
      </c>
    </row>
    <row r="200" spans="1:18">
      <c r="B200" s="213"/>
      <c r="C200" s="214"/>
      <c r="D200" s="214"/>
      <c r="E200" s="185"/>
      <c r="O200" s="213"/>
    </row>
    <row r="201" spans="1:18">
      <c r="B201" s="213"/>
      <c r="C201" s="214"/>
      <c r="D201" s="214"/>
      <c r="E201" s="185"/>
      <c r="O201" s="213"/>
    </row>
    <row r="202" spans="1:18">
      <c r="B202" s="213"/>
      <c r="C202" s="214"/>
      <c r="D202" s="214"/>
      <c r="E202" s="185"/>
      <c r="O202" s="213"/>
    </row>
    <row r="203" spans="1:18">
      <c r="B203" s="213"/>
      <c r="C203" s="214"/>
      <c r="D203" s="214"/>
      <c r="E203" s="185"/>
      <c r="O203" s="213"/>
    </row>
    <row r="204" spans="1:18">
      <c r="B204" s="213"/>
      <c r="C204" s="214"/>
      <c r="D204" s="214"/>
      <c r="E204" s="185"/>
      <c r="O204" s="213"/>
    </row>
    <row r="205" spans="1:18">
      <c r="B205" s="213"/>
      <c r="C205" s="214"/>
      <c r="D205" s="214"/>
      <c r="E205" s="185"/>
      <c r="O205" s="213"/>
    </row>
    <row r="206" spans="1:18" ht="13.5" thickBot="1">
      <c r="B206" s="213"/>
      <c r="C206" s="214"/>
      <c r="D206" s="214"/>
      <c r="E206" s="185"/>
      <c r="O206" s="213"/>
    </row>
    <row r="207" spans="1:18" ht="12.75" customHeight="1">
      <c r="A207" s="200">
        <v>8</v>
      </c>
      <c r="B207" s="201"/>
      <c r="C207" s="535" t="s">
        <v>138</v>
      </c>
      <c r="D207" s="535" t="s">
        <v>27</v>
      </c>
      <c r="E207" s="537" t="s">
        <v>13</v>
      </c>
      <c r="G207" s="200"/>
      <c r="H207" s="201"/>
      <c r="I207" s="201"/>
      <c r="J207" s="201"/>
      <c r="K207" s="201"/>
      <c r="L207" s="201"/>
      <c r="M207" s="201"/>
      <c r="N207" s="201"/>
      <c r="O207" s="201"/>
      <c r="P207" s="535" t="s">
        <v>138</v>
      </c>
      <c r="Q207" s="535" t="s">
        <v>27</v>
      </c>
      <c r="R207" s="537" t="s">
        <v>13</v>
      </c>
    </row>
    <row r="208" spans="1:18" ht="25.5">
      <c r="A208" s="202" t="s">
        <v>7</v>
      </c>
      <c r="B208" s="50" t="str">
        <f>+"מספר אסמכתא "&amp;B10&amp;"
 חזרה לטבלה "</f>
        <v xml:space="preserve">מספר אסמכתא 
 חזרה לטבלה </v>
      </c>
      <c r="C208" s="536"/>
      <c r="D208" s="536"/>
      <c r="E208" s="538"/>
      <c r="G208" s="202" t="s">
        <v>19</v>
      </c>
      <c r="H208" s="27"/>
      <c r="I208" s="27"/>
      <c r="J208" s="27"/>
      <c r="K208" s="27"/>
      <c r="L208" s="27"/>
      <c r="M208" s="27"/>
      <c r="N208" s="27"/>
      <c r="O208" s="50" t="str">
        <f>+"מספר אסמכתא "&amp;B10&amp;"
 חזרה לטבלה "</f>
        <v xml:space="preserve">מספר אסמכתא 
 חזרה לטבלה </v>
      </c>
      <c r="P208" s="536"/>
      <c r="Q208" s="536"/>
      <c r="R208" s="538"/>
    </row>
    <row r="209" spans="1:18">
      <c r="A209" s="203">
        <v>1</v>
      </c>
      <c r="B209" s="204"/>
      <c r="C209" s="205"/>
      <c r="D209" s="205"/>
      <c r="E209" s="206"/>
      <c r="G209" s="203">
        <v>12</v>
      </c>
      <c r="H209" s="207"/>
      <c r="I209" s="207"/>
      <c r="J209" s="207"/>
      <c r="K209" s="207"/>
      <c r="L209" s="207"/>
      <c r="M209" s="207"/>
      <c r="N209" s="207"/>
      <c r="O209" s="204"/>
      <c r="P209" s="205"/>
      <c r="Q209" s="205"/>
      <c r="R209" s="206"/>
    </row>
    <row r="210" spans="1:18">
      <c r="A210" s="203">
        <v>2</v>
      </c>
      <c r="B210" s="204"/>
      <c r="C210" s="205"/>
      <c r="D210" s="205"/>
      <c r="E210" s="206"/>
      <c r="G210" s="203">
        <v>13</v>
      </c>
      <c r="H210" s="207"/>
      <c r="I210" s="207"/>
      <c r="J210" s="207"/>
      <c r="K210" s="207"/>
      <c r="L210" s="207"/>
      <c r="M210" s="207"/>
      <c r="N210" s="207"/>
      <c r="O210" s="204"/>
      <c r="P210" s="205"/>
      <c r="Q210" s="205"/>
      <c r="R210" s="206"/>
    </row>
    <row r="211" spans="1:18">
      <c r="A211" s="203">
        <v>3</v>
      </c>
      <c r="B211" s="204"/>
      <c r="C211" s="205"/>
      <c r="D211" s="205"/>
      <c r="E211" s="206"/>
      <c r="G211" s="203">
        <v>14</v>
      </c>
      <c r="H211" s="207"/>
      <c r="I211" s="207"/>
      <c r="J211" s="207"/>
      <c r="K211" s="207"/>
      <c r="L211" s="207"/>
      <c r="M211" s="207"/>
      <c r="N211" s="207"/>
      <c r="O211" s="204"/>
      <c r="P211" s="205"/>
      <c r="Q211" s="205"/>
      <c r="R211" s="206"/>
    </row>
    <row r="212" spans="1:18">
      <c r="A212" s="203">
        <v>4</v>
      </c>
      <c r="B212" s="204"/>
      <c r="C212" s="205"/>
      <c r="D212" s="205"/>
      <c r="E212" s="206"/>
      <c r="G212" s="203">
        <v>15</v>
      </c>
      <c r="H212" s="207"/>
      <c r="I212" s="207"/>
      <c r="J212" s="207"/>
      <c r="K212" s="207"/>
      <c r="L212" s="207"/>
      <c r="M212" s="207"/>
      <c r="N212" s="207"/>
      <c r="O212" s="204"/>
      <c r="P212" s="205"/>
      <c r="Q212" s="205"/>
      <c r="R212" s="206"/>
    </row>
    <row r="213" spans="1:18">
      <c r="A213" s="203">
        <v>5</v>
      </c>
      <c r="B213" s="204"/>
      <c r="C213" s="205"/>
      <c r="D213" s="205"/>
      <c r="E213" s="206"/>
      <c r="G213" s="203">
        <v>16</v>
      </c>
      <c r="H213" s="207"/>
      <c r="I213" s="207"/>
      <c r="J213" s="207"/>
      <c r="K213" s="207"/>
      <c r="L213" s="207"/>
      <c r="M213" s="207"/>
      <c r="N213" s="207"/>
      <c r="O213" s="204"/>
      <c r="P213" s="205"/>
      <c r="Q213" s="205"/>
      <c r="R213" s="206"/>
    </row>
    <row r="214" spans="1:18">
      <c r="A214" s="203">
        <v>6</v>
      </c>
      <c r="B214" s="204"/>
      <c r="C214" s="205"/>
      <c r="D214" s="205"/>
      <c r="E214" s="206"/>
      <c r="G214" s="203">
        <v>17</v>
      </c>
      <c r="H214" s="207"/>
      <c r="I214" s="207"/>
      <c r="J214" s="207"/>
      <c r="K214" s="207"/>
      <c r="L214" s="207"/>
      <c r="M214" s="207"/>
      <c r="N214" s="207"/>
      <c r="O214" s="204"/>
      <c r="P214" s="205"/>
      <c r="Q214" s="205"/>
      <c r="R214" s="206"/>
    </row>
    <row r="215" spans="1:18">
      <c r="A215" s="203">
        <v>7</v>
      </c>
      <c r="B215" s="204"/>
      <c r="C215" s="205"/>
      <c r="D215" s="205"/>
      <c r="E215" s="206"/>
      <c r="G215" s="203">
        <v>18</v>
      </c>
      <c r="H215" s="207"/>
      <c r="I215" s="207"/>
      <c r="J215" s="207"/>
      <c r="K215" s="207"/>
      <c r="L215" s="207"/>
      <c r="M215" s="207"/>
      <c r="N215" s="207"/>
      <c r="O215" s="204"/>
      <c r="P215" s="205"/>
      <c r="Q215" s="205"/>
      <c r="R215" s="206"/>
    </row>
    <row r="216" spans="1:18">
      <c r="A216" s="203">
        <v>8</v>
      </c>
      <c r="B216" s="204"/>
      <c r="C216" s="205"/>
      <c r="D216" s="205"/>
      <c r="E216" s="206"/>
      <c r="G216" s="203">
        <v>19</v>
      </c>
      <c r="H216" s="207"/>
      <c r="I216" s="207"/>
      <c r="J216" s="207"/>
      <c r="K216" s="207"/>
      <c r="L216" s="207"/>
      <c r="M216" s="207"/>
      <c r="N216" s="207"/>
      <c r="O216" s="204"/>
      <c r="P216" s="205"/>
      <c r="Q216" s="205"/>
      <c r="R216" s="206"/>
    </row>
    <row r="217" spans="1:18">
      <c r="A217" s="203">
        <v>9</v>
      </c>
      <c r="B217" s="204"/>
      <c r="C217" s="205"/>
      <c r="D217" s="205"/>
      <c r="E217" s="206"/>
      <c r="G217" s="203">
        <v>20</v>
      </c>
      <c r="H217" s="207"/>
      <c r="I217" s="207"/>
      <c r="J217" s="207"/>
      <c r="K217" s="207"/>
      <c r="L217" s="207"/>
      <c r="M217" s="207"/>
      <c r="N217" s="207"/>
      <c r="O217" s="204"/>
      <c r="P217" s="205"/>
      <c r="Q217" s="205"/>
      <c r="R217" s="206"/>
    </row>
    <row r="218" spans="1:18">
      <c r="A218" s="203">
        <v>10</v>
      </c>
      <c r="B218" s="204"/>
      <c r="C218" s="205"/>
      <c r="D218" s="205"/>
      <c r="E218" s="206"/>
      <c r="G218" s="203">
        <v>21</v>
      </c>
      <c r="H218" s="207"/>
      <c r="I218" s="207"/>
      <c r="J218" s="207"/>
      <c r="K218" s="207"/>
      <c r="L218" s="207"/>
      <c r="M218" s="207"/>
      <c r="N218" s="207"/>
      <c r="O218" s="204"/>
      <c r="P218" s="205"/>
      <c r="Q218" s="205"/>
      <c r="R218" s="206"/>
    </row>
    <row r="219" spans="1:18" ht="13.5" thickBot="1">
      <c r="A219" s="208">
        <v>11</v>
      </c>
      <c r="B219" s="204"/>
      <c r="C219" s="205"/>
      <c r="D219" s="205"/>
      <c r="E219" s="206"/>
      <c r="G219" s="209"/>
      <c r="H219" s="210"/>
      <c r="I219" s="210"/>
      <c r="J219" s="210"/>
      <c r="K219" s="210"/>
      <c r="L219" s="210"/>
      <c r="M219" s="210"/>
      <c r="N219" s="210"/>
      <c r="O219" s="211" t="s">
        <v>3</v>
      </c>
      <c r="P219" s="210"/>
      <c r="Q219" s="210"/>
      <c r="R219" s="212">
        <f>SUM(R209:R218)+SUM(E209:E219)</f>
        <v>0</v>
      </c>
    </row>
    <row r="220" spans="1:18">
      <c r="B220" s="213"/>
      <c r="C220" s="214"/>
      <c r="D220" s="214"/>
      <c r="E220" s="185"/>
      <c r="O220" s="213"/>
    </row>
    <row r="221" spans="1:18">
      <c r="B221" s="213"/>
      <c r="C221" s="214"/>
      <c r="D221" s="214"/>
      <c r="E221" s="185"/>
      <c r="O221" s="213"/>
    </row>
    <row r="222" spans="1:18">
      <c r="B222" s="213"/>
      <c r="C222" s="214"/>
      <c r="D222" s="214"/>
      <c r="E222" s="185"/>
      <c r="O222" s="213"/>
    </row>
    <row r="223" spans="1:18">
      <c r="B223" s="213"/>
      <c r="C223" s="214"/>
      <c r="D223" s="214"/>
      <c r="E223" s="185"/>
      <c r="O223" s="213"/>
    </row>
    <row r="224" spans="1:18">
      <c r="B224" s="213"/>
      <c r="C224" s="214"/>
      <c r="D224" s="214"/>
      <c r="E224" s="185"/>
      <c r="O224" s="213"/>
    </row>
    <row r="225" spans="1:18">
      <c r="B225" s="213"/>
      <c r="C225" s="214"/>
      <c r="D225" s="214"/>
      <c r="E225" s="185"/>
      <c r="O225" s="213"/>
    </row>
    <row r="226" spans="1:18" ht="13.5" thickBot="1">
      <c r="B226" s="213"/>
      <c r="C226" s="214"/>
      <c r="D226" s="214"/>
      <c r="E226" s="185"/>
      <c r="O226" s="213"/>
    </row>
    <row r="227" spans="1:18" ht="12.75" customHeight="1">
      <c r="A227" s="200">
        <v>9</v>
      </c>
      <c r="B227" s="201"/>
      <c r="C227" s="535" t="s">
        <v>138</v>
      </c>
      <c r="D227" s="535" t="s">
        <v>27</v>
      </c>
      <c r="E227" s="537" t="s">
        <v>13</v>
      </c>
      <c r="G227" s="200"/>
      <c r="H227" s="201"/>
      <c r="I227" s="201"/>
      <c r="J227" s="201"/>
      <c r="K227" s="201"/>
      <c r="L227" s="201"/>
      <c r="M227" s="201"/>
      <c r="N227" s="201"/>
      <c r="O227" s="201"/>
      <c r="P227" s="535" t="s">
        <v>138</v>
      </c>
      <c r="Q227" s="535" t="s">
        <v>27</v>
      </c>
      <c r="R227" s="537" t="s">
        <v>13</v>
      </c>
    </row>
    <row r="228" spans="1:18" ht="25.5">
      <c r="A228" s="202" t="s">
        <v>7</v>
      </c>
      <c r="B228" s="50" t="str">
        <f>+"מספר אסמכתא "&amp;B11&amp;"
 חזרה לטבלה "</f>
        <v xml:space="preserve">מספר אסמכתא 
 חזרה לטבלה </v>
      </c>
      <c r="C228" s="536"/>
      <c r="D228" s="536"/>
      <c r="E228" s="538"/>
      <c r="G228" s="202" t="s">
        <v>19</v>
      </c>
      <c r="H228" s="27"/>
      <c r="I228" s="27"/>
      <c r="J228" s="27"/>
      <c r="K228" s="27"/>
      <c r="L228" s="27"/>
      <c r="M228" s="27"/>
      <c r="N228" s="27"/>
      <c r="O228" s="50" t="str">
        <f>+"מספר אסמכתא "&amp;B11&amp;"
 חזרה לטבלה "</f>
        <v xml:space="preserve">מספר אסמכתא 
 חזרה לטבלה </v>
      </c>
      <c r="P228" s="536"/>
      <c r="Q228" s="536"/>
      <c r="R228" s="538"/>
    </row>
    <row r="229" spans="1:18">
      <c r="A229" s="203">
        <v>1</v>
      </c>
      <c r="B229" s="204"/>
      <c r="C229" s="205"/>
      <c r="D229" s="205"/>
      <c r="E229" s="206"/>
      <c r="G229" s="203">
        <v>12</v>
      </c>
      <c r="H229" s="207"/>
      <c r="I229" s="207"/>
      <c r="J229" s="207"/>
      <c r="K229" s="207"/>
      <c r="L229" s="207"/>
      <c r="M229" s="207"/>
      <c r="N229" s="207"/>
      <c r="O229" s="204"/>
      <c r="P229" s="205"/>
      <c r="Q229" s="205"/>
      <c r="R229" s="206"/>
    </row>
    <row r="230" spans="1:18">
      <c r="A230" s="203">
        <v>2</v>
      </c>
      <c r="B230" s="204"/>
      <c r="C230" s="205"/>
      <c r="D230" s="205"/>
      <c r="E230" s="206"/>
      <c r="G230" s="203">
        <v>13</v>
      </c>
      <c r="H230" s="207"/>
      <c r="I230" s="207"/>
      <c r="J230" s="207"/>
      <c r="K230" s="207"/>
      <c r="L230" s="207"/>
      <c r="M230" s="207"/>
      <c r="N230" s="207"/>
      <c r="O230" s="204"/>
      <c r="P230" s="205"/>
      <c r="Q230" s="205"/>
      <c r="R230" s="206"/>
    </row>
    <row r="231" spans="1:18">
      <c r="A231" s="203">
        <v>3</v>
      </c>
      <c r="B231" s="204"/>
      <c r="C231" s="205"/>
      <c r="D231" s="205"/>
      <c r="E231" s="206"/>
      <c r="G231" s="203">
        <v>14</v>
      </c>
      <c r="H231" s="207"/>
      <c r="I231" s="207"/>
      <c r="J231" s="207"/>
      <c r="K231" s="207"/>
      <c r="L231" s="207"/>
      <c r="M231" s="207"/>
      <c r="N231" s="207"/>
      <c r="O231" s="204"/>
      <c r="P231" s="205"/>
      <c r="Q231" s="205"/>
      <c r="R231" s="206"/>
    </row>
    <row r="232" spans="1:18">
      <c r="A232" s="203">
        <v>4</v>
      </c>
      <c r="B232" s="204"/>
      <c r="C232" s="205"/>
      <c r="D232" s="205"/>
      <c r="E232" s="206"/>
      <c r="G232" s="203">
        <v>15</v>
      </c>
      <c r="H232" s="207"/>
      <c r="I232" s="207"/>
      <c r="J232" s="207"/>
      <c r="K232" s="207"/>
      <c r="L232" s="207"/>
      <c r="M232" s="207"/>
      <c r="N232" s="207"/>
      <c r="O232" s="204"/>
      <c r="P232" s="205"/>
      <c r="Q232" s="205"/>
      <c r="R232" s="206"/>
    </row>
    <row r="233" spans="1:18">
      <c r="A233" s="203">
        <v>5</v>
      </c>
      <c r="B233" s="204"/>
      <c r="C233" s="205"/>
      <c r="D233" s="205"/>
      <c r="E233" s="206"/>
      <c r="G233" s="203">
        <v>16</v>
      </c>
      <c r="H233" s="207"/>
      <c r="I233" s="207"/>
      <c r="J233" s="207"/>
      <c r="K233" s="207"/>
      <c r="L233" s="207"/>
      <c r="M233" s="207"/>
      <c r="N233" s="207"/>
      <c r="O233" s="204"/>
      <c r="P233" s="205"/>
      <c r="Q233" s="205"/>
      <c r="R233" s="206"/>
    </row>
    <row r="234" spans="1:18">
      <c r="A234" s="203">
        <v>6</v>
      </c>
      <c r="B234" s="204"/>
      <c r="C234" s="205"/>
      <c r="D234" s="205"/>
      <c r="E234" s="206"/>
      <c r="G234" s="203">
        <v>17</v>
      </c>
      <c r="H234" s="207"/>
      <c r="I234" s="207"/>
      <c r="J234" s="207"/>
      <c r="K234" s="207"/>
      <c r="L234" s="207"/>
      <c r="M234" s="207"/>
      <c r="N234" s="207"/>
      <c r="O234" s="204"/>
      <c r="P234" s="205"/>
      <c r="Q234" s="205"/>
      <c r="R234" s="206"/>
    </row>
    <row r="235" spans="1:18">
      <c r="A235" s="203">
        <v>7</v>
      </c>
      <c r="B235" s="204"/>
      <c r="C235" s="205"/>
      <c r="D235" s="205"/>
      <c r="E235" s="206"/>
      <c r="G235" s="203">
        <v>18</v>
      </c>
      <c r="H235" s="207"/>
      <c r="I235" s="207"/>
      <c r="J235" s="207"/>
      <c r="K235" s="207"/>
      <c r="L235" s="207"/>
      <c r="M235" s="207"/>
      <c r="N235" s="207"/>
      <c r="O235" s="204"/>
      <c r="P235" s="205"/>
      <c r="Q235" s="205"/>
      <c r="R235" s="206"/>
    </row>
    <row r="236" spans="1:18">
      <c r="A236" s="203">
        <v>8</v>
      </c>
      <c r="B236" s="204"/>
      <c r="C236" s="205"/>
      <c r="D236" s="205"/>
      <c r="E236" s="206"/>
      <c r="G236" s="203">
        <v>19</v>
      </c>
      <c r="H236" s="207"/>
      <c r="I236" s="207"/>
      <c r="J236" s="207"/>
      <c r="K236" s="207"/>
      <c r="L236" s="207"/>
      <c r="M236" s="207"/>
      <c r="N236" s="207"/>
      <c r="O236" s="204"/>
      <c r="P236" s="205"/>
      <c r="Q236" s="205"/>
      <c r="R236" s="206"/>
    </row>
    <row r="237" spans="1:18">
      <c r="A237" s="203">
        <v>9</v>
      </c>
      <c r="B237" s="204"/>
      <c r="C237" s="205"/>
      <c r="D237" s="205"/>
      <c r="E237" s="206"/>
      <c r="G237" s="203">
        <v>20</v>
      </c>
      <c r="H237" s="207"/>
      <c r="I237" s="207"/>
      <c r="J237" s="207"/>
      <c r="K237" s="207"/>
      <c r="L237" s="207"/>
      <c r="M237" s="207"/>
      <c r="N237" s="207"/>
      <c r="O237" s="204"/>
      <c r="P237" s="205"/>
      <c r="Q237" s="205"/>
      <c r="R237" s="206"/>
    </row>
    <row r="238" spans="1:18">
      <c r="A238" s="203">
        <v>10</v>
      </c>
      <c r="B238" s="204"/>
      <c r="C238" s="205"/>
      <c r="D238" s="205"/>
      <c r="E238" s="206"/>
      <c r="G238" s="203">
        <v>21</v>
      </c>
      <c r="H238" s="207"/>
      <c r="I238" s="207"/>
      <c r="J238" s="207"/>
      <c r="K238" s="207"/>
      <c r="L238" s="207"/>
      <c r="M238" s="207"/>
      <c r="N238" s="207"/>
      <c r="O238" s="204"/>
      <c r="P238" s="205"/>
      <c r="Q238" s="205"/>
      <c r="R238" s="206"/>
    </row>
    <row r="239" spans="1:18" ht="13.5" thickBot="1">
      <c r="A239" s="208">
        <v>11</v>
      </c>
      <c r="B239" s="204"/>
      <c r="C239" s="205"/>
      <c r="D239" s="205"/>
      <c r="E239" s="206"/>
      <c r="G239" s="209"/>
      <c r="H239" s="210"/>
      <c r="I239" s="210"/>
      <c r="J239" s="210"/>
      <c r="K239" s="210"/>
      <c r="L239" s="210"/>
      <c r="M239" s="210"/>
      <c r="N239" s="210"/>
      <c r="O239" s="211" t="s">
        <v>3</v>
      </c>
      <c r="P239" s="210"/>
      <c r="Q239" s="210"/>
      <c r="R239" s="212">
        <f>SUM(R229:R238)+SUM(E229:E239)</f>
        <v>0</v>
      </c>
    </row>
    <row r="240" spans="1:18">
      <c r="B240" s="213"/>
      <c r="C240" s="214"/>
      <c r="D240" s="214"/>
      <c r="E240" s="185"/>
      <c r="O240" s="213"/>
    </row>
    <row r="241" spans="1:18">
      <c r="B241" s="213"/>
      <c r="C241" s="214"/>
      <c r="D241" s="214"/>
      <c r="E241" s="185"/>
      <c r="O241" s="213"/>
    </row>
    <row r="242" spans="1:18">
      <c r="B242" s="213"/>
      <c r="C242" s="214"/>
      <c r="D242" s="214"/>
      <c r="E242" s="185"/>
      <c r="O242" s="213"/>
    </row>
    <row r="243" spans="1:18">
      <c r="B243" s="213"/>
      <c r="C243" s="214"/>
      <c r="D243" s="214"/>
      <c r="E243" s="185"/>
      <c r="O243" s="213"/>
    </row>
    <row r="244" spans="1:18">
      <c r="B244" s="213"/>
      <c r="C244" s="214"/>
      <c r="D244" s="214"/>
      <c r="E244" s="185"/>
      <c r="O244" s="213"/>
    </row>
    <row r="245" spans="1:18">
      <c r="B245" s="213"/>
      <c r="C245" s="214"/>
      <c r="D245" s="214"/>
      <c r="E245" s="185"/>
      <c r="O245" s="213"/>
    </row>
    <row r="246" spans="1:18" ht="13.5" thickBot="1">
      <c r="B246" s="213"/>
      <c r="C246" s="214"/>
      <c r="D246" s="214"/>
      <c r="E246" s="185"/>
      <c r="O246" s="213"/>
    </row>
    <row r="247" spans="1:18" ht="12.75" customHeight="1">
      <c r="A247" s="200">
        <v>10</v>
      </c>
      <c r="B247" s="201"/>
      <c r="C247" s="535" t="s">
        <v>138</v>
      </c>
      <c r="D247" s="535" t="s">
        <v>27</v>
      </c>
      <c r="E247" s="537" t="s">
        <v>13</v>
      </c>
      <c r="G247" s="200"/>
      <c r="H247" s="201"/>
      <c r="I247" s="201"/>
      <c r="J247" s="201"/>
      <c r="K247" s="201"/>
      <c r="L247" s="201"/>
      <c r="M247" s="201"/>
      <c r="N247" s="201"/>
      <c r="O247" s="201"/>
      <c r="P247" s="535" t="s">
        <v>138</v>
      </c>
      <c r="Q247" s="535" t="s">
        <v>27</v>
      </c>
      <c r="R247" s="537" t="s">
        <v>13</v>
      </c>
    </row>
    <row r="248" spans="1:18" ht="25.5">
      <c r="A248" s="202" t="s">
        <v>7</v>
      </c>
      <c r="B248" s="50" t="str">
        <f>+"מספר אסמכתא "&amp;B12&amp;"
 חזרה לטבלה "</f>
        <v xml:space="preserve">מספר אסמכתא 
 חזרה לטבלה </v>
      </c>
      <c r="C248" s="536"/>
      <c r="D248" s="536"/>
      <c r="E248" s="538"/>
      <c r="G248" s="202" t="s">
        <v>19</v>
      </c>
      <c r="H248" s="27"/>
      <c r="I248" s="27"/>
      <c r="J248" s="27"/>
      <c r="K248" s="27"/>
      <c r="L248" s="27"/>
      <c r="M248" s="27"/>
      <c r="N248" s="27"/>
      <c r="O248" s="50" t="str">
        <f>+"מספר אסמכתא "&amp;B12&amp;"
 חזרה לטבלה "</f>
        <v xml:space="preserve">מספר אסמכתא 
 חזרה לטבלה </v>
      </c>
      <c r="P248" s="536"/>
      <c r="Q248" s="536"/>
      <c r="R248" s="538"/>
    </row>
    <row r="249" spans="1:18">
      <c r="A249" s="203">
        <v>1</v>
      </c>
      <c r="B249" s="204"/>
      <c r="C249" s="205"/>
      <c r="D249" s="205"/>
      <c r="E249" s="206"/>
      <c r="G249" s="203">
        <v>12</v>
      </c>
      <c r="H249" s="207"/>
      <c r="I249" s="207"/>
      <c r="J249" s="207"/>
      <c r="K249" s="207"/>
      <c r="L249" s="207"/>
      <c r="M249" s="207"/>
      <c r="N249" s="207"/>
      <c r="O249" s="204"/>
      <c r="P249" s="205"/>
      <c r="Q249" s="205"/>
      <c r="R249" s="206"/>
    </row>
    <row r="250" spans="1:18">
      <c r="A250" s="203">
        <v>2</v>
      </c>
      <c r="B250" s="204"/>
      <c r="C250" s="205"/>
      <c r="D250" s="205"/>
      <c r="E250" s="206"/>
      <c r="G250" s="203">
        <v>13</v>
      </c>
      <c r="H250" s="207"/>
      <c r="I250" s="207"/>
      <c r="J250" s="207"/>
      <c r="K250" s="207"/>
      <c r="L250" s="207"/>
      <c r="M250" s="207"/>
      <c r="N250" s="207"/>
      <c r="O250" s="204"/>
      <c r="P250" s="205"/>
      <c r="Q250" s="205"/>
      <c r="R250" s="206"/>
    </row>
    <row r="251" spans="1:18">
      <c r="A251" s="203">
        <v>3</v>
      </c>
      <c r="B251" s="204"/>
      <c r="C251" s="205"/>
      <c r="D251" s="205"/>
      <c r="E251" s="206"/>
      <c r="G251" s="203">
        <v>14</v>
      </c>
      <c r="H251" s="207"/>
      <c r="I251" s="207"/>
      <c r="J251" s="207"/>
      <c r="K251" s="207"/>
      <c r="L251" s="207"/>
      <c r="M251" s="207"/>
      <c r="N251" s="207"/>
      <c r="O251" s="204"/>
      <c r="P251" s="205"/>
      <c r="Q251" s="205"/>
      <c r="R251" s="206"/>
    </row>
    <row r="252" spans="1:18">
      <c r="A252" s="203">
        <v>4</v>
      </c>
      <c r="B252" s="204"/>
      <c r="C252" s="205"/>
      <c r="D252" s="205"/>
      <c r="E252" s="206"/>
      <c r="G252" s="203">
        <v>15</v>
      </c>
      <c r="H252" s="207"/>
      <c r="I252" s="207"/>
      <c r="J252" s="207"/>
      <c r="K252" s="207"/>
      <c r="L252" s="207"/>
      <c r="M252" s="207"/>
      <c r="N252" s="207"/>
      <c r="O252" s="204"/>
      <c r="P252" s="205"/>
      <c r="Q252" s="205"/>
      <c r="R252" s="206"/>
    </row>
    <row r="253" spans="1:18">
      <c r="A253" s="203">
        <v>5</v>
      </c>
      <c r="B253" s="204"/>
      <c r="C253" s="205"/>
      <c r="D253" s="205"/>
      <c r="E253" s="206"/>
      <c r="G253" s="203">
        <v>16</v>
      </c>
      <c r="H253" s="207"/>
      <c r="I253" s="207"/>
      <c r="J253" s="207"/>
      <c r="K253" s="207"/>
      <c r="L253" s="207"/>
      <c r="M253" s="207"/>
      <c r="N253" s="207"/>
      <c r="O253" s="204"/>
      <c r="P253" s="205"/>
      <c r="Q253" s="205"/>
      <c r="R253" s="206"/>
    </row>
    <row r="254" spans="1:18">
      <c r="A254" s="203">
        <v>6</v>
      </c>
      <c r="B254" s="204"/>
      <c r="C254" s="205"/>
      <c r="D254" s="205"/>
      <c r="E254" s="206"/>
      <c r="G254" s="203">
        <v>17</v>
      </c>
      <c r="H254" s="207"/>
      <c r="I254" s="207"/>
      <c r="J254" s="207"/>
      <c r="K254" s="207"/>
      <c r="L254" s="207"/>
      <c r="M254" s="207"/>
      <c r="N254" s="207"/>
      <c r="O254" s="204"/>
      <c r="P254" s="205"/>
      <c r="Q254" s="205"/>
      <c r="R254" s="206"/>
    </row>
    <row r="255" spans="1:18">
      <c r="A255" s="203">
        <v>7</v>
      </c>
      <c r="B255" s="204"/>
      <c r="C255" s="205"/>
      <c r="D255" s="205"/>
      <c r="E255" s="206"/>
      <c r="G255" s="203">
        <v>18</v>
      </c>
      <c r="H255" s="207"/>
      <c r="I255" s="207"/>
      <c r="J255" s="207"/>
      <c r="K255" s="207"/>
      <c r="L255" s="207"/>
      <c r="M255" s="207"/>
      <c r="N255" s="207"/>
      <c r="O255" s="204"/>
      <c r="P255" s="205"/>
      <c r="Q255" s="205"/>
      <c r="R255" s="206"/>
    </row>
    <row r="256" spans="1:18">
      <c r="A256" s="203">
        <v>8</v>
      </c>
      <c r="B256" s="204"/>
      <c r="C256" s="205"/>
      <c r="D256" s="205"/>
      <c r="E256" s="206"/>
      <c r="G256" s="203">
        <v>19</v>
      </c>
      <c r="H256" s="207"/>
      <c r="I256" s="207"/>
      <c r="J256" s="207"/>
      <c r="K256" s="207"/>
      <c r="L256" s="207"/>
      <c r="M256" s="207"/>
      <c r="N256" s="207"/>
      <c r="O256" s="204"/>
      <c r="P256" s="205"/>
      <c r="Q256" s="205"/>
      <c r="R256" s="206"/>
    </row>
    <row r="257" spans="1:18">
      <c r="A257" s="203">
        <v>9</v>
      </c>
      <c r="B257" s="204"/>
      <c r="C257" s="205"/>
      <c r="D257" s="205"/>
      <c r="E257" s="206"/>
      <c r="G257" s="203">
        <v>20</v>
      </c>
      <c r="H257" s="207"/>
      <c r="I257" s="207"/>
      <c r="J257" s="207"/>
      <c r="K257" s="207"/>
      <c r="L257" s="207"/>
      <c r="M257" s="207"/>
      <c r="N257" s="207"/>
      <c r="O257" s="204"/>
      <c r="P257" s="205"/>
      <c r="Q257" s="205"/>
      <c r="R257" s="206"/>
    </row>
    <row r="258" spans="1:18">
      <c r="A258" s="203">
        <v>10</v>
      </c>
      <c r="B258" s="204"/>
      <c r="C258" s="205"/>
      <c r="D258" s="205"/>
      <c r="E258" s="206"/>
      <c r="G258" s="203">
        <v>21</v>
      </c>
      <c r="H258" s="207"/>
      <c r="I258" s="207"/>
      <c r="J258" s="207"/>
      <c r="K258" s="207"/>
      <c r="L258" s="207"/>
      <c r="M258" s="207"/>
      <c r="N258" s="207"/>
      <c r="O258" s="204"/>
      <c r="P258" s="205"/>
      <c r="Q258" s="205"/>
      <c r="R258" s="206"/>
    </row>
    <row r="259" spans="1:18" ht="13.5" thickBot="1">
      <c r="A259" s="208">
        <v>11</v>
      </c>
      <c r="B259" s="204"/>
      <c r="C259" s="205"/>
      <c r="D259" s="205"/>
      <c r="E259" s="206"/>
      <c r="G259" s="209"/>
      <c r="H259" s="210"/>
      <c r="I259" s="210"/>
      <c r="J259" s="210"/>
      <c r="K259" s="210"/>
      <c r="L259" s="210"/>
      <c r="M259" s="210"/>
      <c r="N259" s="210"/>
      <c r="O259" s="211" t="s">
        <v>3</v>
      </c>
      <c r="P259" s="210"/>
      <c r="Q259" s="210"/>
      <c r="R259" s="212">
        <f>SUM(R249:R258)+SUM(E249:E259)</f>
        <v>0</v>
      </c>
    </row>
    <row r="260" spans="1:18">
      <c r="B260" s="213"/>
      <c r="C260" s="214"/>
      <c r="D260" s="214"/>
      <c r="E260" s="185"/>
      <c r="O260" s="213"/>
    </row>
    <row r="261" spans="1:18">
      <c r="B261" s="213"/>
      <c r="C261" s="214"/>
      <c r="D261" s="214"/>
      <c r="E261" s="185"/>
      <c r="O261" s="213"/>
    </row>
    <row r="262" spans="1:18">
      <c r="B262" s="213"/>
      <c r="C262" s="214"/>
      <c r="D262" s="214"/>
      <c r="E262" s="185"/>
      <c r="O262" s="213"/>
    </row>
    <row r="263" spans="1:18">
      <c r="B263" s="213"/>
      <c r="C263" s="214"/>
      <c r="D263" s="214"/>
      <c r="E263" s="185"/>
      <c r="O263" s="213"/>
    </row>
    <row r="264" spans="1:18">
      <c r="B264" s="213"/>
      <c r="C264" s="214"/>
      <c r="D264" s="214"/>
      <c r="E264" s="185"/>
      <c r="O264" s="213"/>
    </row>
    <row r="265" spans="1:18">
      <c r="B265" s="213"/>
      <c r="C265" s="214"/>
      <c r="D265" s="214"/>
      <c r="E265" s="185"/>
      <c r="O265" s="213"/>
    </row>
    <row r="266" spans="1:18" ht="13.5" thickBot="1">
      <c r="B266" s="213"/>
      <c r="C266" s="214"/>
      <c r="D266" s="214"/>
      <c r="E266" s="185"/>
      <c r="O266" s="213"/>
    </row>
    <row r="267" spans="1:18" ht="12.75" customHeight="1">
      <c r="A267" s="200">
        <v>11</v>
      </c>
      <c r="B267" s="201"/>
      <c r="C267" s="535" t="s">
        <v>138</v>
      </c>
      <c r="D267" s="535" t="s">
        <v>27</v>
      </c>
      <c r="E267" s="537" t="s">
        <v>13</v>
      </c>
      <c r="G267" s="200"/>
      <c r="H267" s="201"/>
      <c r="I267" s="201"/>
      <c r="J267" s="201"/>
      <c r="K267" s="201"/>
      <c r="L267" s="201"/>
      <c r="M267" s="201"/>
      <c r="N267" s="201"/>
      <c r="O267" s="201"/>
      <c r="P267" s="535" t="s">
        <v>138</v>
      </c>
      <c r="Q267" s="535" t="s">
        <v>27</v>
      </c>
      <c r="R267" s="537" t="s">
        <v>13</v>
      </c>
    </row>
    <row r="268" spans="1:18" ht="25.5">
      <c r="A268" s="202" t="s">
        <v>7</v>
      </c>
      <c r="B268" s="50" t="str">
        <f>+"מספר אסמכתא "&amp;B13&amp;"
 חזרה לטבלה "</f>
        <v xml:space="preserve">מספר אסמכתא 
 חזרה לטבלה </v>
      </c>
      <c r="C268" s="536"/>
      <c r="D268" s="536"/>
      <c r="E268" s="538"/>
      <c r="G268" s="202" t="s">
        <v>19</v>
      </c>
      <c r="H268" s="27"/>
      <c r="I268" s="27"/>
      <c r="J268" s="27"/>
      <c r="K268" s="27"/>
      <c r="L268" s="27"/>
      <c r="M268" s="27"/>
      <c r="N268" s="27"/>
      <c r="O268" s="50" t="str">
        <f>+"מספר אסמכתא "&amp;B13&amp;"
 חזרה לטבלה "</f>
        <v xml:space="preserve">מספר אסמכתא 
 חזרה לטבלה </v>
      </c>
      <c r="P268" s="536"/>
      <c r="Q268" s="536"/>
      <c r="R268" s="538"/>
    </row>
    <row r="269" spans="1:18">
      <c r="A269" s="203">
        <v>1</v>
      </c>
      <c r="B269" s="204"/>
      <c r="C269" s="205"/>
      <c r="D269" s="205"/>
      <c r="E269" s="206"/>
      <c r="G269" s="203">
        <v>12</v>
      </c>
      <c r="H269" s="207"/>
      <c r="I269" s="207"/>
      <c r="J269" s="207"/>
      <c r="K269" s="207"/>
      <c r="L269" s="207"/>
      <c r="M269" s="207"/>
      <c r="N269" s="207"/>
      <c r="O269" s="204"/>
      <c r="P269" s="205"/>
      <c r="Q269" s="205"/>
      <c r="R269" s="206"/>
    </row>
    <row r="270" spans="1:18">
      <c r="A270" s="203">
        <v>2</v>
      </c>
      <c r="B270" s="204"/>
      <c r="C270" s="205"/>
      <c r="D270" s="205"/>
      <c r="E270" s="206"/>
      <c r="G270" s="203">
        <v>13</v>
      </c>
      <c r="H270" s="207"/>
      <c r="I270" s="207"/>
      <c r="J270" s="207"/>
      <c r="K270" s="207"/>
      <c r="L270" s="207"/>
      <c r="M270" s="207"/>
      <c r="N270" s="207"/>
      <c r="O270" s="204"/>
      <c r="P270" s="205"/>
      <c r="Q270" s="205"/>
      <c r="R270" s="206"/>
    </row>
    <row r="271" spans="1:18">
      <c r="A271" s="203">
        <v>3</v>
      </c>
      <c r="B271" s="204"/>
      <c r="C271" s="205"/>
      <c r="D271" s="205"/>
      <c r="E271" s="206"/>
      <c r="G271" s="203">
        <v>14</v>
      </c>
      <c r="H271" s="207"/>
      <c r="I271" s="207"/>
      <c r="J271" s="207"/>
      <c r="K271" s="207"/>
      <c r="L271" s="207"/>
      <c r="M271" s="207"/>
      <c r="N271" s="207"/>
      <c r="O271" s="204"/>
      <c r="P271" s="205"/>
      <c r="Q271" s="205"/>
      <c r="R271" s="206"/>
    </row>
    <row r="272" spans="1:18">
      <c r="A272" s="203">
        <v>4</v>
      </c>
      <c r="B272" s="204"/>
      <c r="C272" s="205"/>
      <c r="D272" s="205"/>
      <c r="E272" s="206"/>
      <c r="G272" s="203">
        <v>15</v>
      </c>
      <c r="H272" s="207"/>
      <c r="I272" s="207"/>
      <c r="J272" s="207"/>
      <c r="K272" s="207"/>
      <c r="L272" s="207"/>
      <c r="M272" s="207"/>
      <c r="N272" s="207"/>
      <c r="O272" s="204"/>
      <c r="P272" s="205"/>
      <c r="Q272" s="205"/>
      <c r="R272" s="206"/>
    </row>
    <row r="273" spans="1:18">
      <c r="A273" s="203">
        <v>5</v>
      </c>
      <c r="B273" s="204"/>
      <c r="C273" s="205"/>
      <c r="D273" s="205"/>
      <c r="E273" s="206"/>
      <c r="G273" s="203">
        <v>16</v>
      </c>
      <c r="H273" s="207"/>
      <c r="I273" s="207"/>
      <c r="J273" s="207"/>
      <c r="K273" s="207"/>
      <c r="L273" s="207"/>
      <c r="M273" s="207"/>
      <c r="N273" s="207"/>
      <c r="O273" s="204"/>
      <c r="P273" s="205"/>
      <c r="Q273" s="205"/>
      <c r="R273" s="206"/>
    </row>
    <row r="274" spans="1:18">
      <c r="A274" s="203">
        <v>6</v>
      </c>
      <c r="B274" s="204"/>
      <c r="C274" s="205"/>
      <c r="D274" s="205"/>
      <c r="E274" s="206"/>
      <c r="G274" s="203">
        <v>17</v>
      </c>
      <c r="H274" s="207"/>
      <c r="I274" s="207"/>
      <c r="J274" s="207"/>
      <c r="K274" s="207"/>
      <c r="L274" s="207"/>
      <c r="M274" s="207"/>
      <c r="N274" s="207"/>
      <c r="O274" s="204"/>
      <c r="P274" s="205"/>
      <c r="Q274" s="205"/>
      <c r="R274" s="206"/>
    </row>
    <row r="275" spans="1:18">
      <c r="A275" s="203">
        <v>7</v>
      </c>
      <c r="B275" s="204"/>
      <c r="C275" s="205"/>
      <c r="D275" s="205"/>
      <c r="E275" s="206"/>
      <c r="G275" s="203">
        <v>18</v>
      </c>
      <c r="H275" s="207"/>
      <c r="I275" s="207"/>
      <c r="J275" s="207"/>
      <c r="K275" s="207"/>
      <c r="L275" s="207"/>
      <c r="M275" s="207"/>
      <c r="N275" s="207"/>
      <c r="O275" s="204"/>
      <c r="P275" s="205"/>
      <c r="Q275" s="205"/>
      <c r="R275" s="206"/>
    </row>
    <row r="276" spans="1:18">
      <c r="A276" s="203">
        <v>8</v>
      </c>
      <c r="B276" s="204"/>
      <c r="C276" s="205"/>
      <c r="D276" s="205"/>
      <c r="E276" s="206"/>
      <c r="G276" s="203">
        <v>19</v>
      </c>
      <c r="H276" s="207"/>
      <c r="I276" s="207"/>
      <c r="J276" s="207"/>
      <c r="K276" s="207"/>
      <c r="L276" s="207"/>
      <c r="M276" s="207"/>
      <c r="N276" s="207"/>
      <c r="O276" s="204"/>
      <c r="P276" s="205"/>
      <c r="Q276" s="205"/>
      <c r="R276" s="206"/>
    </row>
    <row r="277" spans="1:18">
      <c r="A277" s="203">
        <v>9</v>
      </c>
      <c r="B277" s="204"/>
      <c r="C277" s="205"/>
      <c r="D277" s="205"/>
      <c r="E277" s="206"/>
      <c r="G277" s="203">
        <v>20</v>
      </c>
      <c r="H277" s="207"/>
      <c r="I277" s="207"/>
      <c r="J277" s="207"/>
      <c r="K277" s="207"/>
      <c r="L277" s="207"/>
      <c r="M277" s="207"/>
      <c r="N277" s="207"/>
      <c r="O277" s="204"/>
      <c r="P277" s="205"/>
      <c r="Q277" s="205"/>
      <c r="R277" s="206"/>
    </row>
    <row r="278" spans="1:18">
      <c r="A278" s="203">
        <v>10</v>
      </c>
      <c r="B278" s="204"/>
      <c r="C278" s="205"/>
      <c r="D278" s="205"/>
      <c r="E278" s="206"/>
      <c r="G278" s="203">
        <v>21</v>
      </c>
      <c r="H278" s="207"/>
      <c r="I278" s="207"/>
      <c r="J278" s="207"/>
      <c r="K278" s="207"/>
      <c r="L278" s="207"/>
      <c r="M278" s="207"/>
      <c r="N278" s="207"/>
      <c r="O278" s="204"/>
      <c r="P278" s="205"/>
      <c r="Q278" s="205"/>
      <c r="R278" s="206"/>
    </row>
    <row r="279" spans="1:18" ht="13.5" thickBot="1">
      <c r="A279" s="208">
        <v>11</v>
      </c>
      <c r="B279" s="204"/>
      <c r="C279" s="205"/>
      <c r="D279" s="205"/>
      <c r="E279" s="206"/>
      <c r="G279" s="209"/>
      <c r="H279" s="210"/>
      <c r="I279" s="210"/>
      <c r="J279" s="210"/>
      <c r="K279" s="210"/>
      <c r="L279" s="210"/>
      <c r="M279" s="210"/>
      <c r="N279" s="210"/>
      <c r="O279" s="211" t="s">
        <v>3</v>
      </c>
      <c r="P279" s="210"/>
      <c r="Q279" s="210"/>
      <c r="R279" s="212">
        <f>SUM(R269:R278)+SUM(E269:E279)</f>
        <v>0</v>
      </c>
    </row>
    <row r="280" spans="1:18">
      <c r="B280" s="213"/>
      <c r="C280" s="214"/>
      <c r="D280" s="214"/>
      <c r="E280" s="185"/>
      <c r="O280" s="213"/>
    </row>
    <row r="281" spans="1:18">
      <c r="B281" s="213"/>
      <c r="C281" s="214"/>
      <c r="D281" s="214"/>
      <c r="E281" s="185"/>
      <c r="O281" s="213"/>
    </row>
    <row r="282" spans="1:18">
      <c r="B282" s="213"/>
      <c r="C282" s="214"/>
      <c r="D282" s="214"/>
      <c r="E282" s="185"/>
      <c r="O282" s="213"/>
    </row>
    <row r="283" spans="1:18">
      <c r="B283" s="213"/>
      <c r="C283" s="214"/>
      <c r="D283" s="214"/>
      <c r="E283" s="185"/>
      <c r="O283" s="213"/>
    </row>
    <row r="284" spans="1:18">
      <c r="B284" s="213"/>
      <c r="C284" s="214"/>
      <c r="D284" s="214"/>
      <c r="E284" s="185"/>
      <c r="O284" s="213"/>
    </row>
    <row r="285" spans="1:18">
      <c r="B285" s="213"/>
      <c r="C285" s="214"/>
      <c r="D285" s="214"/>
      <c r="E285" s="185"/>
      <c r="O285" s="213"/>
    </row>
    <row r="286" spans="1:18" ht="13.5" thickBot="1">
      <c r="B286" s="213"/>
      <c r="C286" s="214"/>
      <c r="D286" s="214"/>
      <c r="E286" s="185"/>
      <c r="O286" s="213"/>
    </row>
    <row r="287" spans="1:18" ht="12.75" customHeight="1">
      <c r="A287" s="200">
        <v>12</v>
      </c>
      <c r="B287" s="201"/>
      <c r="C287" s="535" t="s">
        <v>138</v>
      </c>
      <c r="D287" s="535" t="s">
        <v>27</v>
      </c>
      <c r="E287" s="537" t="s">
        <v>13</v>
      </c>
      <c r="G287" s="200"/>
      <c r="H287" s="201"/>
      <c r="I287" s="201"/>
      <c r="J287" s="201"/>
      <c r="K287" s="201"/>
      <c r="L287" s="201"/>
      <c r="M287" s="201"/>
      <c r="N287" s="201"/>
      <c r="O287" s="201"/>
      <c r="P287" s="535" t="s">
        <v>138</v>
      </c>
      <c r="Q287" s="535" t="s">
        <v>27</v>
      </c>
      <c r="R287" s="537" t="s">
        <v>13</v>
      </c>
    </row>
    <row r="288" spans="1:18" ht="25.5">
      <c r="A288" s="202" t="s">
        <v>7</v>
      </c>
      <c r="B288" s="50" t="str">
        <f>+"מספר אסמכתא "&amp;B14&amp;"
 חזרה לטבלה "</f>
        <v xml:space="preserve">מספר אסמכתא 
 חזרה לטבלה </v>
      </c>
      <c r="C288" s="536"/>
      <c r="D288" s="536"/>
      <c r="E288" s="538"/>
      <c r="G288" s="202" t="s">
        <v>19</v>
      </c>
      <c r="H288" s="27"/>
      <c r="I288" s="27"/>
      <c r="J288" s="27"/>
      <c r="K288" s="27"/>
      <c r="L288" s="27"/>
      <c r="M288" s="27"/>
      <c r="N288" s="27"/>
      <c r="O288" s="50" t="str">
        <f>+"מספר אסמכתא "&amp;B14&amp;"
 חזרה לטבלה "</f>
        <v xml:space="preserve">מספר אסמכתא 
 חזרה לטבלה </v>
      </c>
      <c r="P288" s="536"/>
      <c r="Q288" s="536"/>
      <c r="R288" s="538"/>
    </row>
    <row r="289" spans="1:18">
      <c r="A289" s="203">
        <v>1</v>
      </c>
      <c r="B289" s="204"/>
      <c r="C289" s="205"/>
      <c r="D289" s="205"/>
      <c r="E289" s="206"/>
      <c r="G289" s="203">
        <v>12</v>
      </c>
      <c r="H289" s="207"/>
      <c r="I289" s="207"/>
      <c r="J289" s="207"/>
      <c r="K289" s="207"/>
      <c r="L289" s="207"/>
      <c r="M289" s="207"/>
      <c r="N289" s="207"/>
      <c r="O289" s="204"/>
      <c r="P289" s="205"/>
      <c r="Q289" s="205"/>
      <c r="R289" s="206"/>
    </row>
    <row r="290" spans="1:18">
      <c r="A290" s="203">
        <v>2</v>
      </c>
      <c r="B290" s="204"/>
      <c r="C290" s="205"/>
      <c r="D290" s="205"/>
      <c r="E290" s="206"/>
      <c r="G290" s="203">
        <v>13</v>
      </c>
      <c r="H290" s="207"/>
      <c r="I290" s="207"/>
      <c r="J290" s="207"/>
      <c r="K290" s="207"/>
      <c r="L290" s="207"/>
      <c r="M290" s="207"/>
      <c r="N290" s="207"/>
      <c r="O290" s="204"/>
      <c r="P290" s="205"/>
      <c r="Q290" s="205"/>
      <c r="R290" s="206"/>
    </row>
    <row r="291" spans="1:18">
      <c r="A291" s="203">
        <v>3</v>
      </c>
      <c r="B291" s="204"/>
      <c r="C291" s="205"/>
      <c r="D291" s="205"/>
      <c r="E291" s="206"/>
      <c r="G291" s="203">
        <v>14</v>
      </c>
      <c r="H291" s="207"/>
      <c r="I291" s="207"/>
      <c r="J291" s="207"/>
      <c r="K291" s="207"/>
      <c r="L291" s="207"/>
      <c r="M291" s="207"/>
      <c r="N291" s="207"/>
      <c r="O291" s="204"/>
      <c r="P291" s="205"/>
      <c r="Q291" s="205"/>
      <c r="R291" s="206"/>
    </row>
    <row r="292" spans="1:18">
      <c r="A292" s="203">
        <v>4</v>
      </c>
      <c r="B292" s="204"/>
      <c r="C292" s="205"/>
      <c r="D292" s="205"/>
      <c r="E292" s="206"/>
      <c r="G292" s="203">
        <v>15</v>
      </c>
      <c r="H292" s="207"/>
      <c r="I292" s="207"/>
      <c r="J292" s="207"/>
      <c r="K292" s="207"/>
      <c r="L292" s="207"/>
      <c r="M292" s="207"/>
      <c r="N292" s="207"/>
      <c r="O292" s="204"/>
      <c r="P292" s="205"/>
      <c r="Q292" s="205"/>
      <c r="R292" s="206"/>
    </row>
    <row r="293" spans="1:18">
      <c r="A293" s="203">
        <v>5</v>
      </c>
      <c r="B293" s="204"/>
      <c r="C293" s="205"/>
      <c r="D293" s="205"/>
      <c r="E293" s="206"/>
      <c r="G293" s="203">
        <v>16</v>
      </c>
      <c r="H293" s="207"/>
      <c r="I293" s="207"/>
      <c r="J293" s="207"/>
      <c r="K293" s="207"/>
      <c r="L293" s="207"/>
      <c r="M293" s="207"/>
      <c r="N293" s="207"/>
      <c r="O293" s="204"/>
      <c r="P293" s="205"/>
      <c r="Q293" s="205"/>
      <c r="R293" s="206"/>
    </row>
    <row r="294" spans="1:18">
      <c r="A294" s="203">
        <v>6</v>
      </c>
      <c r="B294" s="204"/>
      <c r="C294" s="205"/>
      <c r="D294" s="205"/>
      <c r="E294" s="206"/>
      <c r="G294" s="203">
        <v>17</v>
      </c>
      <c r="H294" s="207"/>
      <c r="I294" s="207"/>
      <c r="J294" s="207"/>
      <c r="K294" s="207"/>
      <c r="L294" s="207"/>
      <c r="M294" s="207"/>
      <c r="N294" s="207"/>
      <c r="O294" s="204"/>
      <c r="P294" s="205"/>
      <c r="Q294" s="205"/>
      <c r="R294" s="206"/>
    </row>
    <row r="295" spans="1:18">
      <c r="A295" s="203">
        <v>7</v>
      </c>
      <c r="B295" s="204"/>
      <c r="C295" s="205"/>
      <c r="D295" s="205"/>
      <c r="E295" s="206"/>
      <c r="G295" s="203">
        <v>18</v>
      </c>
      <c r="H295" s="207"/>
      <c r="I295" s="207"/>
      <c r="J295" s="207"/>
      <c r="K295" s="207"/>
      <c r="L295" s="207"/>
      <c r="M295" s="207"/>
      <c r="N295" s="207"/>
      <c r="O295" s="204"/>
      <c r="P295" s="205"/>
      <c r="Q295" s="205"/>
      <c r="R295" s="206"/>
    </row>
    <row r="296" spans="1:18">
      <c r="A296" s="203">
        <v>8</v>
      </c>
      <c r="B296" s="204"/>
      <c r="C296" s="205"/>
      <c r="D296" s="205"/>
      <c r="E296" s="206"/>
      <c r="G296" s="203">
        <v>19</v>
      </c>
      <c r="H296" s="207"/>
      <c r="I296" s="207"/>
      <c r="J296" s="207"/>
      <c r="K296" s="207"/>
      <c r="L296" s="207"/>
      <c r="M296" s="207"/>
      <c r="N296" s="207"/>
      <c r="O296" s="204"/>
      <c r="P296" s="205"/>
      <c r="Q296" s="205"/>
      <c r="R296" s="206"/>
    </row>
    <row r="297" spans="1:18">
      <c r="A297" s="203">
        <v>9</v>
      </c>
      <c r="B297" s="204"/>
      <c r="C297" s="205"/>
      <c r="D297" s="205"/>
      <c r="E297" s="206"/>
      <c r="G297" s="203">
        <v>20</v>
      </c>
      <c r="H297" s="207"/>
      <c r="I297" s="207"/>
      <c r="J297" s="207"/>
      <c r="K297" s="207"/>
      <c r="L297" s="207"/>
      <c r="M297" s="207"/>
      <c r="N297" s="207"/>
      <c r="O297" s="204"/>
      <c r="P297" s="205"/>
      <c r="Q297" s="205"/>
      <c r="R297" s="206"/>
    </row>
    <row r="298" spans="1:18">
      <c r="A298" s="203">
        <v>10</v>
      </c>
      <c r="B298" s="204"/>
      <c r="C298" s="205"/>
      <c r="D298" s="205"/>
      <c r="E298" s="206"/>
      <c r="G298" s="203">
        <v>21</v>
      </c>
      <c r="H298" s="207"/>
      <c r="I298" s="207"/>
      <c r="J298" s="207"/>
      <c r="K298" s="207"/>
      <c r="L298" s="207"/>
      <c r="M298" s="207"/>
      <c r="N298" s="207"/>
      <c r="O298" s="204"/>
      <c r="P298" s="205"/>
      <c r="Q298" s="205"/>
      <c r="R298" s="206"/>
    </row>
    <row r="299" spans="1:18" ht="13.5" thickBot="1">
      <c r="A299" s="208">
        <v>11</v>
      </c>
      <c r="B299" s="204"/>
      <c r="C299" s="205"/>
      <c r="D299" s="205"/>
      <c r="E299" s="206"/>
      <c r="G299" s="209"/>
      <c r="H299" s="210"/>
      <c r="I299" s="210"/>
      <c r="J299" s="210"/>
      <c r="K299" s="210"/>
      <c r="L299" s="210"/>
      <c r="M299" s="210"/>
      <c r="N299" s="210"/>
      <c r="O299" s="211" t="s">
        <v>3</v>
      </c>
      <c r="P299" s="210"/>
      <c r="Q299" s="210"/>
      <c r="R299" s="212">
        <f>SUM(R289:R298)+SUM(E289:E299)</f>
        <v>0</v>
      </c>
    </row>
    <row r="300" spans="1:18">
      <c r="B300" s="213"/>
      <c r="C300" s="214"/>
      <c r="D300" s="214"/>
      <c r="E300" s="185"/>
      <c r="O300" s="213"/>
    </row>
    <row r="301" spans="1:18">
      <c r="B301" s="213"/>
      <c r="C301" s="214"/>
      <c r="D301" s="214"/>
      <c r="E301" s="185"/>
      <c r="O301" s="213"/>
    </row>
    <row r="302" spans="1:18">
      <c r="B302" s="213"/>
      <c r="C302" s="214"/>
      <c r="D302" s="214"/>
      <c r="E302" s="185"/>
      <c r="O302" s="213"/>
    </row>
    <row r="303" spans="1:18">
      <c r="B303" s="213"/>
      <c r="C303" s="214"/>
      <c r="D303" s="214"/>
      <c r="E303" s="185"/>
      <c r="O303" s="213"/>
    </row>
    <row r="304" spans="1:18">
      <c r="B304" s="213"/>
      <c r="C304" s="214"/>
      <c r="D304" s="214"/>
      <c r="E304" s="185"/>
      <c r="O304" s="213"/>
    </row>
    <row r="305" spans="1:18">
      <c r="B305" s="213"/>
      <c r="C305" s="214"/>
      <c r="D305" s="214"/>
      <c r="E305" s="185"/>
      <c r="O305" s="213"/>
    </row>
    <row r="306" spans="1:18" ht="13.5" thickBot="1">
      <c r="B306" s="213"/>
      <c r="C306" s="214"/>
      <c r="D306" s="214"/>
      <c r="E306" s="185"/>
      <c r="O306" s="213"/>
    </row>
    <row r="307" spans="1:18" ht="12.75" customHeight="1">
      <c r="A307" s="200">
        <v>13</v>
      </c>
      <c r="B307" s="201"/>
      <c r="C307" s="535" t="s">
        <v>138</v>
      </c>
      <c r="D307" s="535" t="s">
        <v>27</v>
      </c>
      <c r="E307" s="537" t="s">
        <v>13</v>
      </c>
      <c r="G307" s="200"/>
      <c r="H307" s="201"/>
      <c r="I307" s="201"/>
      <c r="J307" s="201"/>
      <c r="K307" s="201"/>
      <c r="L307" s="201"/>
      <c r="M307" s="201"/>
      <c r="N307" s="201"/>
      <c r="O307" s="201"/>
      <c r="P307" s="535" t="s">
        <v>138</v>
      </c>
      <c r="Q307" s="535" t="s">
        <v>27</v>
      </c>
      <c r="R307" s="537" t="s">
        <v>13</v>
      </c>
    </row>
    <row r="308" spans="1:18" ht="25.5">
      <c r="A308" s="202" t="s">
        <v>7</v>
      </c>
      <c r="B308" s="50" t="str">
        <f>+"מספר אסמכתא "&amp;B15&amp;"
 חזרה לטבלה "</f>
        <v xml:space="preserve">מספר אסמכתא 
 חזרה לטבלה </v>
      </c>
      <c r="C308" s="536"/>
      <c r="D308" s="536"/>
      <c r="E308" s="538"/>
      <c r="G308" s="202" t="s">
        <v>19</v>
      </c>
      <c r="H308" s="27"/>
      <c r="I308" s="27"/>
      <c r="J308" s="27"/>
      <c r="K308" s="27"/>
      <c r="L308" s="27"/>
      <c r="M308" s="27"/>
      <c r="N308" s="27"/>
      <c r="O308" s="50" t="str">
        <f>+"מספר אסמכתא "&amp;B15&amp;"
 חזרה לטבלה "</f>
        <v xml:space="preserve">מספר אסמכתא 
 חזרה לטבלה </v>
      </c>
      <c r="P308" s="536"/>
      <c r="Q308" s="536"/>
      <c r="R308" s="538"/>
    </row>
    <row r="309" spans="1:18">
      <c r="A309" s="203">
        <v>1</v>
      </c>
      <c r="B309" s="204"/>
      <c r="C309" s="205"/>
      <c r="D309" s="205"/>
      <c r="E309" s="206"/>
      <c r="G309" s="203">
        <v>12</v>
      </c>
      <c r="H309" s="207"/>
      <c r="I309" s="207"/>
      <c r="J309" s="207"/>
      <c r="K309" s="207"/>
      <c r="L309" s="207"/>
      <c r="M309" s="207"/>
      <c r="N309" s="207"/>
      <c r="O309" s="204"/>
      <c r="P309" s="205"/>
      <c r="Q309" s="205"/>
      <c r="R309" s="206"/>
    </row>
    <row r="310" spans="1:18">
      <c r="A310" s="203">
        <v>2</v>
      </c>
      <c r="B310" s="204"/>
      <c r="C310" s="205"/>
      <c r="D310" s="205"/>
      <c r="E310" s="206"/>
      <c r="G310" s="203">
        <v>13</v>
      </c>
      <c r="H310" s="207"/>
      <c r="I310" s="207"/>
      <c r="J310" s="207"/>
      <c r="K310" s="207"/>
      <c r="L310" s="207"/>
      <c r="M310" s="207"/>
      <c r="N310" s="207"/>
      <c r="O310" s="204"/>
      <c r="P310" s="205"/>
      <c r="Q310" s="205"/>
      <c r="R310" s="206"/>
    </row>
    <row r="311" spans="1:18">
      <c r="A311" s="203">
        <v>3</v>
      </c>
      <c r="B311" s="204"/>
      <c r="C311" s="205"/>
      <c r="D311" s="205"/>
      <c r="E311" s="206"/>
      <c r="G311" s="203">
        <v>14</v>
      </c>
      <c r="H311" s="207"/>
      <c r="I311" s="207"/>
      <c r="J311" s="207"/>
      <c r="K311" s="207"/>
      <c r="L311" s="207"/>
      <c r="M311" s="207"/>
      <c r="N311" s="207"/>
      <c r="O311" s="204"/>
      <c r="P311" s="205"/>
      <c r="Q311" s="205"/>
      <c r="R311" s="206"/>
    </row>
    <row r="312" spans="1:18">
      <c r="A312" s="203">
        <v>4</v>
      </c>
      <c r="B312" s="204"/>
      <c r="C312" s="205"/>
      <c r="D312" s="205"/>
      <c r="E312" s="206"/>
      <c r="G312" s="203">
        <v>15</v>
      </c>
      <c r="H312" s="207"/>
      <c r="I312" s="207"/>
      <c r="J312" s="207"/>
      <c r="K312" s="207"/>
      <c r="L312" s="207"/>
      <c r="M312" s="207"/>
      <c r="N312" s="207"/>
      <c r="O312" s="204"/>
      <c r="P312" s="205"/>
      <c r="Q312" s="205"/>
      <c r="R312" s="206"/>
    </row>
    <row r="313" spans="1:18">
      <c r="A313" s="203">
        <v>5</v>
      </c>
      <c r="B313" s="204"/>
      <c r="C313" s="205"/>
      <c r="D313" s="205"/>
      <c r="E313" s="206"/>
      <c r="G313" s="203">
        <v>16</v>
      </c>
      <c r="H313" s="207"/>
      <c r="I313" s="207"/>
      <c r="J313" s="207"/>
      <c r="K313" s="207"/>
      <c r="L313" s="207"/>
      <c r="M313" s="207"/>
      <c r="N313" s="207"/>
      <c r="O313" s="204"/>
      <c r="P313" s="205"/>
      <c r="Q313" s="205"/>
      <c r="R313" s="206"/>
    </row>
    <row r="314" spans="1:18">
      <c r="A314" s="203">
        <v>6</v>
      </c>
      <c r="B314" s="204"/>
      <c r="C314" s="205"/>
      <c r="D314" s="205"/>
      <c r="E314" s="206"/>
      <c r="G314" s="203">
        <v>17</v>
      </c>
      <c r="H314" s="207"/>
      <c r="I314" s="207"/>
      <c r="J314" s="207"/>
      <c r="K314" s="207"/>
      <c r="L314" s="207"/>
      <c r="M314" s="207"/>
      <c r="N314" s="207"/>
      <c r="O314" s="204"/>
      <c r="P314" s="205"/>
      <c r="Q314" s="205"/>
      <c r="R314" s="206"/>
    </row>
    <row r="315" spans="1:18">
      <c r="A315" s="203">
        <v>7</v>
      </c>
      <c r="B315" s="204"/>
      <c r="C315" s="205"/>
      <c r="D315" s="205"/>
      <c r="E315" s="206"/>
      <c r="G315" s="203">
        <v>18</v>
      </c>
      <c r="H315" s="207"/>
      <c r="I315" s="207"/>
      <c r="J315" s="207"/>
      <c r="K315" s="207"/>
      <c r="L315" s="207"/>
      <c r="M315" s="207"/>
      <c r="N315" s="207"/>
      <c r="O315" s="204"/>
      <c r="P315" s="205"/>
      <c r="Q315" s="205"/>
      <c r="R315" s="206"/>
    </row>
    <row r="316" spans="1:18">
      <c r="A316" s="203">
        <v>8</v>
      </c>
      <c r="B316" s="204"/>
      <c r="C316" s="205"/>
      <c r="D316" s="205"/>
      <c r="E316" s="206"/>
      <c r="G316" s="203">
        <v>19</v>
      </c>
      <c r="H316" s="207"/>
      <c r="I316" s="207"/>
      <c r="J316" s="207"/>
      <c r="K316" s="207"/>
      <c r="L316" s="207"/>
      <c r="M316" s="207"/>
      <c r="N316" s="207"/>
      <c r="O316" s="204"/>
      <c r="P316" s="205"/>
      <c r="Q316" s="205"/>
      <c r="R316" s="206"/>
    </row>
    <row r="317" spans="1:18">
      <c r="A317" s="203">
        <v>9</v>
      </c>
      <c r="B317" s="204"/>
      <c r="C317" s="205"/>
      <c r="D317" s="205"/>
      <c r="E317" s="206"/>
      <c r="G317" s="203">
        <v>20</v>
      </c>
      <c r="H317" s="207"/>
      <c r="I317" s="207"/>
      <c r="J317" s="207"/>
      <c r="K317" s="207"/>
      <c r="L317" s="207"/>
      <c r="M317" s="207"/>
      <c r="N317" s="207"/>
      <c r="O317" s="204"/>
      <c r="P317" s="205"/>
      <c r="Q317" s="205"/>
      <c r="R317" s="206"/>
    </row>
    <row r="318" spans="1:18">
      <c r="A318" s="203">
        <v>10</v>
      </c>
      <c r="B318" s="204"/>
      <c r="C318" s="205"/>
      <c r="D318" s="205"/>
      <c r="E318" s="206"/>
      <c r="G318" s="203">
        <v>21</v>
      </c>
      <c r="H318" s="207"/>
      <c r="I318" s="207"/>
      <c r="J318" s="207"/>
      <c r="K318" s="207"/>
      <c r="L318" s="207"/>
      <c r="M318" s="207"/>
      <c r="N318" s="207"/>
      <c r="O318" s="204"/>
      <c r="P318" s="205"/>
      <c r="Q318" s="205"/>
      <c r="R318" s="206"/>
    </row>
    <row r="319" spans="1:18" ht="13.5" thickBot="1">
      <c r="A319" s="208">
        <v>11</v>
      </c>
      <c r="B319" s="204"/>
      <c r="C319" s="205"/>
      <c r="D319" s="205"/>
      <c r="E319" s="206"/>
      <c r="G319" s="209"/>
      <c r="H319" s="210"/>
      <c r="I319" s="210"/>
      <c r="J319" s="210"/>
      <c r="K319" s="210"/>
      <c r="L319" s="210"/>
      <c r="M319" s="210"/>
      <c r="N319" s="210"/>
      <c r="O319" s="211" t="s">
        <v>3</v>
      </c>
      <c r="P319" s="210"/>
      <c r="Q319" s="210"/>
      <c r="R319" s="212">
        <f>SUM(R309:R318)+SUM(E309:E319)</f>
        <v>0</v>
      </c>
    </row>
    <row r="320" spans="1:18">
      <c r="B320" s="213"/>
      <c r="C320" s="214"/>
      <c r="D320" s="214"/>
      <c r="E320" s="185"/>
      <c r="O320" s="213"/>
    </row>
    <row r="321" spans="1:18">
      <c r="B321" s="213"/>
      <c r="C321" s="214"/>
      <c r="D321" s="214"/>
      <c r="E321" s="185"/>
      <c r="O321" s="213"/>
    </row>
    <row r="322" spans="1:18">
      <c r="B322" s="213"/>
      <c r="C322" s="214"/>
      <c r="D322" s="214"/>
      <c r="E322" s="185"/>
      <c r="O322" s="213"/>
    </row>
    <row r="323" spans="1:18">
      <c r="B323" s="213"/>
      <c r="C323" s="214"/>
      <c r="D323" s="214"/>
      <c r="E323" s="185"/>
      <c r="O323" s="213"/>
    </row>
    <row r="324" spans="1:18">
      <c r="B324" s="213"/>
      <c r="C324" s="214"/>
      <c r="D324" s="214"/>
      <c r="E324" s="185"/>
      <c r="O324" s="213"/>
    </row>
    <row r="325" spans="1:18">
      <c r="B325" s="213"/>
      <c r="C325" s="214"/>
      <c r="D325" s="214"/>
      <c r="E325" s="185"/>
      <c r="O325" s="213"/>
    </row>
    <row r="326" spans="1:18" ht="13.5" thickBot="1">
      <c r="B326" s="213"/>
      <c r="C326" s="214"/>
      <c r="D326" s="214"/>
      <c r="E326" s="185"/>
      <c r="O326" s="213"/>
    </row>
    <row r="327" spans="1:18" ht="12.75" customHeight="1">
      <c r="A327" s="200">
        <v>14</v>
      </c>
      <c r="B327" s="201"/>
      <c r="C327" s="535" t="s">
        <v>138</v>
      </c>
      <c r="D327" s="535" t="s">
        <v>27</v>
      </c>
      <c r="E327" s="537" t="s">
        <v>13</v>
      </c>
      <c r="G327" s="200"/>
      <c r="H327" s="201"/>
      <c r="I327" s="201"/>
      <c r="J327" s="201"/>
      <c r="K327" s="201"/>
      <c r="L327" s="201"/>
      <c r="M327" s="201"/>
      <c r="N327" s="201"/>
      <c r="O327" s="201"/>
      <c r="P327" s="535" t="s">
        <v>138</v>
      </c>
      <c r="Q327" s="535" t="s">
        <v>27</v>
      </c>
      <c r="R327" s="537" t="s">
        <v>13</v>
      </c>
    </row>
    <row r="328" spans="1:18" ht="25.5">
      <c r="A328" s="202" t="s">
        <v>7</v>
      </c>
      <c r="B328" s="50" t="str">
        <f>+"מספר אסמכתא "&amp;B16&amp;"
 חזרה לטבלה "</f>
        <v xml:space="preserve">מספר אסמכתא 
 חזרה לטבלה </v>
      </c>
      <c r="C328" s="536"/>
      <c r="D328" s="536"/>
      <c r="E328" s="538"/>
      <c r="G328" s="202" t="s">
        <v>19</v>
      </c>
      <c r="H328" s="27"/>
      <c r="I328" s="27"/>
      <c r="J328" s="27"/>
      <c r="K328" s="27"/>
      <c r="L328" s="27"/>
      <c r="M328" s="27"/>
      <c r="N328" s="27"/>
      <c r="O328" s="50" t="str">
        <f>+"מספר אסמכתא "&amp;B16&amp;"
 חזרה לטבלה "</f>
        <v xml:space="preserve">מספר אסמכתא 
 חזרה לטבלה </v>
      </c>
      <c r="P328" s="536"/>
      <c r="Q328" s="536"/>
      <c r="R328" s="538"/>
    </row>
    <row r="329" spans="1:18">
      <c r="A329" s="203">
        <v>1</v>
      </c>
      <c r="B329" s="204"/>
      <c r="C329" s="205"/>
      <c r="D329" s="205"/>
      <c r="E329" s="206"/>
      <c r="G329" s="203">
        <v>12</v>
      </c>
      <c r="H329" s="207"/>
      <c r="I329" s="207"/>
      <c r="J329" s="207"/>
      <c r="K329" s="207"/>
      <c r="L329" s="207"/>
      <c r="M329" s="207"/>
      <c r="N329" s="207"/>
      <c r="O329" s="204"/>
      <c r="P329" s="205"/>
      <c r="Q329" s="205"/>
      <c r="R329" s="206"/>
    </row>
    <row r="330" spans="1:18">
      <c r="A330" s="203">
        <v>2</v>
      </c>
      <c r="B330" s="204"/>
      <c r="C330" s="205"/>
      <c r="D330" s="205"/>
      <c r="E330" s="206"/>
      <c r="G330" s="203">
        <v>13</v>
      </c>
      <c r="H330" s="207"/>
      <c r="I330" s="207"/>
      <c r="J330" s="207"/>
      <c r="K330" s="207"/>
      <c r="L330" s="207"/>
      <c r="M330" s="207"/>
      <c r="N330" s="207"/>
      <c r="O330" s="204"/>
      <c r="P330" s="205"/>
      <c r="Q330" s="205"/>
      <c r="R330" s="206"/>
    </row>
    <row r="331" spans="1:18">
      <c r="A331" s="203">
        <v>3</v>
      </c>
      <c r="B331" s="204"/>
      <c r="C331" s="205"/>
      <c r="D331" s="205"/>
      <c r="E331" s="206"/>
      <c r="G331" s="203">
        <v>14</v>
      </c>
      <c r="H331" s="207"/>
      <c r="I331" s="207"/>
      <c r="J331" s="207"/>
      <c r="K331" s="207"/>
      <c r="L331" s="207"/>
      <c r="M331" s="207"/>
      <c r="N331" s="207"/>
      <c r="O331" s="204"/>
      <c r="P331" s="205"/>
      <c r="Q331" s="205"/>
      <c r="R331" s="206"/>
    </row>
    <row r="332" spans="1:18">
      <c r="A332" s="203">
        <v>4</v>
      </c>
      <c r="B332" s="204"/>
      <c r="C332" s="205"/>
      <c r="D332" s="205"/>
      <c r="E332" s="206"/>
      <c r="G332" s="203">
        <v>15</v>
      </c>
      <c r="H332" s="207"/>
      <c r="I332" s="207"/>
      <c r="J332" s="207"/>
      <c r="K332" s="207"/>
      <c r="L332" s="207"/>
      <c r="M332" s="207"/>
      <c r="N332" s="207"/>
      <c r="O332" s="204"/>
      <c r="P332" s="205"/>
      <c r="Q332" s="205"/>
      <c r="R332" s="206"/>
    </row>
    <row r="333" spans="1:18">
      <c r="A333" s="203">
        <v>5</v>
      </c>
      <c r="B333" s="204"/>
      <c r="C333" s="205"/>
      <c r="D333" s="205"/>
      <c r="E333" s="206"/>
      <c r="G333" s="203">
        <v>16</v>
      </c>
      <c r="H333" s="207"/>
      <c r="I333" s="207"/>
      <c r="J333" s="207"/>
      <c r="K333" s="207"/>
      <c r="L333" s="207"/>
      <c r="M333" s="207"/>
      <c r="N333" s="207"/>
      <c r="O333" s="204"/>
      <c r="P333" s="205"/>
      <c r="Q333" s="205"/>
      <c r="R333" s="206"/>
    </row>
    <row r="334" spans="1:18">
      <c r="A334" s="203">
        <v>6</v>
      </c>
      <c r="B334" s="204"/>
      <c r="C334" s="205"/>
      <c r="D334" s="205"/>
      <c r="E334" s="206"/>
      <c r="G334" s="203">
        <v>17</v>
      </c>
      <c r="H334" s="207"/>
      <c r="I334" s="207"/>
      <c r="J334" s="207"/>
      <c r="K334" s="207"/>
      <c r="L334" s="207"/>
      <c r="M334" s="207"/>
      <c r="N334" s="207"/>
      <c r="O334" s="204"/>
      <c r="P334" s="205"/>
      <c r="Q334" s="205"/>
      <c r="R334" s="206"/>
    </row>
    <row r="335" spans="1:18">
      <c r="A335" s="203">
        <v>7</v>
      </c>
      <c r="B335" s="204"/>
      <c r="C335" s="205"/>
      <c r="D335" s="205"/>
      <c r="E335" s="206"/>
      <c r="G335" s="203">
        <v>18</v>
      </c>
      <c r="H335" s="207"/>
      <c r="I335" s="207"/>
      <c r="J335" s="207"/>
      <c r="K335" s="207"/>
      <c r="L335" s="207"/>
      <c r="M335" s="207"/>
      <c r="N335" s="207"/>
      <c r="O335" s="204"/>
      <c r="P335" s="205"/>
      <c r="Q335" s="205"/>
      <c r="R335" s="206"/>
    </row>
    <row r="336" spans="1:18">
      <c r="A336" s="203">
        <v>8</v>
      </c>
      <c r="B336" s="204"/>
      <c r="C336" s="205"/>
      <c r="D336" s="205"/>
      <c r="E336" s="206"/>
      <c r="G336" s="203">
        <v>19</v>
      </c>
      <c r="H336" s="207"/>
      <c r="I336" s="207"/>
      <c r="J336" s="207"/>
      <c r="K336" s="207"/>
      <c r="L336" s="207"/>
      <c r="M336" s="207"/>
      <c r="N336" s="207"/>
      <c r="O336" s="204"/>
      <c r="P336" s="205"/>
      <c r="Q336" s="205"/>
      <c r="R336" s="206"/>
    </row>
    <row r="337" spans="1:18">
      <c r="A337" s="203">
        <v>9</v>
      </c>
      <c r="B337" s="204"/>
      <c r="C337" s="205"/>
      <c r="D337" s="205"/>
      <c r="E337" s="206"/>
      <c r="G337" s="203">
        <v>20</v>
      </c>
      <c r="H337" s="207"/>
      <c r="I337" s="207"/>
      <c r="J337" s="207"/>
      <c r="K337" s="207"/>
      <c r="L337" s="207"/>
      <c r="M337" s="207"/>
      <c r="N337" s="207"/>
      <c r="O337" s="204"/>
      <c r="P337" s="205"/>
      <c r="Q337" s="205"/>
      <c r="R337" s="206"/>
    </row>
    <row r="338" spans="1:18">
      <c r="A338" s="203">
        <v>10</v>
      </c>
      <c r="B338" s="204"/>
      <c r="C338" s="205"/>
      <c r="D338" s="205"/>
      <c r="E338" s="206"/>
      <c r="G338" s="203">
        <v>21</v>
      </c>
      <c r="H338" s="207"/>
      <c r="I338" s="207"/>
      <c r="J338" s="207"/>
      <c r="K338" s="207"/>
      <c r="L338" s="207"/>
      <c r="M338" s="207"/>
      <c r="N338" s="207"/>
      <c r="O338" s="204"/>
      <c r="P338" s="205"/>
      <c r="Q338" s="205"/>
      <c r="R338" s="206"/>
    </row>
    <row r="339" spans="1:18" ht="13.5" thickBot="1">
      <c r="A339" s="208">
        <v>11</v>
      </c>
      <c r="B339" s="204"/>
      <c r="C339" s="205"/>
      <c r="D339" s="205"/>
      <c r="E339" s="206"/>
      <c r="G339" s="209"/>
      <c r="H339" s="210"/>
      <c r="I339" s="210"/>
      <c r="J339" s="210"/>
      <c r="K339" s="210"/>
      <c r="L339" s="210"/>
      <c r="M339" s="210"/>
      <c r="N339" s="210"/>
      <c r="O339" s="211" t="s">
        <v>3</v>
      </c>
      <c r="P339" s="210"/>
      <c r="Q339" s="210"/>
      <c r="R339" s="212">
        <f>SUM(R329:R338)+SUM(E329:E339)</f>
        <v>0</v>
      </c>
    </row>
    <row r="340" spans="1:18">
      <c r="B340" s="213"/>
      <c r="C340" s="214"/>
      <c r="D340" s="214"/>
      <c r="E340" s="185"/>
      <c r="O340" s="213"/>
    </row>
    <row r="341" spans="1:18">
      <c r="B341" s="213"/>
      <c r="C341" s="214"/>
      <c r="D341" s="214"/>
      <c r="E341" s="185"/>
      <c r="O341" s="213"/>
    </row>
    <row r="342" spans="1:18">
      <c r="B342" s="213"/>
      <c r="C342" s="214"/>
      <c r="D342" s="214"/>
      <c r="E342" s="185"/>
      <c r="O342" s="213"/>
    </row>
    <row r="343" spans="1:18">
      <c r="B343" s="213"/>
      <c r="C343" s="214"/>
      <c r="D343" s="214"/>
      <c r="E343" s="185"/>
      <c r="O343" s="213"/>
    </row>
    <row r="344" spans="1:18">
      <c r="B344" s="213"/>
      <c r="C344" s="214"/>
      <c r="D344" s="214"/>
      <c r="E344" s="185"/>
      <c r="O344" s="213"/>
    </row>
    <row r="345" spans="1:18">
      <c r="B345" s="213"/>
      <c r="C345" s="214"/>
      <c r="D345" s="214"/>
      <c r="E345" s="185"/>
      <c r="O345" s="213"/>
    </row>
    <row r="346" spans="1:18" ht="13.5" thickBot="1">
      <c r="B346" s="213"/>
      <c r="C346" s="214"/>
      <c r="D346" s="214"/>
      <c r="E346" s="185"/>
      <c r="O346" s="213"/>
    </row>
    <row r="347" spans="1:18" ht="12.75" customHeight="1">
      <c r="A347" s="200">
        <v>15</v>
      </c>
      <c r="B347" s="201"/>
      <c r="C347" s="535" t="s">
        <v>138</v>
      </c>
      <c r="D347" s="535" t="s">
        <v>27</v>
      </c>
      <c r="E347" s="537" t="s">
        <v>13</v>
      </c>
      <c r="G347" s="200"/>
      <c r="H347" s="201"/>
      <c r="I347" s="201"/>
      <c r="J347" s="201"/>
      <c r="K347" s="201"/>
      <c r="L347" s="201"/>
      <c r="M347" s="201"/>
      <c r="N347" s="201"/>
      <c r="O347" s="201"/>
      <c r="P347" s="535" t="s">
        <v>138</v>
      </c>
      <c r="Q347" s="535" t="s">
        <v>27</v>
      </c>
      <c r="R347" s="537" t="s">
        <v>13</v>
      </c>
    </row>
    <row r="348" spans="1:18" ht="25.5">
      <c r="A348" s="202" t="s">
        <v>7</v>
      </c>
      <c r="B348" s="50" t="str">
        <f>+"מספר אסמכתא "&amp;B17&amp;"
 חזרה לטבלה "</f>
        <v xml:space="preserve">מספר אסמכתא 
 חזרה לטבלה </v>
      </c>
      <c r="C348" s="536"/>
      <c r="D348" s="536"/>
      <c r="E348" s="538"/>
      <c r="G348" s="202" t="s">
        <v>19</v>
      </c>
      <c r="H348" s="27"/>
      <c r="I348" s="27"/>
      <c r="J348" s="27"/>
      <c r="K348" s="27"/>
      <c r="L348" s="27"/>
      <c r="M348" s="27"/>
      <c r="N348" s="27"/>
      <c r="O348" s="50" t="str">
        <f>+"מספר אסמכתא "&amp;B17&amp;"
 חזרה לטבלה "</f>
        <v xml:space="preserve">מספר אסמכתא 
 חזרה לטבלה </v>
      </c>
      <c r="P348" s="536"/>
      <c r="Q348" s="536"/>
      <c r="R348" s="538"/>
    </row>
    <row r="349" spans="1:18">
      <c r="A349" s="203">
        <v>1</v>
      </c>
      <c r="B349" s="204"/>
      <c r="C349" s="205"/>
      <c r="D349" s="205"/>
      <c r="E349" s="206"/>
      <c r="G349" s="203">
        <v>12</v>
      </c>
      <c r="H349" s="207"/>
      <c r="I349" s="207"/>
      <c r="J349" s="207"/>
      <c r="K349" s="207"/>
      <c r="L349" s="207"/>
      <c r="M349" s="207"/>
      <c r="N349" s="207"/>
      <c r="O349" s="204"/>
      <c r="P349" s="205"/>
      <c r="Q349" s="205"/>
      <c r="R349" s="206"/>
    </row>
    <row r="350" spans="1:18">
      <c r="A350" s="203">
        <v>2</v>
      </c>
      <c r="B350" s="204"/>
      <c r="C350" s="205"/>
      <c r="D350" s="205"/>
      <c r="E350" s="206"/>
      <c r="G350" s="203">
        <v>13</v>
      </c>
      <c r="H350" s="207"/>
      <c r="I350" s="207"/>
      <c r="J350" s="207"/>
      <c r="K350" s="207"/>
      <c r="L350" s="207"/>
      <c r="M350" s="207"/>
      <c r="N350" s="207"/>
      <c r="O350" s="204"/>
      <c r="P350" s="205"/>
      <c r="Q350" s="205"/>
      <c r="R350" s="206"/>
    </row>
    <row r="351" spans="1:18">
      <c r="A351" s="203">
        <v>3</v>
      </c>
      <c r="B351" s="204"/>
      <c r="C351" s="205"/>
      <c r="D351" s="205"/>
      <c r="E351" s="206"/>
      <c r="G351" s="203">
        <v>14</v>
      </c>
      <c r="H351" s="207"/>
      <c r="I351" s="207"/>
      <c r="J351" s="207"/>
      <c r="K351" s="207"/>
      <c r="L351" s="207"/>
      <c r="M351" s="207"/>
      <c r="N351" s="207"/>
      <c r="O351" s="204"/>
      <c r="P351" s="205"/>
      <c r="Q351" s="205"/>
      <c r="R351" s="206"/>
    </row>
    <row r="352" spans="1:18">
      <c r="A352" s="203">
        <v>4</v>
      </c>
      <c r="B352" s="204"/>
      <c r="C352" s="205"/>
      <c r="D352" s="205"/>
      <c r="E352" s="206"/>
      <c r="G352" s="203">
        <v>15</v>
      </c>
      <c r="H352" s="207"/>
      <c r="I352" s="207"/>
      <c r="J352" s="207"/>
      <c r="K352" s="207"/>
      <c r="L352" s="207"/>
      <c r="M352" s="207"/>
      <c r="N352" s="207"/>
      <c r="O352" s="204"/>
      <c r="P352" s="205"/>
      <c r="Q352" s="205"/>
      <c r="R352" s="206"/>
    </row>
    <row r="353" spans="1:18">
      <c r="A353" s="203">
        <v>5</v>
      </c>
      <c r="B353" s="204"/>
      <c r="C353" s="205"/>
      <c r="D353" s="205"/>
      <c r="E353" s="206"/>
      <c r="G353" s="203">
        <v>16</v>
      </c>
      <c r="H353" s="207"/>
      <c r="I353" s="207"/>
      <c r="J353" s="207"/>
      <c r="K353" s="207"/>
      <c r="L353" s="207"/>
      <c r="M353" s="207"/>
      <c r="N353" s="207"/>
      <c r="O353" s="204"/>
      <c r="P353" s="205"/>
      <c r="Q353" s="205"/>
      <c r="R353" s="206"/>
    </row>
    <row r="354" spans="1:18">
      <c r="A354" s="203">
        <v>6</v>
      </c>
      <c r="B354" s="204"/>
      <c r="C354" s="205"/>
      <c r="D354" s="205"/>
      <c r="E354" s="206"/>
      <c r="G354" s="203">
        <v>17</v>
      </c>
      <c r="H354" s="207"/>
      <c r="I354" s="207"/>
      <c r="J354" s="207"/>
      <c r="K354" s="207"/>
      <c r="L354" s="207"/>
      <c r="M354" s="207"/>
      <c r="N354" s="207"/>
      <c r="O354" s="204"/>
      <c r="P354" s="205"/>
      <c r="Q354" s="205"/>
      <c r="R354" s="206"/>
    </row>
    <row r="355" spans="1:18">
      <c r="A355" s="203">
        <v>7</v>
      </c>
      <c r="B355" s="204"/>
      <c r="C355" s="205"/>
      <c r="D355" s="205"/>
      <c r="E355" s="206"/>
      <c r="G355" s="203">
        <v>18</v>
      </c>
      <c r="H355" s="207"/>
      <c r="I355" s="207"/>
      <c r="J355" s="207"/>
      <c r="K355" s="207"/>
      <c r="L355" s="207"/>
      <c r="M355" s="207"/>
      <c r="N355" s="207"/>
      <c r="O355" s="204"/>
      <c r="P355" s="205"/>
      <c r="Q355" s="205"/>
      <c r="R355" s="206"/>
    </row>
    <row r="356" spans="1:18">
      <c r="A356" s="203">
        <v>8</v>
      </c>
      <c r="B356" s="204"/>
      <c r="C356" s="205"/>
      <c r="D356" s="205"/>
      <c r="E356" s="206"/>
      <c r="G356" s="203">
        <v>19</v>
      </c>
      <c r="H356" s="207"/>
      <c r="I356" s="207"/>
      <c r="J356" s="207"/>
      <c r="K356" s="207"/>
      <c r="L356" s="207"/>
      <c r="M356" s="207"/>
      <c r="N356" s="207"/>
      <c r="O356" s="204"/>
      <c r="P356" s="205"/>
      <c r="Q356" s="205"/>
      <c r="R356" s="206"/>
    </row>
    <row r="357" spans="1:18">
      <c r="A357" s="203">
        <v>9</v>
      </c>
      <c r="B357" s="204"/>
      <c r="C357" s="205"/>
      <c r="D357" s="205"/>
      <c r="E357" s="206"/>
      <c r="G357" s="203">
        <v>20</v>
      </c>
      <c r="H357" s="207"/>
      <c r="I357" s="207"/>
      <c r="J357" s="207"/>
      <c r="K357" s="207"/>
      <c r="L357" s="207"/>
      <c r="M357" s="207"/>
      <c r="N357" s="207"/>
      <c r="O357" s="204"/>
      <c r="P357" s="205"/>
      <c r="Q357" s="205"/>
      <c r="R357" s="206"/>
    </row>
    <row r="358" spans="1:18">
      <c r="A358" s="203">
        <v>10</v>
      </c>
      <c r="B358" s="204"/>
      <c r="C358" s="205"/>
      <c r="D358" s="205"/>
      <c r="E358" s="206"/>
      <c r="G358" s="203">
        <v>21</v>
      </c>
      <c r="H358" s="207"/>
      <c r="I358" s="207"/>
      <c r="J358" s="207"/>
      <c r="K358" s="207"/>
      <c r="L358" s="207"/>
      <c r="M358" s="207"/>
      <c r="N358" s="207"/>
      <c r="O358" s="204"/>
      <c r="P358" s="205"/>
      <c r="Q358" s="205"/>
      <c r="R358" s="206"/>
    </row>
    <row r="359" spans="1:18" ht="13.5" thickBot="1">
      <c r="A359" s="208">
        <v>11</v>
      </c>
      <c r="B359" s="204"/>
      <c r="C359" s="205"/>
      <c r="D359" s="205"/>
      <c r="E359" s="206"/>
      <c r="G359" s="209"/>
      <c r="H359" s="210"/>
      <c r="I359" s="210"/>
      <c r="J359" s="210"/>
      <c r="K359" s="210"/>
      <c r="L359" s="210"/>
      <c r="M359" s="210"/>
      <c r="N359" s="210"/>
      <c r="O359" s="211" t="s">
        <v>3</v>
      </c>
      <c r="P359" s="210"/>
      <c r="Q359" s="210"/>
      <c r="R359" s="212">
        <f>SUM(R349:R358)+SUM(E349:E359)</f>
        <v>0</v>
      </c>
    </row>
    <row r="360" spans="1:18">
      <c r="B360" s="213"/>
      <c r="C360" s="214"/>
      <c r="D360" s="214"/>
      <c r="E360" s="185"/>
      <c r="O360" s="213"/>
    </row>
    <row r="361" spans="1:18">
      <c r="B361" s="213"/>
      <c r="C361" s="214"/>
      <c r="D361" s="214"/>
      <c r="E361" s="185"/>
      <c r="O361" s="213"/>
    </row>
    <row r="362" spans="1:18">
      <c r="B362" s="213"/>
      <c r="C362" s="214"/>
      <c r="D362" s="214"/>
      <c r="E362" s="185"/>
      <c r="O362" s="213"/>
    </row>
    <row r="363" spans="1:18">
      <c r="B363" s="213"/>
      <c r="C363" s="214"/>
      <c r="D363" s="214"/>
      <c r="E363" s="185"/>
      <c r="O363" s="213"/>
    </row>
    <row r="364" spans="1:18">
      <c r="B364" s="213"/>
      <c r="C364" s="214"/>
      <c r="D364" s="214"/>
      <c r="E364" s="185"/>
      <c r="O364" s="213"/>
    </row>
    <row r="365" spans="1:18">
      <c r="B365" s="213"/>
      <c r="C365" s="214"/>
      <c r="D365" s="214"/>
      <c r="E365" s="185"/>
      <c r="O365" s="213"/>
    </row>
    <row r="366" spans="1:18" ht="13.5" thickBot="1"/>
    <row r="367" spans="1:18" ht="12.75" customHeight="1">
      <c r="A367" s="200">
        <v>16</v>
      </c>
      <c r="B367" s="201"/>
      <c r="C367" s="535" t="s">
        <v>138</v>
      </c>
      <c r="D367" s="535" t="s">
        <v>27</v>
      </c>
      <c r="E367" s="537" t="s">
        <v>13</v>
      </c>
      <c r="G367" s="200"/>
      <c r="H367" s="201"/>
      <c r="I367" s="201"/>
      <c r="J367" s="201"/>
      <c r="K367" s="201"/>
      <c r="L367" s="201"/>
      <c r="M367" s="201"/>
      <c r="N367" s="201"/>
      <c r="O367" s="201"/>
      <c r="P367" s="535" t="s">
        <v>138</v>
      </c>
      <c r="Q367" s="535" t="s">
        <v>27</v>
      </c>
      <c r="R367" s="537" t="s">
        <v>13</v>
      </c>
    </row>
    <row r="368" spans="1:18" ht="25.5">
      <c r="A368" s="202" t="s">
        <v>7</v>
      </c>
      <c r="B368" s="50" t="str">
        <f>+"מספר אסמכתא "&amp;B18&amp;"
 חזרה לטבלה "</f>
        <v xml:space="preserve">מספר אסמכתא 
 חזרה לטבלה </v>
      </c>
      <c r="C368" s="536"/>
      <c r="D368" s="536"/>
      <c r="E368" s="538"/>
      <c r="G368" s="202" t="s">
        <v>19</v>
      </c>
      <c r="H368" s="27"/>
      <c r="I368" s="27"/>
      <c r="J368" s="27"/>
      <c r="K368" s="27"/>
      <c r="L368" s="27"/>
      <c r="M368" s="27"/>
      <c r="N368" s="27"/>
      <c r="O368" s="50" t="str">
        <f>+"מספר אסמכתא "&amp;B18&amp;"
 חזרה לטבלה "</f>
        <v xml:space="preserve">מספר אסמכתא 
 חזרה לטבלה </v>
      </c>
      <c r="P368" s="536"/>
      <c r="Q368" s="536"/>
      <c r="R368" s="538"/>
    </row>
    <row r="369" spans="1:18">
      <c r="A369" s="203">
        <v>1</v>
      </c>
      <c r="B369" s="204"/>
      <c r="C369" s="205"/>
      <c r="D369" s="205"/>
      <c r="E369" s="206"/>
      <c r="G369" s="203">
        <v>12</v>
      </c>
      <c r="H369" s="207"/>
      <c r="I369" s="207"/>
      <c r="J369" s="207"/>
      <c r="K369" s="207"/>
      <c r="L369" s="207"/>
      <c r="M369" s="207"/>
      <c r="N369" s="207"/>
      <c r="O369" s="204"/>
      <c r="P369" s="205"/>
      <c r="Q369" s="205"/>
      <c r="R369" s="206"/>
    </row>
    <row r="370" spans="1:18">
      <c r="A370" s="203">
        <v>2</v>
      </c>
      <c r="B370" s="204"/>
      <c r="C370" s="205"/>
      <c r="D370" s="205"/>
      <c r="E370" s="206"/>
      <c r="G370" s="203">
        <v>13</v>
      </c>
      <c r="H370" s="207"/>
      <c r="I370" s="207"/>
      <c r="J370" s="207"/>
      <c r="K370" s="207"/>
      <c r="L370" s="207"/>
      <c r="M370" s="207"/>
      <c r="N370" s="207"/>
      <c r="O370" s="204"/>
      <c r="P370" s="205"/>
      <c r="Q370" s="205"/>
      <c r="R370" s="206"/>
    </row>
    <row r="371" spans="1:18">
      <c r="A371" s="203">
        <v>3</v>
      </c>
      <c r="B371" s="204"/>
      <c r="C371" s="205"/>
      <c r="D371" s="205"/>
      <c r="E371" s="206"/>
      <c r="G371" s="203">
        <v>14</v>
      </c>
      <c r="H371" s="207"/>
      <c r="I371" s="207"/>
      <c r="J371" s="207"/>
      <c r="K371" s="207"/>
      <c r="L371" s="207"/>
      <c r="M371" s="207"/>
      <c r="N371" s="207"/>
      <c r="O371" s="204"/>
      <c r="P371" s="205"/>
      <c r="Q371" s="205"/>
      <c r="R371" s="206"/>
    </row>
    <row r="372" spans="1:18">
      <c r="A372" s="203">
        <v>4</v>
      </c>
      <c r="B372" s="204"/>
      <c r="C372" s="205"/>
      <c r="D372" s="205"/>
      <c r="E372" s="206"/>
      <c r="G372" s="203">
        <v>15</v>
      </c>
      <c r="H372" s="207"/>
      <c r="I372" s="207"/>
      <c r="J372" s="207"/>
      <c r="K372" s="207"/>
      <c r="L372" s="207"/>
      <c r="M372" s="207"/>
      <c r="N372" s="207"/>
      <c r="O372" s="204"/>
      <c r="P372" s="205"/>
      <c r="Q372" s="205"/>
      <c r="R372" s="206"/>
    </row>
    <row r="373" spans="1:18">
      <c r="A373" s="203">
        <v>5</v>
      </c>
      <c r="B373" s="204"/>
      <c r="C373" s="205"/>
      <c r="D373" s="205"/>
      <c r="E373" s="206"/>
      <c r="G373" s="203">
        <v>16</v>
      </c>
      <c r="H373" s="207"/>
      <c r="I373" s="207"/>
      <c r="J373" s="207"/>
      <c r="K373" s="207"/>
      <c r="L373" s="207"/>
      <c r="M373" s="207"/>
      <c r="N373" s="207"/>
      <c r="O373" s="204"/>
      <c r="P373" s="205"/>
      <c r="Q373" s="205"/>
      <c r="R373" s="206"/>
    </row>
    <row r="374" spans="1:18">
      <c r="A374" s="203">
        <v>6</v>
      </c>
      <c r="B374" s="204"/>
      <c r="C374" s="205"/>
      <c r="D374" s="205"/>
      <c r="E374" s="206"/>
      <c r="G374" s="203">
        <v>17</v>
      </c>
      <c r="H374" s="207"/>
      <c r="I374" s="207"/>
      <c r="J374" s="207"/>
      <c r="K374" s="207"/>
      <c r="L374" s="207"/>
      <c r="M374" s="207"/>
      <c r="N374" s="207"/>
      <c r="O374" s="204"/>
      <c r="P374" s="205"/>
      <c r="Q374" s="205"/>
      <c r="R374" s="206"/>
    </row>
    <row r="375" spans="1:18">
      <c r="A375" s="203">
        <v>7</v>
      </c>
      <c r="B375" s="204"/>
      <c r="C375" s="205"/>
      <c r="D375" s="205"/>
      <c r="E375" s="206"/>
      <c r="G375" s="203">
        <v>18</v>
      </c>
      <c r="H375" s="207"/>
      <c r="I375" s="207"/>
      <c r="J375" s="207"/>
      <c r="K375" s="207"/>
      <c r="L375" s="207"/>
      <c r="M375" s="207"/>
      <c r="N375" s="207"/>
      <c r="O375" s="204"/>
      <c r="P375" s="205"/>
      <c r="Q375" s="205"/>
      <c r="R375" s="206"/>
    </row>
    <row r="376" spans="1:18">
      <c r="A376" s="203">
        <v>8</v>
      </c>
      <c r="B376" s="204"/>
      <c r="C376" s="205"/>
      <c r="D376" s="205"/>
      <c r="E376" s="206"/>
      <c r="G376" s="203">
        <v>19</v>
      </c>
      <c r="H376" s="207"/>
      <c r="I376" s="207"/>
      <c r="J376" s="207"/>
      <c r="K376" s="207"/>
      <c r="L376" s="207"/>
      <c r="M376" s="207"/>
      <c r="N376" s="207"/>
      <c r="O376" s="204"/>
      <c r="P376" s="205"/>
      <c r="Q376" s="205"/>
      <c r="R376" s="206"/>
    </row>
    <row r="377" spans="1:18">
      <c r="A377" s="203">
        <v>9</v>
      </c>
      <c r="B377" s="204"/>
      <c r="C377" s="205"/>
      <c r="D377" s="205"/>
      <c r="E377" s="206"/>
      <c r="G377" s="203">
        <v>20</v>
      </c>
      <c r="H377" s="207"/>
      <c r="I377" s="207"/>
      <c r="J377" s="207"/>
      <c r="K377" s="207"/>
      <c r="L377" s="207"/>
      <c r="M377" s="207"/>
      <c r="N377" s="207"/>
      <c r="O377" s="204"/>
      <c r="P377" s="205"/>
      <c r="Q377" s="205"/>
      <c r="R377" s="206"/>
    </row>
    <row r="378" spans="1:18">
      <c r="A378" s="203">
        <v>10</v>
      </c>
      <c r="B378" s="204"/>
      <c r="C378" s="205"/>
      <c r="D378" s="205"/>
      <c r="E378" s="206"/>
      <c r="G378" s="203">
        <v>21</v>
      </c>
      <c r="H378" s="207"/>
      <c r="I378" s="207"/>
      <c r="J378" s="207"/>
      <c r="K378" s="207"/>
      <c r="L378" s="207"/>
      <c r="M378" s="207"/>
      <c r="N378" s="207"/>
      <c r="O378" s="204"/>
      <c r="P378" s="205"/>
      <c r="Q378" s="205"/>
      <c r="R378" s="206"/>
    </row>
    <row r="379" spans="1:18" ht="13.5" thickBot="1">
      <c r="A379" s="208">
        <v>11</v>
      </c>
      <c r="B379" s="204"/>
      <c r="C379" s="205"/>
      <c r="D379" s="205"/>
      <c r="E379" s="206"/>
      <c r="G379" s="209"/>
      <c r="H379" s="210"/>
      <c r="I379" s="210"/>
      <c r="J379" s="210"/>
      <c r="K379" s="210"/>
      <c r="L379" s="210"/>
      <c r="M379" s="210"/>
      <c r="N379" s="210"/>
      <c r="O379" s="211" t="s">
        <v>3</v>
      </c>
      <c r="P379" s="210"/>
      <c r="Q379" s="210"/>
      <c r="R379" s="212">
        <f>SUM(R369:R378)+SUM(E369:E379)</f>
        <v>0</v>
      </c>
    </row>
    <row r="380" spans="1:18">
      <c r="B380" s="213"/>
      <c r="C380" s="214"/>
      <c r="D380" s="214"/>
      <c r="E380" s="185"/>
      <c r="O380" s="213"/>
    </row>
    <row r="381" spans="1:18">
      <c r="B381" s="213"/>
      <c r="C381" s="214"/>
      <c r="D381" s="214"/>
      <c r="E381" s="185"/>
      <c r="O381" s="213"/>
    </row>
    <row r="382" spans="1:18">
      <c r="B382" s="213"/>
      <c r="C382" s="214"/>
      <c r="D382" s="214"/>
      <c r="E382" s="185"/>
      <c r="O382" s="213"/>
    </row>
    <row r="383" spans="1:18">
      <c r="B383" s="213"/>
      <c r="C383" s="214"/>
      <c r="D383" s="214"/>
      <c r="E383" s="185"/>
      <c r="O383" s="213"/>
    </row>
    <row r="384" spans="1:18">
      <c r="B384" s="213"/>
      <c r="C384" s="214"/>
      <c r="D384" s="214"/>
      <c r="E384" s="185"/>
      <c r="O384" s="213"/>
    </row>
    <row r="385" spans="1:18">
      <c r="B385" s="213"/>
      <c r="C385" s="214"/>
      <c r="D385" s="214"/>
      <c r="E385" s="185"/>
      <c r="O385" s="213"/>
    </row>
    <row r="386" spans="1:18" ht="13.5" thickBot="1">
      <c r="B386" s="213"/>
      <c r="C386" s="214"/>
      <c r="D386" s="214"/>
      <c r="E386" s="185"/>
      <c r="O386" s="213"/>
    </row>
    <row r="387" spans="1:18" ht="12.75" customHeight="1">
      <c r="A387" s="200">
        <v>17</v>
      </c>
      <c r="B387" s="525" t="str">
        <f>+"מספר אסמכתא "&amp;B19&amp;"
 חזרה לטבלה "</f>
        <v xml:space="preserve">מספר אסמכתא 
 חזרה לטבלה </v>
      </c>
      <c r="C387" s="535" t="s">
        <v>138</v>
      </c>
      <c r="D387" s="535" t="s">
        <v>27</v>
      </c>
      <c r="E387" s="537" t="s">
        <v>13</v>
      </c>
      <c r="G387" s="200"/>
      <c r="H387" s="201"/>
      <c r="I387" s="201"/>
      <c r="J387" s="201"/>
      <c r="K387" s="201"/>
      <c r="L387" s="201"/>
      <c r="M387" s="201"/>
      <c r="N387" s="201"/>
      <c r="O387" s="201"/>
      <c r="P387" s="535" t="s">
        <v>138</v>
      </c>
      <c r="Q387" s="535" t="s">
        <v>27</v>
      </c>
      <c r="R387" s="537" t="s">
        <v>13</v>
      </c>
    </row>
    <row r="388" spans="1:18" ht="25.5">
      <c r="A388" s="202" t="s">
        <v>7</v>
      </c>
      <c r="B388" s="526"/>
      <c r="C388" s="536"/>
      <c r="D388" s="536"/>
      <c r="E388" s="538"/>
      <c r="G388" s="202" t="s">
        <v>19</v>
      </c>
      <c r="H388" s="27"/>
      <c r="I388" s="27"/>
      <c r="J388" s="27"/>
      <c r="K388" s="27"/>
      <c r="L388" s="27"/>
      <c r="M388" s="27"/>
      <c r="N388" s="27"/>
      <c r="O388" s="50" t="str">
        <f>+"מספר אסמכתא "&amp;B19&amp;"
 חזרה לטבלה "</f>
        <v xml:space="preserve">מספר אסמכתא 
 חזרה לטבלה </v>
      </c>
      <c r="P388" s="536"/>
      <c r="Q388" s="536"/>
      <c r="R388" s="538"/>
    </row>
    <row r="389" spans="1:18">
      <c r="A389" s="203">
        <v>1</v>
      </c>
      <c r="B389" s="204"/>
      <c r="C389" s="205"/>
      <c r="D389" s="205"/>
      <c r="E389" s="206"/>
      <c r="G389" s="203">
        <v>12</v>
      </c>
      <c r="H389" s="207"/>
      <c r="I389" s="207"/>
      <c r="J389" s="207"/>
      <c r="K389" s="207"/>
      <c r="L389" s="207"/>
      <c r="M389" s="207"/>
      <c r="N389" s="207"/>
      <c r="O389" s="204"/>
      <c r="P389" s="205"/>
      <c r="Q389" s="205"/>
      <c r="R389" s="206"/>
    </row>
    <row r="390" spans="1:18">
      <c r="A390" s="203">
        <v>2</v>
      </c>
      <c r="B390" s="204"/>
      <c r="C390" s="205"/>
      <c r="D390" s="205"/>
      <c r="E390" s="206"/>
      <c r="G390" s="203">
        <v>13</v>
      </c>
      <c r="H390" s="207"/>
      <c r="I390" s="207"/>
      <c r="J390" s="207"/>
      <c r="K390" s="207"/>
      <c r="L390" s="207"/>
      <c r="M390" s="207"/>
      <c r="N390" s="207"/>
      <c r="O390" s="204"/>
      <c r="P390" s="205"/>
      <c r="Q390" s="205"/>
      <c r="R390" s="206"/>
    </row>
    <row r="391" spans="1:18">
      <c r="A391" s="203">
        <v>3</v>
      </c>
      <c r="B391" s="204"/>
      <c r="C391" s="205"/>
      <c r="D391" s="205"/>
      <c r="E391" s="206"/>
      <c r="G391" s="203">
        <v>14</v>
      </c>
      <c r="H391" s="207"/>
      <c r="I391" s="207"/>
      <c r="J391" s="207"/>
      <c r="K391" s="207"/>
      <c r="L391" s="207"/>
      <c r="M391" s="207"/>
      <c r="N391" s="207"/>
      <c r="O391" s="204"/>
      <c r="P391" s="205"/>
      <c r="Q391" s="205"/>
      <c r="R391" s="206"/>
    </row>
    <row r="392" spans="1:18">
      <c r="A392" s="203">
        <v>4</v>
      </c>
      <c r="B392" s="204"/>
      <c r="C392" s="205"/>
      <c r="D392" s="205"/>
      <c r="E392" s="206"/>
      <c r="G392" s="203">
        <v>15</v>
      </c>
      <c r="H392" s="207"/>
      <c r="I392" s="207"/>
      <c r="J392" s="207"/>
      <c r="K392" s="207"/>
      <c r="L392" s="207"/>
      <c r="M392" s="207"/>
      <c r="N392" s="207"/>
      <c r="O392" s="204"/>
      <c r="P392" s="205"/>
      <c r="Q392" s="205"/>
      <c r="R392" s="206"/>
    </row>
    <row r="393" spans="1:18">
      <c r="A393" s="203">
        <v>5</v>
      </c>
      <c r="B393" s="204"/>
      <c r="C393" s="205"/>
      <c r="D393" s="205"/>
      <c r="E393" s="206"/>
      <c r="G393" s="203">
        <v>16</v>
      </c>
      <c r="H393" s="207"/>
      <c r="I393" s="207"/>
      <c r="J393" s="207"/>
      <c r="K393" s="207"/>
      <c r="L393" s="207"/>
      <c r="M393" s="207"/>
      <c r="N393" s="207"/>
      <c r="O393" s="204"/>
      <c r="P393" s="205"/>
      <c r="Q393" s="205"/>
      <c r="R393" s="206"/>
    </row>
    <row r="394" spans="1:18">
      <c r="A394" s="203">
        <v>6</v>
      </c>
      <c r="B394" s="204"/>
      <c r="C394" s="205"/>
      <c r="D394" s="205"/>
      <c r="E394" s="206"/>
      <c r="G394" s="203">
        <v>17</v>
      </c>
      <c r="H394" s="207"/>
      <c r="I394" s="207"/>
      <c r="J394" s="207"/>
      <c r="K394" s="207"/>
      <c r="L394" s="207"/>
      <c r="M394" s="207"/>
      <c r="N394" s="207"/>
      <c r="O394" s="204"/>
      <c r="P394" s="205"/>
      <c r="Q394" s="205"/>
      <c r="R394" s="206"/>
    </row>
    <row r="395" spans="1:18">
      <c r="A395" s="203">
        <v>7</v>
      </c>
      <c r="B395" s="204"/>
      <c r="C395" s="205"/>
      <c r="D395" s="205"/>
      <c r="E395" s="206"/>
      <c r="G395" s="203">
        <v>18</v>
      </c>
      <c r="H395" s="207"/>
      <c r="I395" s="207"/>
      <c r="J395" s="207"/>
      <c r="K395" s="207"/>
      <c r="L395" s="207"/>
      <c r="M395" s="207"/>
      <c r="N395" s="207"/>
      <c r="O395" s="204"/>
      <c r="P395" s="205"/>
      <c r="Q395" s="205"/>
      <c r="R395" s="206"/>
    </row>
    <row r="396" spans="1:18">
      <c r="A396" s="203">
        <v>8</v>
      </c>
      <c r="B396" s="204"/>
      <c r="C396" s="205"/>
      <c r="D396" s="205"/>
      <c r="E396" s="206"/>
      <c r="G396" s="203">
        <v>19</v>
      </c>
      <c r="H396" s="207"/>
      <c r="I396" s="207"/>
      <c r="J396" s="207"/>
      <c r="K396" s="207"/>
      <c r="L396" s="207"/>
      <c r="M396" s="207"/>
      <c r="N396" s="207"/>
      <c r="O396" s="204"/>
      <c r="P396" s="205"/>
      <c r="Q396" s="205"/>
      <c r="R396" s="206"/>
    </row>
    <row r="397" spans="1:18">
      <c r="A397" s="203">
        <v>9</v>
      </c>
      <c r="B397" s="204"/>
      <c r="C397" s="205"/>
      <c r="D397" s="205"/>
      <c r="E397" s="206"/>
      <c r="G397" s="203">
        <v>20</v>
      </c>
      <c r="H397" s="207"/>
      <c r="I397" s="207"/>
      <c r="J397" s="207"/>
      <c r="K397" s="207"/>
      <c r="L397" s="207"/>
      <c r="M397" s="207"/>
      <c r="N397" s="207"/>
      <c r="O397" s="204"/>
      <c r="P397" s="205"/>
      <c r="Q397" s="205"/>
      <c r="R397" s="206"/>
    </row>
    <row r="398" spans="1:18">
      <c r="A398" s="203">
        <v>10</v>
      </c>
      <c r="B398" s="204"/>
      <c r="C398" s="205"/>
      <c r="D398" s="205"/>
      <c r="E398" s="206"/>
      <c r="G398" s="203">
        <v>21</v>
      </c>
      <c r="H398" s="207"/>
      <c r="I398" s="207"/>
      <c r="J398" s="207"/>
      <c r="K398" s="207"/>
      <c r="L398" s="207"/>
      <c r="M398" s="207"/>
      <c r="N398" s="207"/>
      <c r="O398" s="204"/>
      <c r="P398" s="205"/>
      <c r="Q398" s="205"/>
      <c r="R398" s="206"/>
    </row>
    <row r="399" spans="1:18" ht="13.5" thickBot="1">
      <c r="A399" s="208">
        <v>11</v>
      </c>
      <c r="B399" s="204"/>
      <c r="C399" s="205"/>
      <c r="D399" s="205"/>
      <c r="E399" s="206"/>
      <c r="G399" s="209"/>
      <c r="H399" s="210"/>
      <c r="I399" s="210"/>
      <c r="J399" s="210"/>
      <c r="K399" s="210"/>
      <c r="L399" s="210"/>
      <c r="M399" s="210"/>
      <c r="N399" s="210"/>
      <c r="O399" s="211" t="s">
        <v>3</v>
      </c>
      <c r="P399" s="210"/>
      <c r="Q399" s="210"/>
      <c r="R399" s="212">
        <f>SUM(R389:R398)+SUM(E389:E399)</f>
        <v>0</v>
      </c>
    </row>
    <row r="400" spans="1:18">
      <c r="B400" s="213"/>
      <c r="C400" s="214"/>
      <c r="D400" s="214"/>
      <c r="E400" s="185"/>
      <c r="O400" s="213"/>
    </row>
    <row r="401" spans="1:18">
      <c r="B401" s="213"/>
      <c r="C401" s="214"/>
      <c r="D401" s="214"/>
      <c r="E401" s="185"/>
      <c r="O401" s="213"/>
    </row>
    <row r="402" spans="1:18">
      <c r="B402" s="213"/>
      <c r="C402" s="214"/>
      <c r="D402" s="214"/>
      <c r="E402" s="185"/>
      <c r="O402" s="213"/>
    </row>
    <row r="403" spans="1:18">
      <c r="B403" s="213"/>
      <c r="C403" s="214"/>
      <c r="D403" s="214"/>
      <c r="E403" s="185"/>
      <c r="O403" s="213"/>
    </row>
    <row r="404" spans="1:18">
      <c r="B404" s="213"/>
      <c r="C404" s="214"/>
      <c r="D404" s="214"/>
      <c r="E404" s="185"/>
      <c r="O404" s="213"/>
    </row>
    <row r="405" spans="1:18">
      <c r="B405" s="213"/>
      <c r="C405" s="214"/>
      <c r="D405" s="214"/>
      <c r="E405" s="185"/>
      <c r="O405" s="213"/>
    </row>
    <row r="406" spans="1:18" ht="13.5" thickBot="1">
      <c r="B406" s="213"/>
      <c r="C406" s="214"/>
      <c r="D406" s="214"/>
      <c r="E406" s="185"/>
      <c r="O406" s="213"/>
    </row>
    <row r="407" spans="1:18" ht="12.75" customHeight="1">
      <c r="A407" s="200">
        <v>18</v>
      </c>
      <c r="B407" s="201"/>
      <c r="C407" s="535" t="s">
        <v>138</v>
      </c>
      <c r="D407" s="535" t="s">
        <v>27</v>
      </c>
      <c r="E407" s="537" t="s">
        <v>13</v>
      </c>
      <c r="G407" s="200"/>
      <c r="H407" s="201"/>
      <c r="I407" s="201"/>
      <c r="J407" s="201"/>
      <c r="K407" s="201"/>
      <c r="L407" s="201"/>
      <c r="M407" s="201"/>
      <c r="N407" s="201"/>
      <c r="O407" s="201"/>
      <c r="P407" s="535" t="s">
        <v>138</v>
      </c>
      <c r="Q407" s="535" t="s">
        <v>27</v>
      </c>
      <c r="R407" s="537" t="s">
        <v>13</v>
      </c>
    </row>
    <row r="408" spans="1:18" ht="25.5">
      <c r="A408" s="202" t="s">
        <v>7</v>
      </c>
      <c r="B408" s="50" t="str">
        <f>+"מספר אסמכתא "&amp;B20&amp;"
 חזרה לטבלה "</f>
        <v xml:space="preserve">מספר אסמכתא 
 חזרה לטבלה </v>
      </c>
      <c r="C408" s="536"/>
      <c r="D408" s="536"/>
      <c r="E408" s="538"/>
      <c r="G408" s="202" t="s">
        <v>19</v>
      </c>
      <c r="H408" s="27"/>
      <c r="I408" s="27"/>
      <c r="J408" s="27"/>
      <c r="K408" s="27"/>
      <c r="L408" s="27"/>
      <c r="M408" s="27"/>
      <c r="N408" s="27"/>
      <c r="O408" s="50" t="str">
        <f>+"מספר אסמכתא "&amp;B20&amp;"
 חזרה לטבלה "</f>
        <v xml:space="preserve">מספר אסמכתא 
 חזרה לטבלה </v>
      </c>
      <c r="P408" s="536"/>
      <c r="Q408" s="536"/>
      <c r="R408" s="538"/>
    </row>
    <row r="409" spans="1:18">
      <c r="A409" s="203">
        <v>1</v>
      </c>
      <c r="B409" s="204"/>
      <c r="C409" s="205"/>
      <c r="D409" s="205"/>
      <c r="E409" s="206"/>
      <c r="G409" s="203">
        <v>12</v>
      </c>
      <c r="H409" s="207"/>
      <c r="I409" s="207"/>
      <c r="J409" s="207"/>
      <c r="K409" s="207"/>
      <c r="L409" s="207"/>
      <c r="M409" s="207"/>
      <c r="N409" s="207"/>
      <c r="O409" s="204"/>
      <c r="P409" s="205"/>
      <c r="Q409" s="205"/>
      <c r="R409" s="206"/>
    </row>
    <row r="410" spans="1:18">
      <c r="A410" s="203">
        <v>2</v>
      </c>
      <c r="B410" s="204"/>
      <c r="C410" s="205"/>
      <c r="D410" s="205"/>
      <c r="E410" s="206"/>
      <c r="G410" s="203">
        <v>13</v>
      </c>
      <c r="H410" s="207"/>
      <c r="I410" s="207"/>
      <c r="J410" s="207"/>
      <c r="K410" s="207"/>
      <c r="L410" s="207"/>
      <c r="M410" s="207"/>
      <c r="N410" s="207"/>
      <c r="O410" s="204"/>
      <c r="P410" s="205"/>
      <c r="Q410" s="205"/>
      <c r="R410" s="206"/>
    </row>
    <row r="411" spans="1:18">
      <c r="A411" s="203">
        <v>3</v>
      </c>
      <c r="B411" s="204"/>
      <c r="C411" s="205"/>
      <c r="D411" s="205"/>
      <c r="E411" s="206"/>
      <c r="G411" s="203">
        <v>14</v>
      </c>
      <c r="H411" s="207"/>
      <c r="I411" s="207"/>
      <c r="J411" s="207"/>
      <c r="K411" s="207"/>
      <c r="L411" s="207"/>
      <c r="M411" s="207"/>
      <c r="N411" s="207"/>
      <c r="O411" s="204"/>
      <c r="P411" s="205"/>
      <c r="Q411" s="205"/>
      <c r="R411" s="206"/>
    </row>
    <row r="412" spans="1:18">
      <c r="A412" s="203">
        <v>4</v>
      </c>
      <c r="B412" s="204"/>
      <c r="C412" s="205"/>
      <c r="D412" s="205"/>
      <c r="E412" s="206"/>
      <c r="G412" s="203">
        <v>15</v>
      </c>
      <c r="H412" s="207"/>
      <c r="I412" s="207"/>
      <c r="J412" s="207"/>
      <c r="K412" s="207"/>
      <c r="L412" s="207"/>
      <c r="M412" s="207"/>
      <c r="N412" s="207"/>
      <c r="O412" s="204"/>
      <c r="P412" s="205"/>
      <c r="Q412" s="205"/>
      <c r="R412" s="206"/>
    </row>
    <row r="413" spans="1:18">
      <c r="A413" s="203">
        <v>5</v>
      </c>
      <c r="B413" s="204"/>
      <c r="C413" s="205"/>
      <c r="D413" s="205"/>
      <c r="E413" s="206"/>
      <c r="G413" s="203">
        <v>16</v>
      </c>
      <c r="H413" s="207"/>
      <c r="I413" s="207"/>
      <c r="J413" s="207"/>
      <c r="K413" s="207"/>
      <c r="L413" s="207"/>
      <c r="M413" s="207"/>
      <c r="N413" s="207"/>
      <c r="O413" s="204"/>
      <c r="P413" s="205"/>
      <c r="Q413" s="205"/>
      <c r="R413" s="206"/>
    </row>
    <row r="414" spans="1:18">
      <c r="A414" s="203">
        <v>6</v>
      </c>
      <c r="B414" s="204"/>
      <c r="C414" s="205"/>
      <c r="D414" s="205"/>
      <c r="E414" s="206"/>
      <c r="G414" s="203">
        <v>17</v>
      </c>
      <c r="H414" s="207"/>
      <c r="I414" s="207"/>
      <c r="J414" s="207"/>
      <c r="K414" s="207"/>
      <c r="L414" s="207"/>
      <c r="M414" s="207"/>
      <c r="N414" s="207"/>
      <c r="O414" s="204"/>
      <c r="P414" s="205"/>
      <c r="Q414" s="205"/>
      <c r="R414" s="206"/>
    </row>
    <row r="415" spans="1:18">
      <c r="A415" s="203">
        <v>7</v>
      </c>
      <c r="B415" s="204"/>
      <c r="C415" s="205"/>
      <c r="D415" s="205"/>
      <c r="E415" s="206"/>
      <c r="G415" s="203">
        <v>18</v>
      </c>
      <c r="H415" s="207"/>
      <c r="I415" s="207"/>
      <c r="J415" s="207"/>
      <c r="K415" s="207"/>
      <c r="L415" s="207"/>
      <c r="M415" s="207"/>
      <c r="N415" s="207"/>
      <c r="O415" s="204"/>
      <c r="P415" s="205"/>
      <c r="Q415" s="205"/>
      <c r="R415" s="206"/>
    </row>
    <row r="416" spans="1:18">
      <c r="A416" s="203">
        <v>8</v>
      </c>
      <c r="B416" s="204"/>
      <c r="C416" s="205"/>
      <c r="D416" s="205"/>
      <c r="E416" s="206"/>
      <c r="G416" s="203">
        <v>19</v>
      </c>
      <c r="H416" s="207"/>
      <c r="I416" s="207"/>
      <c r="J416" s="207"/>
      <c r="K416" s="207"/>
      <c r="L416" s="207"/>
      <c r="M416" s="207"/>
      <c r="N416" s="207"/>
      <c r="O416" s="204"/>
      <c r="P416" s="205"/>
      <c r="Q416" s="205"/>
      <c r="R416" s="206"/>
    </row>
    <row r="417" spans="1:18">
      <c r="A417" s="203">
        <v>9</v>
      </c>
      <c r="B417" s="204"/>
      <c r="C417" s="205"/>
      <c r="D417" s="205"/>
      <c r="E417" s="206"/>
      <c r="G417" s="203">
        <v>20</v>
      </c>
      <c r="H417" s="207"/>
      <c r="I417" s="207"/>
      <c r="J417" s="207"/>
      <c r="K417" s="207"/>
      <c r="L417" s="207"/>
      <c r="M417" s="207"/>
      <c r="N417" s="207"/>
      <c r="O417" s="204"/>
      <c r="P417" s="205"/>
      <c r="Q417" s="205"/>
      <c r="R417" s="206"/>
    </row>
    <row r="418" spans="1:18">
      <c r="A418" s="203">
        <v>10</v>
      </c>
      <c r="B418" s="204"/>
      <c r="C418" s="205"/>
      <c r="D418" s="205"/>
      <c r="E418" s="206"/>
      <c r="G418" s="203">
        <v>21</v>
      </c>
      <c r="H418" s="207"/>
      <c r="I418" s="207"/>
      <c r="J418" s="207"/>
      <c r="K418" s="207"/>
      <c r="L418" s="207"/>
      <c r="M418" s="207"/>
      <c r="N418" s="207"/>
      <c r="O418" s="204"/>
      <c r="P418" s="205"/>
      <c r="Q418" s="205"/>
      <c r="R418" s="206"/>
    </row>
    <row r="419" spans="1:18" ht="13.5" thickBot="1">
      <c r="A419" s="208">
        <v>11</v>
      </c>
      <c r="B419" s="204"/>
      <c r="C419" s="205"/>
      <c r="D419" s="205"/>
      <c r="E419" s="206"/>
      <c r="G419" s="209"/>
      <c r="H419" s="210"/>
      <c r="I419" s="210"/>
      <c r="J419" s="210"/>
      <c r="K419" s="210"/>
      <c r="L419" s="210"/>
      <c r="M419" s="210"/>
      <c r="N419" s="210"/>
      <c r="O419" s="211" t="s">
        <v>3</v>
      </c>
      <c r="P419" s="210"/>
      <c r="Q419" s="210"/>
      <c r="R419" s="212">
        <f>SUM(R409:R418)+SUM(E409:E419)</f>
        <v>0</v>
      </c>
    </row>
    <row r="420" spans="1:18">
      <c r="B420" s="213"/>
      <c r="C420" s="214"/>
      <c r="D420" s="214"/>
      <c r="E420" s="185"/>
      <c r="O420" s="213"/>
    </row>
    <row r="421" spans="1:18">
      <c r="B421" s="213"/>
      <c r="C421" s="214"/>
      <c r="D421" s="214"/>
      <c r="E421" s="185"/>
      <c r="O421" s="213"/>
    </row>
    <row r="422" spans="1:18">
      <c r="B422" s="213"/>
      <c r="C422" s="214"/>
      <c r="D422" s="214"/>
      <c r="E422" s="185"/>
      <c r="O422" s="213"/>
    </row>
    <row r="423" spans="1:18">
      <c r="B423" s="213"/>
      <c r="C423" s="214"/>
      <c r="D423" s="214"/>
      <c r="E423" s="185"/>
      <c r="O423" s="213"/>
    </row>
    <row r="424" spans="1:18">
      <c r="B424" s="213"/>
      <c r="C424" s="214"/>
      <c r="D424" s="214"/>
      <c r="E424" s="185"/>
      <c r="O424" s="213"/>
    </row>
    <row r="425" spans="1:18">
      <c r="B425" s="213"/>
      <c r="C425" s="214"/>
      <c r="D425" s="214"/>
      <c r="E425" s="185"/>
      <c r="O425" s="213"/>
    </row>
    <row r="426" spans="1:18" ht="13.5" thickBot="1">
      <c r="B426" s="213"/>
      <c r="C426" s="214"/>
      <c r="D426" s="214"/>
      <c r="E426" s="185"/>
      <c r="O426" s="213"/>
    </row>
    <row r="427" spans="1:18" ht="12.75" customHeight="1">
      <c r="A427" s="200">
        <v>19</v>
      </c>
      <c r="B427" s="201"/>
      <c r="C427" s="535" t="s">
        <v>138</v>
      </c>
      <c r="D427" s="535" t="s">
        <v>27</v>
      </c>
      <c r="E427" s="537" t="s">
        <v>13</v>
      </c>
      <c r="G427" s="200"/>
      <c r="H427" s="201"/>
      <c r="I427" s="201"/>
      <c r="J427" s="201"/>
      <c r="K427" s="201"/>
      <c r="L427" s="201"/>
      <c r="M427" s="201"/>
      <c r="N427" s="201"/>
      <c r="O427" s="201"/>
      <c r="P427" s="535" t="s">
        <v>138</v>
      </c>
      <c r="Q427" s="535" t="s">
        <v>27</v>
      </c>
      <c r="R427" s="537" t="s">
        <v>13</v>
      </c>
    </row>
    <row r="428" spans="1:18" ht="25.5">
      <c r="A428" s="202" t="s">
        <v>7</v>
      </c>
      <c r="B428" s="50" t="str">
        <f>+"מספר אסמכתא "&amp;B21&amp;"
 חזרה לטבלה "</f>
        <v xml:space="preserve">מספר אסמכתא 
 חזרה לטבלה </v>
      </c>
      <c r="C428" s="536"/>
      <c r="D428" s="536"/>
      <c r="E428" s="538"/>
      <c r="G428" s="202" t="s">
        <v>19</v>
      </c>
      <c r="H428" s="27"/>
      <c r="I428" s="27"/>
      <c r="J428" s="27"/>
      <c r="K428" s="27"/>
      <c r="L428" s="27"/>
      <c r="M428" s="27"/>
      <c r="N428" s="27"/>
      <c r="O428" s="50" t="str">
        <f>+"מספר אסמכתא "&amp;B21&amp;"
 חזרה לטבלה "</f>
        <v xml:space="preserve">מספר אסמכתא 
 חזרה לטבלה </v>
      </c>
      <c r="P428" s="536"/>
      <c r="Q428" s="536"/>
      <c r="R428" s="538"/>
    </row>
    <row r="429" spans="1:18">
      <c r="A429" s="203">
        <v>1</v>
      </c>
      <c r="B429" s="204"/>
      <c r="C429" s="205"/>
      <c r="D429" s="205"/>
      <c r="E429" s="206"/>
      <c r="G429" s="203">
        <v>12</v>
      </c>
      <c r="H429" s="207"/>
      <c r="I429" s="207"/>
      <c r="J429" s="207"/>
      <c r="K429" s="207"/>
      <c r="L429" s="207"/>
      <c r="M429" s="207"/>
      <c r="N429" s="207"/>
      <c r="O429" s="204"/>
      <c r="P429" s="205"/>
      <c r="Q429" s="205"/>
      <c r="R429" s="206"/>
    </row>
    <row r="430" spans="1:18">
      <c r="A430" s="203">
        <v>2</v>
      </c>
      <c r="B430" s="204"/>
      <c r="C430" s="205"/>
      <c r="D430" s="205"/>
      <c r="E430" s="206"/>
      <c r="G430" s="203">
        <v>13</v>
      </c>
      <c r="H430" s="207"/>
      <c r="I430" s="207"/>
      <c r="J430" s="207"/>
      <c r="K430" s="207"/>
      <c r="L430" s="207"/>
      <c r="M430" s="207"/>
      <c r="N430" s="207"/>
      <c r="O430" s="204"/>
      <c r="P430" s="205"/>
      <c r="Q430" s="205"/>
      <c r="R430" s="206"/>
    </row>
    <row r="431" spans="1:18">
      <c r="A431" s="203">
        <v>3</v>
      </c>
      <c r="B431" s="204"/>
      <c r="C431" s="205"/>
      <c r="D431" s="205"/>
      <c r="E431" s="206"/>
      <c r="G431" s="203">
        <v>14</v>
      </c>
      <c r="H431" s="207"/>
      <c r="I431" s="207"/>
      <c r="J431" s="207"/>
      <c r="K431" s="207"/>
      <c r="L431" s="207"/>
      <c r="M431" s="207"/>
      <c r="N431" s="207"/>
      <c r="O431" s="204"/>
      <c r="P431" s="205"/>
      <c r="Q431" s="205"/>
      <c r="R431" s="206"/>
    </row>
    <row r="432" spans="1:18">
      <c r="A432" s="203">
        <v>4</v>
      </c>
      <c r="B432" s="204"/>
      <c r="C432" s="205"/>
      <c r="D432" s="205"/>
      <c r="E432" s="206"/>
      <c r="G432" s="203">
        <v>15</v>
      </c>
      <c r="H432" s="207"/>
      <c r="I432" s="207"/>
      <c r="J432" s="207"/>
      <c r="K432" s="207"/>
      <c r="L432" s="207"/>
      <c r="M432" s="207"/>
      <c r="N432" s="207"/>
      <c r="O432" s="204"/>
      <c r="P432" s="205"/>
      <c r="Q432" s="205"/>
      <c r="R432" s="206"/>
    </row>
    <row r="433" spans="1:18">
      <c r="A433" s="203">
        <v>5</v>
      </c>
      <c r="B433" s="204"/>
      <c r="C433" s="205"/>
      <c r="D433" s="205"/>
      <c r="E433" s="206"/>
      <c r="G433" s="203">
        <v>16</v>
      </c>
      <c r="H433" s="207"/>
      <c r="I433" s="207"/>
      <c r="J433" s="207"/>
      <c r="K433" s="207"/>
      <c r="L433" s="207"/>
      <c r="M433" s="207"/>
      <c r="N433" s="207"/>
      <c r="O433" s="204"/>
      <c r="P433" s="205"/>
      <c r="Q433" s="205"/>
      <c r="R433" s="206"/>
    </row>
    <row r="434" spans="1:18">
      <c r="A434" s="203">
        <v>6</v>
      </c>
      <c r="B434" s="204"/>
      <c r="C434" s="205"/>
      <c r="D434" s="205"/>
      <c r="E434" s="206"/>
      <c r="G434" s="203">
        <v>17</v>
      </c>
      <c r="H434" s="207"/>
      <c r="I434" s="207"/>
      <c r="J434" s="207"/>
      <c r="K434" s="207"/>
      <c r="L434" s="207"/>
      <c r="M434" s="207"/>
      <c r="N434" s="207"/>
      <c r="O434" s="204"/>
      <c r="P434" s="205"/>
      <c r="Q434" s="205"/>
      <c r="R434" s="206"/>
    </row>
    <row r="435" spans="1:18">
      <c r="A435" s="203">
        <v>7</v>
      </c>
      <c r="B435" s="204"/>
      <c r="C435" s="205"/>
      <c r="D435" s="205"/>
      <c r="E435" s="206"/>
      <c r="G435" s="203">
        <v>18</v>
      </c>
      <c r="H435" s="207"/>
      <c r="I435" s="207"/>
      <c r="J435" s="207"/>
      <c r="K435" s="207"/>
      <c r="L435" s="207"/>
      <c r="M435" s="207"/>
      <c r="N435" s="207"/>
      <c r="O435" s="204"/>
      <c r="P435" s="205"/>
      <c r="Q435" s="205"/>
      <c r="R435" s="206"/>
    </row>
    <row r="436" spans="1:18">
      <c r="A436" s="203">
        <v>8</v>
      </c>
      <c r="B436" s="204"/>
      <c r="C436" s="205"/>
      <c r="D436" s="205"/>
      <c r="E436" s="206"/>
      <c r="G436" s="203">
        <v>19</v>
      </c>
      <c r="H436" s="207"/>
      <c r="I436" s="207"/>
      <c r="J436" s="207"/>
      <c r="K436" s="207"/>
      <c r="L436" s="207"/>
      <c r="M436" s="207"/>
      <c r="N436" s="207"/>
      <c r="O436" s="204"/>
      <c r="P436" s="205"/>
      <c r="Q436" s="205"/>
      <c r="R436" s="206"/>
    </row>
    <row r="437" spans="1:18">
      <c r="A437" s="203">
        <v>9</v>
      </c>
      <c r="B437" s="204"/>
      <c r="C437" s="205"/>
      <c r="D437" s="205"/>
      <c r="E437" s="206"/>
      <c r="G437" s="203">
        <v>20</v>
      </c>
      <c r="H437" s="207"/>
      <c r="I437" s="207"/>
      <c r="J437" s="207"/>
      <c r="K437" s="207"/>
      <c r="L437" s="207"/>
      <c r="M437" s="207"/>
      <c r="N437" s="207"/>
      <c r="O437" s="204"/>
      <c r="P437" s="205"/>
      <c r="Q437" s="205"/>
      <c r="R437" s="206"/>
    </row>
    <row r="438" spans="1:18">
      <c r="A438" s="203">
        <v>10</v>
      </c>
      <c r="B438" s="204"/>
      <c r="C438" s="205"/>
      <c r="D438" s="205"/>
      <c r="E438" s="206"/>
      <c r="G438" s="203">
        <v>21</v>
      </c>
      <c r="H438" s="207"/>
      <c r="I438" s="207"/>
      <c r="J438" s="207"/>
      <c r="K438" s="207"/>
      <c r="L438" s="207"/>
      <c r="M438" s="207"/>
      <c r="N438" s="207"/>
      <c r="O438" s="204"/>
      <c r="P438" s="205"/>
      <c r="Q438" s="205"/>
      <c r="R438" s="206"/>
    </row>
    <row r="439" spans="1:18" ht="13.5" thickBot="1">
      <c r="A439" s="208">
        <v>11</v>
      </c>
      <c r="B439" s="204"/>
      <c r="C439" s="205"/>
      <c r="D439" s="205"/>
      <c r="E439" s="206"/>
      <c r="G439" s="209"/>
      <c r="H439" s="210"/>
      <c r="I439" s="210"/>
      <c r="J439" s="210"/>
      <c r="K439" s="210"/>
      <c r="L439" s="210"/>
      <c r="M439" s="210"/>
      <c r="N439" s="210"/>
      <c r="O439" s="211" t="s">
        <v>3</v>
      </c>
      <c r="P439" s="210"/>
      <c r="Q439" s="210"/>
      <c r="R439" s="212">
        <f>SUM(R429:R438)+SUM(E429:E439)</f>
        <v>0</v>
      </c>
    </row>
    <row r="440" spans="1:18">
      <c r="B440" s="213"/>
      <c r="C440" s="214"/>
      <c r="D440" s="214"/>
      <c r="E440" s="185"/>
      <c r="O440" s="213"/>
    </row>
    <row r="441" spans="1:18">
      <c r="B441" s="213"/>
      <c r="C441" s="214"/>
      <c r="D441" s="214"/>
      <c r="E441" s="185"/>
      <c r="O441" s="213"/>
    </row>
    <row r="442" spans="1:18">
      <c r="B442" s="213"/>
      <c r="C442" s="214"/>
      <c r="D442" s="214"/>
      <c r="E442" s="185"/>
      <c r="O442" s="213"/>
    </row>
    <row r="443" spans="1:18">
      <c r="B443" s="213"/>
      <c r="C443" s="214"/>
      <c r="D443" s="214"/>
      <c r="E443" s="185"/>
      <c r="O443" s="213"/>
    </row>
    <row r="444" spans="1:18">
      <c r="B444" s="213"/>
      <c r="C444" s="214"/>
      <c r="D444" s="214"/>
      <c r="E444" s="185"/>
      <c r="O444" s="213"/>
    </row>
    <row r="445" spans="1:18">
      <c r="B445" s="213"/>
      <c r="C445" s="214"/>
      <c r="D445" s="214"/>
      <c r="E445" s="185"/>
      <c r="O445" s="213"/>
    </row>
    <row r="446" spans="1:18" ht="13.5" thickBot="1">
      <c r="B446" s="213"/>
      <c r="C446" s="214"/>
      <c r="D446" s="214"/>
      <c r="E446" s="185"/>
      <c r="O446" s="213"/>
    </row>
    <row r="447" spans="1:18" ht="12.75" customHeight="1">
      <c r="A447" s="200">
        <v>20</v>
      </c>
      <c r="B447" s="201"/>
      <c r="C447" s="535" t="s">
        <v>138</v>
      </c>
      <c r="D447" s="535" t="s">
        <v>27</v>
      </c>
      <c r="E447" s="537" t="s">
        <v>13</v>
      </c>
      <c r="G447" s="200"/>
      <c r="H447" s="201"/>
      <c r="I447" s="201"/>
      <c r="J447" s="201"/>
      <c r="K447" s="201"/>
      <c r="L447" s="201"/>
      <c r="M447" s="201"/>
      <c r="N447" s="201"/>
      <c r="O447" s="201"/>
      <c r="P447" s="535" t="s">
        <v>138</v>
      </c>
      <c r="Q447" s="535" t="s">
        <v>27</v>
      </c>
      <c r="R447" s="537" t="s">
        <v>13</v>
      </c>
    </row>
    <row r="448" spans="1:18" ht="25.5">
      <c r="A448" s="202" t="s">
        <v>7</v>
      </c>
      <c r="B448" s="50" t="str">
        <f>+"מספר אסמכתא "&amp;B22&amp;"
 חזרה לטבלה "</f>
        <v xml:space="preserve">מספר אסמכתא 
 חזרה לטבלה </v>
      </c>
      <c r="C448" s="536"/>
      <c r="D448" s="536"/>
      <c r="E448" s="538"/>
      <c r="G448" s="202" t="s">
        <v>19</v>
      </c>
      <c r="H448" s="27"/>
      <c r="I448" s="27"/>
      <c r="J448" s="27"/>
      <c r="K448" s="27"/>
      <c r="L448" s="27"/>
      <c r="M448" s="27"/>
      <c r="N448" s="27"/>
      <c r="O448" s="50" t="str">
        <f>+"מספר אסמכתא "&amp;B22&amp;"
 חזרה לטבלה "</f>
        <v xml:space="preserve">מספר אסמכתא 
 חזרה לטבלה </v>
      </c>
      <c r="P448" s="536"/>
      <c r="Q448" s="536"/>
      <c r="R448" s="538"/>
    </row>
    <row r="449" spans="1:18">
      <c r="A449" s="203">
        <v>1</v>
      </c>
      <c r="B449" s="204"/>
      <c r="C449" s="205"/>
      <c r="D449" s="205"/>
      <c r="E449" s="206"/>
      <c r="G449" s="203">
        <v>12</v>
      </c>
      <c r="H449" s="207"/>
      <c r="I449" s="207"/>
      <c r="J449" s="207"/>
      <c r="K449" s="207"/>
      <c r="L449" s="207"/>
      <c r="M449" s="207"/>
      <c r="N449" s="207"/>
      <c r="O449" s="204"/>
      <c r="P449" s="205"/>
      <c r="Q449" s="205"/>
      <c r="R449" s="206"/>
    </row>
    <row r="450" spans="1:18">
      <c r="A450" s="203">
        <v>2</v>
      </c>
      <c r="B450" s="204"/>
      <c r="C450" s="205"/>
      <c r="D450" s="205"/>
      <c r="E450" s="206"/>
      <c r="G450" s="203">
        <v>13</v>
      </c>
      <c r="H450" s="207"/>
      <c r="I450" s="207"/>
      <c r="J450" s="207"/>
      <c r="K450" s="207"/>
      <c r="L450" s="207"/>
      <c r="M450" s="207"/>
      <c r="N450" s="207"/>
      <c r="O450" s="204"/>
      <c r="P450" s="205"/>
      <c r="Q450" s="205"/>
      <c r="R450" s="206"/>
    </row>
    <row r="451" spans="1:18">
      <c r="A451" s="203">
        <v>3</v>
      </c>
      <c r="B451" s="204"/>
      <c r="C451" s="205"/>
      <c r="D451" s="205"/>
      <c r="E451" s="206"/>
      <c r="G451" s="203">
        <v>14</v>
      </c>
      <c r="H451" s="207"/>
      <c r="I451" s="207"/>
      <c r="J451" s="207"/>
      <c r="K451" s="207"/>
      <c r="L451" s="207"/>
      <c r="M451" s="207"/>
      <c r="N451" s="207"/>
      <c r="O451" s="204"/>
      <c r="P451" s="205"/>
      <c r="Q451" s="205"/>
      <c r="R451" s="206"/>
    </row>
    <row r="452" spans="1:18">
      <c r="A452" s="203">
        <v>4</v>
      </c>
      <c r="B452" s="204"/>
      <c r="C452" s="205"/>
      <c r="D452" s="205"/>
      <c r="E452" s="206"/>
      <c r="G452" s="203">
        <v>15</v>
      </c>
      <c r="H452" s="207"/>
      <c r="I452" s="207"/>
      <c r="J452" s="207"/>
      <c r="K452" s="207"/>
      <c r="L452" s="207"/>
      <c r="M452" s="207"/>
      <c r="N452" s="207"/>
      <c r="O452" s="204"/>
      <c r="P452" s="205"/>
      <c r="Q452" s="205"/>
      <c r="R452" s="206"/>
    </row>
    <row r="453" spans="1:18">
      <c r="A453" s="203">
        <v>5</v>
      </c>
      <c r="B453" s="204"/>
      <c r="C453" s="205"/>
      <c r="D453" s="205"/>
      <c r="E453" s="206"/>
      <c r="G453" s="203">
        <v>16</v>
      </c>
      <c r="H453" s="207"/>
      <c r="I453" s="207"/>
      <c r="J453" s="207"/>
      <c r="K453" s="207"/>
      <c r="L453" s="207"/>
      <c r="M453" s="207"/>
      <c r="N453" s="207"/>
      <c r="O453" s="204"/>
      <c r="P453" s="205"/>
      <c r="Q453" s="205"/>
      <c r="R453" s="206"/>
    </row>
    <row r="454" spans="1:18">
      <c r="A454" s="203">
        <v>6</v>
      </c>
      <c r="B454" s="204"/>
      <c r="C454" s="205"/>
      <c r="D454" s="205"/>
      <c r="E454" s="206"/>
      <c r="G454" s="203">
        <v>17</v>
      </c>
      <c r="H454" s="207"/>
      <c r="I454" s="207"/>
      <c r="J454" s="207"/>
      <c r="K454" s="207"/>
      <c r="L454" s="207"/>
      <c r="M454" s="207"/>
      <c r="N454" s="207"/>
      <c r="O454" s="204"/>
      <c r="P454" s="205"/>
      <c r="Q454" s="205"/>
      <c r="R454" s="206"/>
    </row>
    <row r="455" spans="1:18">
      <c r="A455" s="203">
        <v>7</v>
      </c>
      <c r="B455" s="204"/>
      <c r="C455" s="205"/>
      <c r="D455" s="205"/>
      <c r="E455" s="206"/>
      <c r="G455" s="203">
        <v>18</v>
      </c>
      <c r="H455" s="207"/>
      <c r="I455" s="207"/>
      <c r="J455" s="207"/>
      <c r="K455" s="207"/>
      <c r="L455" s="207"/>
      <c r="M455" s="207"/>
      <c r="N455" s="207"/>
      <c r="O455" s="204"/>
      <c r="P455" s="205"/>
      <c r="Q455" s="205"/>
      <c r="R455" s="206"/>
    </row>
    <row r="456" spans="1:18">
      <c r="A456" s="203">
        <v>8</v>
      </c>
      <c r="B456" s="204"/>
      <c r="C456" s="205"/>
      <c r="D456" s="205"/>
      <c r="E456" s="206"/>
      <c r="G456" s="203">
        <v>19</v>
      </c>
      <c r="H456" s="207"/>
      <c r="I456" s="207"/>
      <c r="J456" s="207"/>
      <c r="K456" s="207"/>
      <c r="L456" s="207"/>
      <c r="M456" s="207"/>
      <c r="N456" s="207"/>
      <c r="O456" s="204"/>
      <c r="P456" s="205"/>
      <c r="Q456" s="205"/>
      <c r="R456" s="206"/>
    </row>
    <row r="457" spans="1:18">
      <c r="A457" s="203">
        <v>9</v>
      </c>
      <c r="B457" s="204"/>
      <c r="C457" s="205"/>
      <c r="D457" s="205"/>
      <c r="E457" s="206"/>
      <c r="G457" s="203">
        <v>20</v>
      </c>
      <c r="H457" s="207"/>
      <c r="I457" s="207"/>
      <c r="J457" s="207"/>
      <c r="K457" s="207"/>
      <c r="L457" s="207"/>
      <c r="M457" s="207"/>
      <c r="N457" s="207"/>
      <c r="O457" s="204"/>
      <c r="P457" s="205"/>
      <c r="Q457" s="205"/>
      <c r="R457" s="206"/>
    </row>
    <row r="458" spans="1:18">
      <c r="A458" s="203">
        <v>10</v>
      </c>
      <c r="B458" s="204"/>
      <c r="C458" s="205"/>
      <c r="D458" s="205"/>
      <c r="E458" s="206"/>
      <c r="G458" s="203">
        <v>21</v>
      </c>
      <c r="H458" s="207"/>
      <c r="I458" s="207"/>
      <c r="J458" s="207"/>
      <c r="K458" s="207"/>
      <c r="L458" s="207"/>
      <c r="M458" s="207"/>
      <c r="N458" s="207"/>
      <c r="O458" s="204"/>
      <c r="P458" s="205"/>
      <c r="Q458" s="205"/>
      <c r="R458" s="206"/>
    </row>
    <row r="459" spans="1:18" ht="13.5" thickBot="1">
      <c r="A459" s="208">
        <v>11</v>
      </c>
      <c r="B459" s="204"/>
      <c r="C459" s="205"/>
      <c r="D459" s="205"/>
      <c r="E459" s="206"/>
      <c r="G459" s="209"/>
      <c r="H459" s="210"/>
      <c r="I459" s="210"/>
      <c r="J459" s="210"/>
      <c r="K459" s="210"/>
      <c r="L459" s="210"/>
      <c r="M459" s="210"/>
      <c r="N459" s="210"/>
      <c r="O459" s="211" t="s">
        <v>3</v>
      </c>
      <c r="P459" s="210"/>
      <c r="Q459" s="210"/>
      <c r="R459" s="212">
        <f>SUM(R449:R458)+SUM(E449:E459)</f>
        <v>0</v>
      </c>
    </row>
  </sheetData>
  <sheetProtection formatColumns="0" formatRows="0"/>
  <mergeCells count="135">
    <mergeCell ref="A33:G33"/>
    <mergeCell ref="A34:G34"/>
    <mergeCell ref="A1:C1"/>
    <mergeCell ref="H1:J1"/>
    <mergeCell ref="A26:G26"/>
    <mergeCell ref="A27:G27"/>
    <mergeCell ref="A28:G28"/>
    <mergeCell ref="P67:P68"/>
    <mergeCell ref="Q67:Q68"/>
    <mergeCell ref="A35:G35"/>
    <mergeCell ref="A36:G36"/>
    <mergeCell ref="A37:G37"/>
    <mergeCell ref="A29:G29"/>
    <mergeCell ref="A30:G30"/>
    <mergeCell ref="A31:G31"/>
    <mergeCell ref="A32:G32"/>
    <mergeCell ref="R67:R68"/>
    <mergeCell ref="C87:C88"/>
    <mergeCell ref="D87:D88"/>
    <mergeCell ref="E87:E88"/>
    <mergeCell ref="P87:P88"/>
    <mergeCell ref="Q87:Q88"/>
    <mergeCell ref="R87:R88"/>
    <mergeCell ref="C67:C68"/>
    <mergeCell ref="D67:D68"/>
    <mergeCell ref="E67:E68"/>
    <mergeCell ref="C127:C128"/>
    <mergeCell ref="D127:D128"/>
    <mergeCell ref="E127:E128"/>
    <mergeCell ref="P127:P128"/>
    <mergeCell ref="Q127:Q128"/>
    <mergeCell ref="R127:R128"/>
    <mergeCell ref="C107:C108"/>
    <mergeCell ref="D107:D108"/>
    <mergeCell ref="E107:E108"/>
    <mergeCell ref="P107:P108"/>
    <mergeCell ref="Q107:Q108"/>
    <mergeCell ref="R107:R108"/>
    <mergeCell ref="C167:C168"/>
    <mergeCell ref="D167:D168"/>
    <mergeCell ref="E167:E168"/>
    <mergeCell ref="P167:P168"/>
    <mergeCell ref="Q167:Q168"/>
    <mergeCell ref="R167:R168"/>
    <mergeCell ref="C147:C148"/>
    <mergeCell ref="D147:D148"/>
    <mergeCell ref="E147:E148"/>
    <mergeCell ref="P147:P148"/>
    <mergeCell ref="Q147:Q148"/>
    <mergeCell ref="R147:R148"/>
    <mergeCell ref="C207:C208"/>
    <mergeCell ref="D207:D208"/>
    <mergeCell ref="E207:E208"/>
    <mergeCell ref="P207:P208"/>
    <mergeCell ref="Q207:Q208"/>
    <mergeCell ref="R207:R208"/>
    <mergeCell ref="C187:C188"/>
    <mergeCell ref="D187:D188"/>
    <mergeCell ref="E187:E188"/>
    <mergeCell ref="P187:P188"/>
    <mergeCell ref="Q187:Q188"/>
    <mergeCell ref="R187:R188"/>
    <mergeCell ref="C247:C248"/>
    <mergeCell ref="D247:D248"/>
    <mergeCell ref="E247:E248"/>
    <mergeCell ref="P247:P248"/>
    <mergeCell ref="Q247:Q248"/>
    <mergeCell ref="R247:R248"/>
    <mergeCell ref="C227:C228"/>
    <mergeCell ref="D227:D228"/>
    <mergeCell ref="E227:E228"/>
    <mergeCell ref="P227:P228"/>
    <mergeCell ref="Q227:Q228"/>
    <mergeCell ref="R227:R228"/>
    <mergeCell ref="C287:C288"/>
    <mergeCell ref="D287:D288"/>
    <mergeCell ref="E287:E288"/>
    <mergeCell ref="P287:P288"/>
    <mergeCell ref="Q287:Q288"/>
    <mergeCell ref="R287:R288"/>
    <mergeCell ref="C267:C268"/>
    <mergeCell ref="D267:D268"/>
    <mergeCell ref="E267:E268"/>
    <mergeCell ref="P267:P268"/>
    <mergeCell ref="Q267:Q268"/>
    <mergeCell ref="R267:R268"/>
    <mergeCell ref="C327:C328"/>
    <mergeCell ref="D327:D328"/>
    <mergeCell ref="E327:E328"/>
    <mergeCell ref="P327:P328"/>
    <mergeCell ref="Q327:Q328"/>
    <mergeCell ref="R327:R328"/>
    <mergeCell ref="C307:C308"/>
    <mergeCell ref="D307:D308"/>
    <mergeCell ref="E307:E308"/>
    <mergeCell ref="P307:P308"/>
    <mergeCell ref="Q307:Q308"/>
    <mergeCell ref="R307:R308"/>
    <mergeCell ref="R387:R388"/>
    <mergeCell ref="C367:C368"/>
    <mergeCell ref="D367:D368"/>
    <mergeCell ref="E367:E368"/>
    <mergeCell ref="P367:P368"/>
    <mergeCell ref="Q367:Q368"/>
    <mergeCell ref="R367:R368"/>
    <mergeCell ref="C347:C348"/>
    <mergeCell ref="D347:D348"/>
    <mergeCell ref="E347:E348"/>
    <mergeCell ref="P347:P348"/>
    <mergeCell ref="Q347:Q348"/>
    <mergeCell ref="R347:R348"/>
    <mergeCell ref="B387:B388"/>
    <mergeCell ref="C447:C448"/>
    <mergeCell ref="D447:D448"/>
    <mergeCell ref="E447:E448"/>
    <mergeCell ref="P447:P448"/>
    <mergeCell ref="Q447:Q448"/>
    <mergeCell ref="R447:R448"/>
    <mergeCell ref="C427:C428"/>
    <mergeCell ref="D427:D428"/>
    <mergeCell ref="E427:E428"/>
    <mergeCell ref="P427:P428"/>
    <mergeCell ref="Q427:Q428"/>
    <mergeCell ref="R427:R428"/>
    <mergeCell ref="C407:C408"/>
    <mergeCell ref="D407:D408"/>
    <mergeCell ref="E407:E408"/>
    <mergeCell ref="P407:P408"/>
    <mergeCell ref="Q407:Q408"/>
    <mergeCell ref="R407:R408"/>
    <mergeCell ref="C387:C388"/>
    <mergeCell ref="D387:D388"/>
    <mergeCell ref="E387:E388"/>
    <mergeCell ref="P387:P388"/>
    <mergeCell ref="Q387:Q388"/>
  </mergeCells>
  <conditionalFormatting sqref="H3:H22 H23:I23 M23">
    <cfRule type="cellIs" dxfId="22" priority="2" stopIfTrue="1" operator="notEqual">
      <formula>G3</formula>
    </cfRule>
  </conditionalFormatting>
  <conditionalFormatting sqref="K23:L23">
    <cfRule type="cellIs" dxfId="21" priority="3" stopIfTrue="1" operator="notEqual">
      <formula>I23</formula>
    </cfRule>
  </conditionalFormatting>
  <conditionalFormatting sqref="L3:L22">
    <cfRule type="cellIs" dxfId="20" priority="5" stopIfTrue="1" operator="notEqual">
      <formula>H3</formula>
    </cfRule>
  </conditionalFormatting>
  <conditionalFormatting sqref="M3:M22">
    <cfRule type="cellIs" dxfId="19" priority="6" stopIfTrue="1" operator="notEqual">
      <formula>0</formula>
    </cfRule>
  </conditionalFormatting>
  <conditionalFormatting sqref="C69:C79 C89:C99 C109:C119 C129:C139 C149:C159 C169:C179 C189:C199 C209:C219 C229:C239 C249:C259 C269:C279 C289:C299 C309:C319 C329:C339 C349:C359 C369:C379 C389:C399 C409:C419 C429:C439 C449:C459 P69:P78 P89:P98 P109:P118 P129:P138 P149:P158 P169:P178 P189:P198 P209:P218 P229:P238 P249:P258 P269:P278 P289:P298 P309:P318 P329:P338 P349:P358 P369:P378 P389:P398 P409:P418 P429:P438 P449:P458">
    <cfRule type="expression" dxfId="18" priority="7" stopIfTrue="1">
      <formula>AND(COUNTA(C69)=1,(OR(C69-$C$65&lt;0,C69-$E$65&gt;0)))</formula>
    </cfRule>
  </conditionalFormatting>
  <conditionalFormatting sqref="D69:D79 D89:D99 D109:D119 D129:D139 D149:D159 D169:D179 D189:D199 D209:D219 D229:D239 D249:D259 D269:D279 D289:D299 D309:D319 D329:D339 D349:D359 D369:D379 D389:D399 D409:D419 D429:D439 D449:D459 Q69:Q78 Q89:Q98 Q109:Q118 Q129:Q138 Q149:Q158 Q169:Q178 Q189:Q198 Q209:Q218 Q229:Q238 Q249:Q258 Q269:Q278 Q289:Q298 Q309:Q318 Q329:Q338 Q349:Q358 Q369:Q378 Q389:Q398 Q409:Q418 Q429:Q438 Q449:Q458">
    <cfRule type="expression" dxfId="17" priority="8" stopIfTrue="1">
      <formula>AND(COUNTA(D69)=1,(OR(D69-$C$65&lt;0,D69-$E$65&gt;61)))</formula>
    </cfRule>
  </conditionalFormatting>
  <conditionalFormatting sqref="A389:R459 A388 C388:R388 A1:R387">
    <cfRule type="expression" dxfId="16" priority="1">
      <formula>$A$43=0</formula>
    </cfRule>
  </conditionalFormatting>
  <dataValidations count="3">
    <dataValidation type="decimal" allowBlank="1" showInputMessage="1" showErrorMessage="1" error="נא להזין את הסכום ששולם בפועל בש&quot;ח." sqref="E349:E365 E449:E459 R349:R365 E69:E87 R69:R87 E89:E107 R89:R107 E109:E127 R109:R127 E129:E147 R129:R147 E149:E167 R149:R167 E169:E187 R169:R187 E189:E207 R189:R207 E209:E227 R209:R227 E229:E247 R229:R247 E249:E267 R249:R267 E269:E287 R269:R287 E289:E307 R289:R307 E309:E327 R309:R327 E329:E347 R329:R347 E367 R367 E369:E387 R369:R387 E389:E407 R389:R407 E409:E427 R409:R427 E429:E447 R429:R447 R449:R459">
      <formula1>-999999999</formula1>
      <formula2>999999999</formula2>
    </dataValidation>
    <dataValidation type="date" operator="greaterThan" allowBlank="1" showInputMessage="1" showErrorMessage="1" error="הזנת תאריך שגויה, נא להזין שנית:_x000a_DD/MM/YYYY" sqref="P349:Q365 C349:D365 C449:D459 C69:D86 C89:D106 C109:D126 C129:D146 C149:D166 C169:D186 C189:D206 C209:D226 C229:D246 C249:D266 C269:D286 C289:D306 C309:D326 C329:D346 C369:D386 C389:D406 C409:D426 C429:D446 P69:Q86 P89:Q106 P109:Q126 P129:Q146 P149:Q166 P169:Q186 P189:Q206 P209:Q226 P229:Q246 P249:Q266 P269:Q286 P289:Q306 P309:Q326 P329:Q346 P369:Q386 P389:Q406 P409:Q426 P429:Q446 P449:Q459">
      <formula1>36526</formula1>
    </dataValidation>
    <dataValidation type="decimal" allowBlank="1" showInputMessage="1" showErrorMessage="1" sqref="D3:E22 C23:G23">
      <formula1>0</formula1>
      <formula2>999999999</formula2>
    </dataValidation>
  </dataValidations>
  <hyperlinks>
    <hyperlink ref="B68" location="שיווק!A3" tooltip="הקשה על התא, תחזיר אותך לטבלת החומרים המרכזת" display="שיווק!A3"/>
    <hyperlink ref="B88" location="שיווק!A4" tooltip="הקשה על התא, תחזיר אותך לטבלת החומרים המרכזת" display="שיווק!A4"/>
    <hyperlink ref="B108" location="שיווק!A5" tooltip="הקשה על התא, תחזיר אותך לטבלת החומרים המרכזת" display="שיווק!A5"/>
    <hyperlink ref="B128" location="שיווק!A6" tooltip="הקשה על התא, תחזיר אותך לטבלת החומרים המרכזת" display="שיווק!A6"/>
    <hyperlink ref="B148" location="שיווק!A7" tooltip="הקשה על התא, תחזיר אותך לטבלת החומרים המרכזת" display="שיווק!A7"/>
    <hyperlink ref="B168" location="שיווק!A8" tooltip="הקשה על התא, תחזיר אותך לטבלת החומרים המרכזת" display="שיווק!A8"/>
    <hyperlink ref="B188" location="שיווק!A9" tooltip="הקשה על התא, תחזיר אותך לטבלת החומרים המרכזת" display="שיווק!A9"/>
    <hyperlink ref="B208" location="שיווק!A10" tooltip="הקשה על התא, תחזיר אותך לטבלת החומרים המרכזת" display="שיווק!A10"/>
    <hyperlink ref="B228" location="שיווק!A11" tooltip="הקשה על התא, תחזיר אותך לטבלת החומרים המרכזת" display="שיווק!A11"/>
    <hyperlink ref="B248" location="שיווק!A12" tooltip="הקשה על התא, תחזיר אותך לטבלת החומרים המרכזת" display="שיווק!A12"/>
    <hyperlink ref="B268" location="שיווק!A13" tooltip="הקשה על התא, תחזיר אותך לטבלת החומרים המרכזת" display="שיווק!A13"/>
    <hyperlink ref="B288" location="שיווק!A14" tooltip="הקשה על התא, תחזיר אותך לטבלת החומרים המרכזת" display="שיווק!A14"/>
    <hyperlink ref="B308" location="שיווק!A15" tooltip="הקשה על התא, תחזיר אותך לטבלת החומרים המרכזת" display="שיווק!A15"/>
    <hyperlink ref="B328" location="שיווק!A16" tooltip="הקשה על התא, תחזיר אותך לטבלת החומרים המרכזת" display="שיווק!A16"/>
    <hyperlink ref="B348" location="שיווק!A17" tooltip="הקשה על התא, תחזיר אותך לטבלת החומרים המרכזת" display="שיווק!A17"/>
    <hyperlink ref="C5" location="שיווק!A107:A119" tooltip="הקשה על התא תעביר אותך לטבלה מקושרת בה יש לפרט את החשבוניות הרלבנטיות לסעיף" display="שיווק!A107:A119"/>
    <hyperlink ref="C6" location="שיווק!A127:A139" tooltip="הקשה על התא תעביר אותך לטבלה מקושרת בה יש לפרט את החשבוניות הרלבנטיות לסעיף" display="שיווק!A127:A139"/>
    <hyperlink ref="C7" location="שיווק!A147:A159" tooltip="הקשה על התא תעביר אותך לטבלה מקושרת בה יש לפרט את החשבוניות הרלבנטיות לסעיף" display="שיווק!A147:A159"/>
    <hyperlink ref="C8" location="שיווק!A167:A179" tooltip="הקשה על התא תעביר אותך לטבלה מקושרת בה יש לפרט את החשבוניות הרלבנטיות לסעיף" display="שיווק!A167:A179"/>
    <hyperlink ref="C9" location="שיווק!A187:A199" tooltip="הקשה על התא תעביר אותך לטבלה מקושרת בה יש לפרט את החשבוניות הרלבנטיות לסעיף" display="שיווק!A187:A199"/>
    <hyperlink ref="C10" location="שיווק!A207:A219" tooltip="הקשה על התא תעביר אותך לטבלה מקושרת בה יש לפרט את החשבוניות הרלבנטיות לסעיף" display="שיווק!A207:A219"/>
    <hyperlink ref="C11" location="שיווק!A227:A239" tooltip="הקשה על התא תעביר אותך לטבלה מקושרת בה יש לפרט את החשבוניות הרלבנטיות לסעיף" display="שיווק!A227:A239"/>
    <hyperlink ref="C12" location="שיווק!A247:A259" tooltip="הקשה על התא תעביר אותך לטבלה מקושרת בה יש לפרט את החשבוניות הרלבנטיות לסעיף" display="שיווק!A247:A259"/>
    <hyperlink ref="C13" location="שיווק!A267:A279" tooltip="הקשה על התא תעביר אותך לטבלה מקושרת בה יש לפרט את החשבוניות הרלבנטיות לסעיף" display="שיווק!A267:A279"/>
    <hyperlink ref="C14" location="שיווק!A287:A299" tooltip="הקשה על התא תעביר אותך לטבלה מקושרת בה יש לפרט את החשבוניות הרלבנטיות לסעיף" display="שיווק!A287:A299"/>
    <hyperlink ref="C15" location="שיווק!A307:A319" tooltip="הקשה על התא תעביר אותך לטבלה מקושרת בה יש לפרט את החשבוניות הרלבנטיות לסעיף" display="שיווק!A307:A319"/>
    <hyperlink ref="C16" location="שיווק!A327:A339" tooltip="הקשה על התא תעביר אותך לטבלה מקושרת בה יש לפרט את החשבוניות הרלבנטיות לסעיף" display="שיווק!A327:A339"/>
    <hyperlink ref="C4" location="שיווק!A87:A99" tooltip="הקשה על התא תעביר אותך לטבלה מקושרת בה יש לפרט את החשבוניות הרלבנטיות לסעיף" display="שיווק!A87:A99"/>
    <hyperlink ref="O108" location="שיווק!A5" tooltip="הקשה על התא, תחזיר אותך לטבלת החומרים המרכזת" display="שיווק!A5"/>
    <hyperlink ref="O128" location="שיווק!A6" tooltip="הקשה על התא, תחזיר אותך לטבלת החומרים המרכזת" display="שיווק!A6"/>
    <hyperlink ref="O148" location="שיווק!A7" tooltip="הקשה על התא, תחזיר אותך לטבלת החומרים המרכזת" display="שיווק!A7"/>
    <hyperlink ref="O168" location="שיווק!A8" tooltip="הקשה על התא, תחזיר אותך לטבלת החומרים המרכזת" display="שיווק!A8"/>
    <hyperlink ref="O188" location="שיווק!A9" tooltip="הקשה על התא, תחזיר אותך לטבלת החומרים המרכזת" display="שיווק!A9"/>
    <hyperlink ref="O208" location="שיווק!A10" tooltip="הקשה על התא, תחזיר אותך לטבלת החומרים המרכזת" display="שיווק!A10"/>
    <hyperlink ref="O228" location="שיווק!A11" tooltip="הקשה על התא, תחזיר אותך לטבלת החומרים המרכזת" display="שיווק!A11"/>
    <hyperlink ref="O248" location="שיווק!A12" tooltip="הקשה על התא, תחזיר אותך לטבלת החומרים המרכזת" display="שיווק!A12"/>
    <hyperlink ref="O268" location="שיווק!A13" tooltip="הקשה על התא, תחזיר אותך לטבלת החומרים המרכזת" display="שיווק!A13"/>
    <hyperlink ref="O288" location="שיווק!A14" tooltip="הקשה על התא, תחזיר אותך לטבלת החומרים המרכזת" display="שיווק!A14"/>
    <hyperlink ref="O308" location="שיווק!A15" tooltip="הקשה על התא, תחזיר אותך לטבלת החומרים המרכזת" display="שיווק!A15"/>
    <hyperlink ref="O328" location="שיווק!A16" tooltip="הקשה על התא, תחזיר אותך לטבלת החומרים המרכזת" display="שיווק!A16"/>
    <hyperlink ref="O348" location="שיווק!A17" tooltip="הקשה על התא, תחזיר אותך לטבלת החומרים המרכזת" display="שיווק!A17"/>
    <hyperlink ref="O68" location="שיווק!A3" tooltip="הקשה על התא, תחזיר אותך לטבלת החומרים המרכזת" display="שיווק!A3"/>
    <hyperlink ref="O88" location="שיווק!A4" tooltip="הקשה על התא, תחזיר אותך לטבלת החומרים המרכזת" display="שיווק!A4"/>
    <hyperlink ref="C3" location="שיווק!A67:A79" tooltip="הקשה על התא תעביר אותך לטבלה מקושרת בה יש לפרט את החשבוניות הרלבנטיות לסעיף" display="שיווק!A67:A79"/>
    <hyperlink ref="C17" location="שיווק!A347:A359" tooltip="הקשה על התא תעביר אותך לטבלה מקושרת בה יש לפרט את החשבוניות הרלבנטיות לסעיף" display="שיווק!A347:A359"/>
    <hyperlink ref="C18" location="שיווק!A367:A379" tooltip="הקשה על התא תעביר אותך לטבלה מקושרת בה יש לפרט את החשבוניות הרלבנטיות לסעיף" display="שיווק!A367:A379"/>
    <hyperlink ref="C19" location="שיווק!A387:A399" tooltip="הקשה על התא תעביר אותך לטבלה מקושרת בה יש לפרט את החשבוניות הרלבנטיות לסעיף" display="שיווק!A387:A399"/>
    <hyperlink ref="C20" location="שיווק!A407:A419" tooltip="הקשה על התא תעביר אותך לטבלה מקושרת בה יש לפרט את החשבוניות הרלבנטיות לסעיף" display="שיווק!A407:A419"/>
    <hyperlink ref="C21" location="שיווק!A427:A439" tooltip="הקשה על התא תעביר אותך לטבלה מקושרת בה יש לפרט את החשבוניות הרלבנטיות לסעיף" display="שיווק!A427:A439"/>
    <hyperlink ref="C22" location="שיווק!A447:A459" tooltip="הקשה על התא תעביר אותך לטבלה מקושרת בה יש לפרט את החשבוניות הרלבנטיות לסעיף" display="שיווק!A447:A459"/>
    <hyperlink ref="B368" location="שיווק!A18" tooltip="הקשה על התא, תחזיר אותך לטבלת החומרים המרכזת" display="שיווק!A18"/>
    <hyperlink ref="B387" location="שיווק!A19" tooltip="הקשה על התא, תחזיר אותך לטבלת החומרים המרכזת" display="שיווק!A19"/>
    <hyperlink ref="B408" location="שיווק!A20" tooltip="הקשה על התא, תחזיר אותך לטבלת החומרים המרכזת" display="שיווק!A20"/>
    <hyperlink ref="B428" location="שיווק!A21" tooltip="הקשה על התא, תחזיר אותך לטבלת החומרים המרכזת" display="שיווק!A21"/>
    <hyperlink ref="B448" location="שיווק!A22" tooltip="הקשה על התא, תחזיר אותך לטבלת החומרים המרכזת" display="שיווק!A22"/>
    <hyperlink ref="O368" location="שיווק!A18" tooltip="הקשה על התא, תחזיר אותך לטבלת החומרים המרכזת" display="שיווק!A18"/>
    <hyperlink ref="O388" location="שיווק!A19" tooltip="הקשה על התא, תחזיר אותך לטבלת החומרים המרכזת" display="שיווק!A19"/>
    <hyperlink ref="O408" location="שיווק!A20" tooltip="הקשה על התא, תחזיר אותך לטבלת החומרים המרכזת" display="שיווק!A20"/>
    <hyperlink ref="O428" location="שיווק!A21" tooltip="הקשה על התא, תחזיר אותך לטבלת החומרים המרכזת" display="שיווק!A21"/>
    <hyperlink ref="O448" location="שיווק!A22" tooltip="הקשה על התא, תחזיר אותך לטבלת החומרים המרכזת" display="שיווק!A22"/>
  </hyperlinks>
  <pageMargins left="0.31496062992126" right="0.15748031496063" top="0.23622047244094499" bottom="0.43307086614173201" header="0.15748031496063" footer="0.23622047244094499"/>
  <pageSetup paperSize="9" scale="13" orientation="portrait" horizontalDpi="1200" verticalDpi="1200" r:id="rId1"/>
  <headerFooter alignWithMargins="0">
    <oddFooter>&amp;Cעמוד &amp;P מתוך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4">
    <tabColor rgb="FF5B9BD5"/>
    <pageSetUpPr fitToPage="1"/>
  </sheetPr>
  <dimension ref="A1:AF856"/>
  <sheetViews>
    <sheetView rightToLeft="1" zoomScale="90" zoomScaleNormal="90" workbookViewId="0">
      <pane xSplit="1" ySplit="2" topLeftCell="B3" activePane="bottomRight" state="frozen"/>
      <selection activeCell="A44" sqref="A44"/>
      <selection pane="topRight" activeCell="A44" sqref="A44"/>
      <selection pane="bottomLeft" activeCell="A44" sqref="A44"/>
      <selection pane="bottomRight" activeCell="B3" sqref="B3:B42"/>
    </sheetView>
  </sheetViews>
  <sheetFormatPr defaultColWidth="9.140625" defaultRowHeight="12.75"/>
  <cols>
    <col min="1" max="1" width="8.5703125" style="3" bestFit="1" customWidth="1"/>
    <col min="2" max="3" width="24.140625" style="3" customWidth="1"/>
    <col min="4" max="4" width="16.140625" style="3" customWidth="1"/>
    <col min="5" max="5" width="15.28515625" style="3" customWidth="1"/>
    <col min="6" max="6" width="15.85546875" style="3" customWidth="1"/>
    <col min="7" max="7" width="18.28515625" style="3" customWidth="1"/>
    <col min="8" max="8" width="18.5703125" style="3" customWidth="1"/>
    <col min="9" max="9" width="15.28515625" style="3" customWidth="1"/>
    <col min="10" max="10" width="12.42578125" style="3" customWidth="1"/>
    <col min="11" max="11" width="23.42578125" style="3" customWidth="1"/>
    <col min="12" max="12" width="17.85546875" style="3" customWidth="1"/>
    <col min="13" max="13" width="15.85546875" style="3" customWidth="1"/>
    <col min="14" max="14" width="14.5703125" style="3" customWidth="1"/>
    <col min="15" max="15" width="14.7109375" style="40" customWidth="1"/>
    <col min="16" max="16" width="14.7109375" style="83" customWidth="1"/>
    <col min="17" max="17" width="24.7109375" style="3" bestFit="1" customWidth="1"/>
    <col min="18" max="18" width="18.5703125" style="3" customWidth="1"/>
    <col min="19" max="19" width="15.85546875" style="3" customWidth="1"/>
    <col min="20" max="20" width="15.28515625" style="3" customWidth="1"/>
    <col min="21" max="21" width="14" style="3" customWidth="1"/>
    <col min="22" max="22" width="9.140625" style="83"/>
    <col min="23" max="23" width="9.140625" style="3"/>
    <col min="24" max="24" width="18.28515625" style="3" customWidth="1"/>
    <col min="25" max="25" width="15.85546875" style="3" customWidth="1"/>
    <col min="26" max="27" width="13.5703125" style="3" customWidth="1"/>
    <col min="28" max="28" width="9.140625" style="3"/>
    <col min="29" max="29" width="27.85546875" style="3" bestFit="1" customWidth="1"/>
    <col min="30" max="30" width="47.140625" style="3" bestFit="1" customWidth="1"/>
    <col min="31" max="31" width="48.28515625" style="3" bestFit="1" customWidth="1"/>
    <col min="32" max="32" width="31.7109375" style="3" bestFit="1" customWidth="1"/>
    <col min="33" max="16384" width="9.140625" style="3"/>
  </cols>
  <sheetData>
    <row r="1" spans="1:27" s="18" customFormat="1" ht="20.25" customHeight="1">
      <c r="A1" s="518" t="s">
        <v>123</v>
      </c>
      <c r="B1" s="519"/>
      <c r="C1" s="519"/>
      <c r="D1" s="295" t="s">
        <v>46</v>
      </c>
      <c r="E1" s="296">
        <f>'ראשי-פרטים כלליים וריכוז הוצאות'!C8</f>
        <v>0</v>
      </c>
      <c r="F1" s="295" t="s">
        <v>53</v>
      </c>
      <c r="G1" s="297">
        <f>'ראשי-פרטים כלליים וריכוז הוצאות'!C6</f>
        <v>0</v>
      </c>
      <c r="H1" s="520" t="s">
        <v>34</v>
      </c>
      <c r="I1" s="521"/>
      <c r="J1" s="521"/>
      <c r="K1" s="522"/>
      <c r="M1" s="81"/>
      <c r="N1" s="81"/>
      <c r="O1" s="82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 spans="1:27" ht="36" customHeight="1">
      <c r="A2" s="298" t="s">
        <v>61</v>
      </c>
      <c r="B2" s="298" t="s">
        <v>119</v>
      </c>
      <c r="C2" s="298" t="s">
        <v>65</v>
      </c>
      <c r="D2" s="298" t="s">
        <v>39</v>
      </c>
      <c r="E2" s="298" t="s">
        <v>6</v>
      </c>
      <c r="F2" s="298" t="s">
        <v>72</v>
      </c>
      <c r="G2" s="298" t="s">
        <v>129</v>
      </c>
      <c r="H2" s="19" t="s">
        <v>33</v>
      </c>
      <c r="I2" s="19" t="s">
        <v>73</v>
      </c>
      <c r="J2" s="19" t="s">
        <v>79</v>
      </c>
      <c r="K2" s="19" t="s">
        <v>32</v>
      </c>
      <c r="L2" s="83"/>
      <c r="N2" s="83"/>
      <c r="O2" s="84"/>
      <c r="Q2" s="83"/>
      <c r="R2" s="83"/>
      <c r="S2" s="83"/>
      <c r="T2" s="83"/>
      <c r="U2" s="83"/>
      <c r="W2" s="83"/>
      <c r="X2" s="83"/>
      <c r="Y2" s="83"/>
      <c r="Z2" s="83"/>
      <c r="AA2" s="83"/>
    </row>
    <row r="3" spans="1:27" s="5" customFormat="1" ht="26.25" customHeight="1">
      <c r="A3" s="294">
        <v>1</v>
      </c>
      <c r="B3" s="386"/>
      <c r="C3" s="338">
        <f>HYPERLINK("#A66:A76",AA76)</f>
        <v>0</v>
      </c>
      <c r="D3" s="180"/>
      <c r="E3" s="270">
        <v>0</v>
      </c>
      <c r="F3" s="270">
        <f>C3+D3</f>
        <v>0</v>
      </c>
      <c r="G3" s="302">
        <f t="shared" ref="G3" si="0">IF(E3-D3&gt;C3,C3,IF(E3-D3&lt;=0,0,E3-D3))</f>
        <v>0</v>
      </c>
      <c r="H3" s="61">
        <f>G3</f>
        <v>0</v>
      </c>
      <c r="I3" s="65">
        <f>H3-C3</f>
        <v>0</v>
      </c>
      <c r="J3" s="70" t="str">
        <f>IF(((C3/(E3+1))&gt;0.1),(IF(((DATEDIF('ראשי-פרטים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" s="66"/>
      <c r="L3" s="85"/>
      <c r="M3" s="85"/>
      <c r="N3" s="85"/>
      <c r="O3" s="86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spans="1:27" s="5" customFormat="1" ht="26.25" customHeight="1">
      <c r="A4" s="294">
        <v>2</v>
      </c>
      <c r="B4" s="386"/>
      <c r="C4" s="338">
        <f>HYPERLINK("#A86:A96",AA96)</f>
        <v>0</v>
      </c>
      <c r="D4" s="180"/>
      <c r="E4" s="270">
        <v>0</v>
      </c>
      <c r="F4" s="270">
        <f t="shared" ref="F4" si="1">C4+D4</f>
        <v>0</v>
      </c>
      <c r="G4" s="302">
        <f t="shared" ref="G4" si="2">IF(E4-D4&gt;C4,C4,IF(E4-D4&lt;=0,0,E4-D4))</f>
        <v>0</v>
      </c>
      <c r="H4" s="61">
        <f t="shared" ref="H4" si="3">G4</f>
        <v>0</v>
      </c>
      <c r="I4" s="65">
        <f t="shared" ref="I4" si="4">H4-C4</f>
        <v>0</v>
      </c>
      <c r="J4" s="70" t="str">
        <f>IF(((C4/(E4+1))&gt;0.1),(IF(((DATEDIF('ראשי-פרטים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4" s="66"/>
      <c r="L4" s="85"/>
      <c r="M4" s="85"/>
      <c r="N4" s="85"/>
      <c r="O4" s="86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5" spans="1:27" s="5" customFormat="1" ht="26.25" customHeight="1">
      <c r="A5" s="294">
        <v>3</v>
      </c>
      <c r="B5" s="386"/>
      <c r="C5" s="338">
        <f>HYPERLINK("#A106:A116",AA116)</f>
        <v>0</v>
      </c>
      <c r="D5" s="180"/>
      <c r="E5" s="270">
        <v>0</v>
      </c>
      <c r="F5" s="270">
        <f t="shared" ref="F5" si="5">C5+D5</f>
        <v>0</v>
      </c>
      <c r="G5" s="302">
        <f t="shared" ref="G5" si="6">IF(E5-D5&gt;C5,C5,IF(E5-D5&lt;=0,0,E5-D5))</f>
        <v>0</v>
      </c>
      <c r="H5" s="61">
        <f t="shared" ref="H5" si="7">G5</f>
        <v>0</v>
      </c>
      <c r="I5" s="65">
        <f t="shared" ref="I5" si="8">H5-C5</f>
        <v>0</v>
      </c>
      <c r="J5" s="70" t="str">
        <f>IF(((C5/(E5+1))&gt;0.1),(IF(((DATEDIF('ראשי-פרטים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5" s="66"/>
      <c r="L5" s="85"/>
      <c r="M5" s="85"/>
      <c r="N5" s="85"/>
      <c r="O5" s="86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</row>
    <row r="6" spans="1:27" s="5" customFormat="1" ht="26.25" customHeight="1">
      <c r="A6" s="294">
        <v>4</v>
      </c>
      <c r="B6" s="386"/>
      <c r="C6" s="338">
        <f>HYPERLINK("#A126:A136",AA136)</f>
        <v>0</v>
      </c>
      <c r="D6" s="180"/>
      <c r="E6" s="270">
        <v>0</v>
      </c>
      <c r="F6" s="270">
        <f t="shared" ref="F6" si="9">C6+D6</f>
        <v>0</v>
      </c>
      <c r="G6" s="302">
        <f t="shared" ref="G6" si="10">IF(E6-D6&gt;C6,C6,IF(E6-D6&lt;=0,0,E6-D6))</f>
        <v>0</v>
      </c>
      <c r="H6" s="61">
        <f t="shared" ref="H6" si="11">G6</f>
        <v>0</v>
      </c>
      <c r="I6" s="65">
        <f t="shared" ref="I6" si="12">H6-C6</f>
        <v>0</v>
      </c>
      <c r="J6" s="70" t="str">
        <f>IF(((C6/(E6+1))&gt;0.1),(IF(((DATEDIF('ראשי-פרטים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6" s="66"/>
      <c r="L6" s="85"/>
      <c r="M6" s="85"/>
      <c r="N6" s="85"/>
      <c r="O6" s="86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</row>
    <row r="7" spans="1:27" s="5" customFormat="1" ht="26.25" customHeight="1">
      <c r="A7" s="294">
        <v>5</v>
      </c>
      <c r="B7" s="386"/>
      <c r="C7" s="338">
        <f>HYPERLINK("#A146:A156",AA156)</f>
        <v>0</v>
      </c>
      <c r="D7" s="180"/>
      <c r="E7" s="270">
        <v>0</v>
      </c>
      <c r="F7" s="270">
        <f t="shared" ref="F7" si="13">C7+D7</f>
        <v>0</v>
      </c>
      <c r="G7" s="302">
        <f t="shared" ref="G7:G37" si="14">IF(E7-D7&gt;C7,C7,IF(E7-D7&lt;=0,0,E7-D7))</f>
        <v>0</v>
      </c>
      <c r="H7" s="61">
        <f t="shared" ref="H7" si="15">G7</f>
        <v>0</v>
      </c>
      <c r="I7" s="65">
        <f t="shared" ref="I7" si="16">H7-C7</f>
        <v>0</v>
      </c>
      <c r="J7" s="70" t="str">
        <f>IF(((C7/(E7+1))&gt;0.1),(IF(((DATEDIF('ראשי-פרטים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7" s="66"/>
      <c r="L7" s="85"/>
      <c r="M7" s="85"/>
      <c r="N7" s="85"/>
      <c r="O7" s="86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</row>
    <row r="8" spans="1:27" s="5" customFormat="1" ht="26.25" customHeight="1">
      <c r="A8" s="294">
        <v>6</v>
      </c>
      <c r="B8" s="386"/>
      <c r="C8" s="338">
        <f>HYPERLINK("#A166:A176",AA176)</f>
        <v>0</v>
      </c>
      <c r="D8" s="180"/>
      <c r="E8" s="270">
        <v>0</v>
      </c>
      <c r="F8" s="270">
        <f t="shared" ref="F8:F37" si="17">C8+D8</f>
        <v>0</v>
      </c>
      <c r="G8" s="302">
        <f t="shared" si="14"/>
        <v>0</v>
      </c>
      <c r="H8" s="61">
        <f t="shared" ref="H8:H42" si="18">G8</f>
        <v>0</v>
      </c>
      <c r="I8" s="65">
        <f t="shared" ref="I8:I37" si="19">H8-C8</f>
        <v>0</v>
      </c>
      <c r="J8" s="70" t="str">
        <f>IF(((C8/(E8+1))&gt;0.1),(IF(((DATEDIF('ראשי-פרטים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8" s="66"/>
      <c r="L8" s="85"/>
      <c r="M8" s="85"/>
      <c r="N8" s="85"/>
      <c r="O8" s="86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</row>
    <row r="9" spans="1:27" s="5" customFormat="1" ht="26.25" customHeight="1">
      <c r="A9" s="294">
        <v>7</v>
      </c>
      <c r="B9" s="386"/>
      <c r="C9" s="338">
        <f>HYPERLINK("#A186:A196",AA196)</f>
        <v>0</v>
      </c>
      <c r="D9" s="180"/>
      <c r="E9" s="270">
        <v>0</v>
      </c>
      <c r="F9" s="270">
        <f t="shared" si="17"/>
        <v>0</v>
      </c>
      <c r="G9" s="302">
        <f t="shared" si="14"/>
        <v>0</v>
      </c>
      <c r="H9" s="61">
        <f t="shared" si="18"/>
        <v>0</v>
      </c>
      <c r="I9" s="65">
        <f t="shared" si="19"/>
        <v>0</v>
      </c>
      <c r="J9" s="70" t="str">
        <f>IF(((C9/(E9+1))&gt;0.1),(IF(((DATEDIF('ראשי-פרטים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9" s="66"/>
      <c r="L9" s="85"/>
      <c r="M9" s="85"/>
      <c r="N9" s="85"/>
      <c r="O9" s="86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</row>
    <row r="10" spans="1:27" s="5" customFormat="1" ht="26.25" customHeight="1">
      <c r="A10" s="294">
        <v>8</v>
      </c>
      <c r="B10" s="386"/>
      <c r="C10" s="338">
        <f>HYPERLINK("#A206:A216",AA216)</f>
        <v>0</v>
      </c>
      <c r="D10" s="180"/>
      <c r="E10" s="270">
        <v>0</v>
      </c>
      <c r="F10" s="270">
        <f t="shared" si="17"/>
        <v>0</v>
      </c>
      <c r="G10" s="302">
        <f t="shared" si="14"/>
        <v>0</v>
      </c>
      <c r="H10" s="61">
        <f t="shared" si="18"/>
        <v>0</v>
      </c>
      <c r="I10" s="65">
        <f t="shared" si="19"/>
        <v>0</v>
      </c>
      <c r="J10" s="70" t="str">
        <f>IF(((C10/(E10+1))&gt;0.1),(IF(((DATEDIF('ראשי-פרטים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0" s="66"/>
      <c r="L10" s="85"/>
      <c r="M10" s="85"/>
      <c r="N10" s="85"/>
      <c r="O10" s="86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</row>
    <row r="11" spans="1:27" s="5" customFormat="1" ht="26.25" customHeight="1">
      <c r="A11" s="294">
        <v>9</v>
      </c>
      <c r="B11" s="386"/>
      <c r="C11" s="338">
        <f>HYPERLINK("#A226:A236",AA236)</f>
        <v>0</v>
      </c>
      <c r="D11" s="180"/>
      <c r="E11" s="270">
        <v>0</v>
      </c>
      <c r="F11" s="270">
        <f t="shared" si="17"/>
        <v>0</v>
      </c>
      <c r="G11" s="302">
        <f t="shared" si="14"/>
        <v>0</v>
      </c>
      <c r="H11" s="61">
        <f t="shared" si="18"/>
        <v>0</v>
      </c>
      <c r="I11" s="65">
        <f t="shared" si="19"/>
        <v>0</v>
      </c>
      <c r="J11" s="70" t="str">
        <f>IF(((C11/(E11+1))&gt;0.1),(IF(((DATEDIF('ראשי-פרטים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1" s="66"/>
      <c r="L11" s="85"/>
      <c r="M11" s="85"/>
      <c r="N11" s="85"/>
      <c r="O11" s="86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</row>
    <row r="12" spans="1:27" s="5" customFormat="1" ht="26.25" customHeight="1">
      <c r="A12" s="294">
        <v>10</v>
      </c>
      <c r="B12" s="386"/>
      <c r="C12" s="338">
        <f>HYPERLINK("#A246:A256",AA256)</f>
        <v>0</v>
      </c>
      <c r="D12" s="180"/>
      <c r="E12" s="270">
        <v>0</v>
      </c>
      <c r="F12" s="270">
        <f t="shared" si="17"/>
        <v>0</v>
      </c>
      <c r="G12" s="302">
        <f t="shared" si="14"/>
        <v>0</v>
      </c>
      <c r="H12" s="61">
        <f t="shared" si="18"/>
        <v>0</v>
      </c>
      <c r="I12" s="65">
        <f t="shared" si="19"/>
        <v>0</v>
      </c>
      <c r="J12" s="70" t="str">
        <f>IF(((C12/(E12+1))&gt;0.1),(IF(((DATEDIF('ראשי-פרטים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2" s="66"/>
      <c r="L12" s="85"/>
      <c r="M12" s="85"/>
      <c r="N12" s="85"/>
      <c r="O12" s="86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</row>
    <row r="13" spans="1:27" s="5" customFormat="1" ht="26.25" customHeight="1">
      <c r="A13" s="294">
        <v>11</v>
      </c>
      <c r="B13" s="386"/>
      <c r="C13" s="338">
        <f>HYPERLINK("#A266:A276",AA276)</f>
        <v>0</v>
      </c>
      <c r="D13" s="180"/>
      <c r="E13" s="270">
        <v>0</v>
      </c>
      <c r="F13" s="270">
        <f t="shared" si="17"/>
        <v>0</v>
      </c>
      <c r="G13" s="302">
        <f t="shared" si="14"/>
        <v>0</v>
      </c>
      <c r="H13" s="61">
        <f t="shared" si="18"/>
        <v>0</v>
      </c>
      <c r="I13" s="65">
        <f t="shared" si="19"/>
        <v>0</v>
      </c>
      <c r="J13" s="70" t="str">
        <f>IF(((C13/(E13+1))&gt;0.1),(IF(((DATEDIF('ראשי-פרטים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3" s="66"/>
      <c r="L13" s="85"/>
      <c r="M13" s="85"/>
      <c r="N13" s="85"/>
      <c r="O13" s="86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</row>
    <row r="14" spans="1:27" s="5" customFormat="1" ht="26.25" customHeight="1">
      <c r="A14" s="294">
        <v>12</v>
      </c>
      <c r="B14" s="386"/>
      <c r="C14" s="338">
        <f>HYPERLINK("#A286:A296",AA296)</f>
        <v>0</v>
      </c>
      <c r="D14" s="180"/>
      <c r="E14" s="270">
        <v>0</v>
      </c>
      <c r="F14" s="270">
        <f t="shared" si="17"/>
        <v>0</v>
      </c>
      <c r="G14" s="302">
        <f t="shared" si="14"/>
        <v>0</v>
      </c>
      <c r="H14" s="61">
        <f t="shared" si="18"/>
        <v>0</v>
      </c>
      <c r="I14" s="65">
        <f t="shared" si="19"/>
        <v>0</v>
      </c>
      <c r="J14" s="70" t="str">
        <f>IF(((C14/(E14+1))&gt;0.1),(IF(((DATEDIF('ראשי-פרטים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4" s="66"/>
      <c r="L14" s="85"/>
      <c r="M14" s="85"/>
      <c r="N14" s="85"/>
      <c r="O14" s="86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</row>
    <row r="15" spans="1:27" s="5" customFormat="1" ht="26.25" customHeight="1">
      <c r="A15" s="294">
        <v>13</v>
      </c>
      <c r="B15" s="386"/>
      <c r="C15" s="338">
        <f>HYPERLINK("#A306:A316",AA316)</f>
        <v>0</v>
      </c>
      <c r="D15" s="180"/>
      <c r="E15" s="270">
        <v>0</v>
      </c>
      <c r="F15" s="270">
        <f t="shared" si="17"/>
        <v>0</v>
      </c>
      <c r="G15" s="302">
        <f t="shared" si="14"/>
        <v>0</v>
      </c>
      <c r="H15" s="61">
        <f t="shared" si="18"/>
        <v>0</v>
      </c>
      <c r="I15" s="65">
        <f t="shared" si="19"/>
        <v>0</v>
      </c>
      <c r="J15" s="70" t="str">
        <f>IF(((C15/(E15+1))&gt;0.1),(IF(((DATEDIF('ראשי-פרטים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5" s="66"/>
      <c r="L15" s="85"/>
      <c r="M15" s="85"/>
      <c r="N15" s="85"/>
      <c r="O15" s="86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</row>
    <row r="16" spans="1:27" s="5" customFormat="1" ht="26.25" customHeight="1">
      <c r="A16" s="294">
        <v>14</v>
      </c>
      <c r="B16" s="386"/>
      <c r="C16" s="338">
        <f>HYPERLINK("#A326:A336",AA336)</f>
        <v>0</v>
      </c>
      <c r="D16" s="180"/>
      <c r="E16" s="270">
        <v>0</v>
      </c>
      <c r="F16" s="270">
        <f t="shared" si="17"/>
        <v>0</v>
      </c>
      <c r="G16" s="302">
        <f t="shared" si="14"/>
        <v>0</v>
      </c>
      <c r="H16" s="61">
        <f t="shared" si="18"/>
        <v>0</v>
      </c>
      <c r="I16" s="65">
        <f t="shared" si="19"/>
        <v>0</v>
      </c>
      <c r="J16" s="70" t="str">
        <f>IF(((C16/(E16+1))&gt;0.1),(IF(((DATEDIF('ראשי-פרטים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6" s="66"/>
      <c r="L16" s="85"/>
      <c r="M16" s="85"/>
      <c r="N16" s="85"/>
      <c r="O16" s="86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</row>
    <row r="17" spans="1:27" s="5" customFormat="1" ht="26.25" customHeight="1">
      <c r="A17" s="294">
        <v>15</v>
      </c>
      <c r="B17" s="386"/>
      <c r="C17" s="338">
        <f>HYPERLINK("#A346:A356",AA356)</f>
        <v>0</v>
      </c>
      <c r="D17" s="180"/>
      <c r="E17" s="270">
        <v>0</v>
      </c>
      <c r="F17" s="270">
        <f t="shared" si="17"/>
        <v>0</v>
      </c>
      <c r="G17" s="302">
        <f t="shared" si="14"/>
        <v>0</v>
      </c>
      <c r="H17" s="61">
        <f t="shared" si="18"/>
        <v>0</v>
      </c>
      <c r="I17" s="65">
        <f t="shared" si="19"/>
        <v>0</v>
      </c>
      <c r="J17" s="70" t="str">
        <f>IF(((C17/(E17+1))&gt;0.1),(IF(((DATEDIF('ראשי-פרטים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7" s="66"/>
      <c r="L17" s="85"/>
      <c r="M17" s="85"/>
      <c r="N17" s="85"/>
      <c r="O17" s="86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</row>
    <row r="18" spans="1:27" s="5" customFormat="1" ht="26.25" customHeight="1">
      <c r="A18" s="294">
        <v>16</v>
      </c>
      <c r="B18" s="386"/>
      <c r="C18" s="338">
        <f>HYPERLINK("#A366:A376",AA376)</f>
        <v>0</v>
      </c>
      <c r="D18" s="180"/>
      <c r="E18" s="270">
        <v>0</v>
      </c>
      <c r="F18" s="270">
        <f t="shared" si="17"/>
        <v>0</v>
      </c>
      <c r="G18" s="302">
        <f t="shared" si="14"/>
        <v>0</v>
      </c>
      <c r="H18" s="61">
        <f t="shared" si="18"/>
        <v>0</v>
      </c>
      <c r="I18" s="65">
        <f t="shared" si="19"/>
        <v>0</v>
      </c>
      <c r="J18" s="70" t="str">
        <f>IF(((C18/(E18+1))&gt;0.1),(IF(((DATEDIF('ראשי-פרטים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8" s="66"/>
      <c r="L18" s="85"/>
      <c r="M18" s="85"/>
      <c r="N18" s="85"/>
      <c r="O18" s="86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</row>
    <row r="19" spans="1:27" s="5" customFormat="1" ht="26.25" customHeight="1">
      <c r="A19" s="294">
        <v>17</v>
      </c>
      <c r="B19" s="386"/>
      <c r="C19" s="338">
        <f>HYPERLINK("#A386:A396",AA396)</f>
        <v>0</v>
      </c>
      <c r="D19" s="180"/>
      <c r="E19" s="270">
        <v>0</v>
      </c>
      <c r="F19" s="270">
        <f t="shared" si="17"/>
        <v>0</v>
      </c>
      <c r="G19" s="302">
        <f t="shared" si="14"/>
        <v>0</v>
      </c>
      <c r="H19" s="61">
        <f t="shared" si="18"/>
        <v>0</v>
      </c>
      <c r="I19" s="65">
        <f t="shared" si="19"/>
        <v>0</v>
      </c>
      <c r="J19" s="70" t="str">
        <f>IF(((C19/(E19+1))&gt;0.1),(IF(((DATEDIF('ראשי-פרטים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9" s="66"/>
      <c r="L19" s="85"/>
      <c r="M19" s="85"/>
      <c r="N19" s="85"/>
      <c r="O19" s="86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</row>
    <row r="20" spans="1:27" s="5" customFormat="1" ht="26.25" customHeight="1">
      <c r="A20" s="294">
        <v>18</v>
      </c>
      <c r="B20" s="386"/>
      <c r="C20" s="338">
        <f>HYPERLINK("#A406:A416",AA416)</f>
        <v>0</v>
      </c>
      <c r="D20" s="180"/>
      <c r="E20" s="270">
        <v>0</v>
      </c>
      <c r="F20" s="270">
        <f t="shared" si="17"/>
        <v>0</v>
      </c>
      <c r="G20" s="302">
        <f t="shared" si="14"/>
        <v>0</v>
      </c>
      <c r="H20" s="61">
        <f t="shared" si="18"/>
        <v>0</v>
      </c>
      <c r="I20" s="65">
        <f t="shared" si="19"/>
        <v>0</v>
      </c>
      <c r="J20" s="70" t="str">
        <f>IF(((C20/(E20+1))&gt;0.1),(IF(((DATEDIF('ראשי-פרטים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0" s="66"/>
      <c r="L20" s="85"/>
      <c r="M20" s="85"/>
      <c r="N20" s="85"/>
      <c r="O20" s="86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</row>
    <row r="21" spans="1:27" s="5" customFormat="1" ht="26.25" customHeight="1">
      <c r="A21" s="294">
        <v>19</v>
      </c>
      <c r="B21" s="386"/>
      <c r="C21" s="338">
        <f>HYPERLINK("#A426:A436",AA436)</f>
        <v>0</v>
      </c>
      <c r="D21" s="180"/>
      <c r="E21" s="270">
        <v>0</v>
      </c>
      <c r="F21" s="270">
        <f t="shared" si="17"/>
        <v>0</v>
      </c>
      <c r="G21" s="302">
        <f t="shared" si="14"/>
        <v>0</v>
      </c>
      <c r="H21" s="61">
        <f t="shared" si="18"/>
        <v>0</v>
      </c>
      <c r="I21" s="65">
        <f t="shared" si="19"/>
        <v>0</v>
      </c>
      <c r="J21" s="70" t="str">
        <f>IF(((C21/(E21+1))&gt;0.1),(IF(((DATEDIF('ראשי-פרטים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1" s="66"/>
      <c r="L21" s="85"/>
      <c r="M21" s="85"/>
      <c r="N21" s="85"/>
      <c r="O21" s="86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</row>
    <row r="22" spans="1:27" s="5" customFormat="1" ht="26.25" customHeight="1">
      <c r="A22" s="294">
        <v>20</v>
      </c>
      <c r="B22" s="386"/>
      <c r="C22" s="338">
        <f>HYPERLINK("#A446:A456",AA456)</f>
        <v>0</v>
      </c>
      <c r="D22" s="180"/>
      <c r="E22" s="270">
        <v>0</v>
      </c>
      <c r="F22" s="270">
        <f t="shared" si="17"/>
        <v>0</v>
      </c>
      <c r="G22" s="302">
        <f t="shared" si="14"/>
        <v>0</v>
      </c>
      <c r="H22" s="61">
        <f t="shared" si="18"/>
        <v>0</v>
      </c>
      <c r="I22" s="65">
        <f t="shared" si="19"/>
        <v>0</v>
      </c>
      <c r="J22" s="70" t="str">
        <f>IF(((C22/(E22+1))&gt;0.1),(IF(((DATEDIF('ראשי-פרטים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2" s="66"/>
      <c r="L22" s="85"/>
      <c r="M22" s="85"/>
      <c r="N22" s="85"/>
      <c r="O22" s="86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</row>
    <row r="23" spans="1:27" s="5" customFormat="1" ht="26.25" customHeight="1">
      <c r="A23" s="294">
        <v>21</v>
      </c>
      <c r="B23" s="148"/>
      <c r="C23" s="338">
        <f>HYPERLINK("#A466:A476",AA476)</f>
        <v>0</v>
      </c>
      <c r="D23" s="180"/>
      <c r="E23" s="270">
        <v>0</v>
      </c>
      <c r="F23" s="270">
        <f t="shared" si="17"/>
        <v>0</v>
      </c>
      <c r="G23" s="302">
        <f t="shared" si="14"/>
        <v>0</v>
      </c>
      <c r="H23" s="61">
        <f t="shared" si="18"/>
        <v>0</v>
      </c>
      <c r="I23" s="65">
        <f t="shared" si="19"/>
        <v>0</v>
      </c>
      <c r="J23" s="70" t="str">
        <f>IF(((C23/(E23+1))&gt;0.1),(IF(((DATEDIF('ראשי-פרטים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3" s="66"/>
      <c r="L23" s="85"/>
      <c r="M23" s="85"/>
      <c r="N23" s="85"/>
      <c r="O23" s="86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</row>
    <row r="24" spans="1:27" s="5" customFormat="1" ht="26.25" customHeight="1">
      <c r="A24" s="294">
        <v>22</v>
      </c>
      <c r="B24" s="148"/>
      <c r="C24" s="338">
        <f>HYPERLINK("#A486:A496",AA496)</f>
        <v>0</v>
      </c>
      <c r="D24" s="180"/>
      <c r="E24" s="270">
        <v>0</v>
      </c>
      <c r="F24" s="270">
        <f t="shared" si="17"/>
        <v>0</v>
      </c>
      <c r="G24" s="302">
        <f t="shared" si="14"/>
        <v>0</v>
      </c>
      <c r="H24" s="61">
        <f t="shared" si="18"/>
        <v>0</v>
      </c>
      <c r="I24" s="65">
        <f t="shared" si="19"/>
        <v>0</v>
      </c>
      <c r="J24" s="70" t="str">
        <f>IF(((C24/(E24+1))&gt;0.1),(IF(((DATEDIF('ראשי-פרטים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4" s="66"/>
      <c r="L24" s="85"/>
      <c r="M24" s="85"/>
      <c r="N24" s="85"/>
      <c r="O24" s="86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</row>
    <row r="25" spans="1:27" s="5" customFormat="1" ht="26.25" customHeight="1">
      <c r="A25" s="294">
        <v>23</v>
      </c>
      <c r="B25" s="148"/>
      <c r="C25" s="338">
        <f>HYPERLINK("#A506:A516",AA516)</f>
        <v>0</v>
      </c>
      <c r="D25" s="180"/>
      <c r="E25" s="270">
        <v>0</v>
      </c>
      <c r="F25" s="270">
        <f t="shared" si="17"/>
        <v>0</v>
      </c>
      <c r="G25" s="302">
        <f t="shared" si="14"/>
        <v>0</v>
      </c>
      <c r="H25" s="61">
        <f t="shared" si="18"/>
        <v>0</v>
      </c>
      <c r="I25" s="65">
        <f t="shared" si="19"/>
        <v>0</v>
      </c>
      <c r="J25" s="70" t="str">
        <f>IF(((C25/(E25+1))&gt;0.1),(IF(((DATEDIF('ראשי-פרטים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5" s="66"/>
      <c r="L25" s="85"/>
      <c r="M25" s="85"/>
      <c r="N25" s="85"/>
      <c r="O25" s="86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</row>
    <row r="26" spans="1:27" s="5" customFormat="1" ht="26.25" customHeight="1">
      <c r="A26" s="294">
        <v>24</v>
      </c>
      <c r="B26" s="148"/>
      <c r="C26" s="338">
        <f>HYPERLINK("#A526:A536",AA536)</f>
        <v>0</v>
      </c>
      <c r="D26" s="180"/>
      <c r="E26" s="270">
        <v>0</v>
      </c>
      <c r="F26" s="270">
        <f t="shared" si="17"/>
        <v>0</v>
      </c>
      <c r="G26" s="302">
        <f t="shared" si="14"/>
        <v>0</v>
      </c>
      <c r="H26" s="61">
        <f t="shared" si="18"/>
        <v>0</v>
      </c>
      <c r="I26" s="65">
        <f t="shared" si="19"/>
        <v>0</v>
      </c>
      <c r="J26" s="70" t="str">
        <f>IF(((C26/(E26+1))&gt;0.1),(IF(((DATEDIF('ראשי-פרטים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6" s="66"/>
      <c r="L26" s="85"/>
      <c r="M26" s="85"/>
      <c r="N26" s="85"/>
      <c r="O26" s="86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</row>
    <row r="27" spans="1:27" s="5" customFormat="1" ht="26.25" customHeight="1">
      <c r="A27" s="294">
        <v>25</v>
      </c>
      <c r="B27" s="148"/>
      <c r="C27" s="338">
        <f>HYPERLINK("#A546:A556",AA556)</f>
        <v>0</v>
      </c>
      <c r="D27" s="180"/>
      <c r="E27" s="270">
        <v>0</v>
      </c>
      <c r="F27" s="270">
        <f t="shared" si="17"/>
        <v>0</v>
      </c>
      <c r="G27" s="302">
        <f t="shared" si="14"/>
        <v>0</v>
      </c>
      <c r="H27" s="61">
        <f t="shared" si="18"/>
        <v>0</v>
      </c>
      <c r="I27" s="65">
        <f t="shared" si="19"/>
        <v>0</v>
      </c>
      <c r="J27" s="70" t="str">
        <f>IF(((C27/(E27+1))&gt;0.1),(IF(((DATEDIF('ראשי-פרטים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7" s="66"/>
      <c r="L27" s="85"/>
      <c r="M27" s="85"/>
      <c r="N27" s="85"/>
      <c r="O27" s="86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</row>
    <row r="28" spans="1:27" s="5" customFormat="1" ht="26.25" customHeight="1">
      <c r="A28" s="294">
        <v>26</v>
      </c>
      <c r="B28" s="148"/>
      <c r="C28" s="338">
        <f>HYPERLINK("#A566:A576",AA576)</f>
        <v>0</v>
      </c>
      <c r="D28" s="180"/>
      <c r="E28" s="270">
        <v>0</v>
      </c>
      <c r="F28" s="270">
        <f t="shared" si="17"/>
        <v>0</v>
      </c>
      <c r="G28" s="302">
        <f t="shared" si="14"/>
        <v>0</v>
      </c>
      <c r="H28" s="61">
        <f t="shared" si="18"/>
        <v>0</v>
      </c>
      <c r="I28" s="65">
        <f t="shared" si="19"/>
        <v>0</v>
      </c>
      <c r="J28" s="70" t="str">
        <f>IF(((C28/(E28+1))&gt;0.1),(IF(((DATEDIF('ראשי-פרטים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8" s="66"/>
      <c r="L28" s="85"/>
      <c r="M28" s="85"/>
      <c r="N28" s="85"/>
      <c r="O28" s="86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</row>
    <row r="29" spans="1:27" s="5" customFormat="1" ht="26.25" customHeight="1">
      <c r="A29" s="294">
        <v>27</v>
      </c>
      <c r="B29" s="148"/>
      <c r="C29" s="338">
        <f>HYPERLINK("#A586:A596",AA596)</f>
        <v>0</v>
      </c>
      <c r="D29" s="180"/>
      <c r="E29" s="270">
        <v>0</v>
      </c>
      <c r="F29" s="270">
        <f t="shared" si="17"/>
        <v>0</v>
      </c>
      <c r="G29" s="302">
        <f t="shared" si="14"/>
        <v>0</v>
      </c>
      <c r="H29" s="61">
        <f t="shared" si="18"/>
        <v>0</v>
      </c>
      <c r="I29" s="65">
        <f t="shared" si="19"/>
        <v>0</v>
      </c>
      <c r="J29" s="70" t="str">
        <f>IF(((C29/(E29+1))&gt;0.1),(IF(((DATEDIF('ראשי-פרטים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9" s="66"/>
      <c r="L29" s="85"/>
      <c r="M29" s="85"/>
      <c r="N29" s="85"/>
      <c r="O29" s="86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</row>
    <row r="30" spans="1:27" s="5" customFormat="1" ht="26.25" customHeight="1">
      <c r="A30" s="294">
        <v>28</v>
      </c>
      <c r="B30" s="148"/>
      <c r="C30" s="338">
        <f>HYPERLINK("#A606:A616",AA616)</f>
        <v>0</v>
      </c>
      <c r="D30" s="180"/>
      <c r="E30" s="270">
        <v>0</v>
      </c>
      <c r="F30" s="270">
        <f t="shared" si="17"/>
        <v>0</v>
      </c>
      <c r="G30" s="302">
        <f t="shared" si="14"/>
        <v>0</v>
      </c>
      <c r="H30" s="61">
        <f t="shared" si="18"/>
        <v>0</v>
      </c>
      <c r="I30" s="65">
        <f t="shared" si="19"/>
        <v>0</v>
      </c>
      <c r="J30" s="70" t="str">
        <f>IF(((C30/(E30+1))&gt;0.1),(IF(((DATEDIF('ראשי-פרטים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0" s="66"/>
      <c r="L30" s="85"/>
      <c r="M30" s="85"/>
      <c r="N30" s="85"/>
      <c r="O30" s="86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</row>
    <row r="31" spans="1:27" s="5" customFormat="1" ht="26.25" customHeight="1">
      <c r="A31" s="294">
        <v>29</v>
      </c>
      <c r="B31" s="148"/>
      <c r="C31" s="338">
        <f>HYPERLINK("#A626:A636",AA636)</f>
        <v>0</v>
      </c>
      <c r="D31" s="180"/>
      <c r="E31" s="270">
        <v>0</v>
      </c>
      <c r="F31" s="270">
        <f t="shared" si="17"/>
        <v>0</v>
      </c>
      <c r="G31" s="302">
        <f t="shared" si="14"/>
        <v>0</v>
      </c>
      <c r="H31" s="61">
        <f t="shared" si="18"/>
        <v>0</v>
      </c>
      <c r="I31" s="65">
        <f t="shared" si="19"/>
        <v>0</v>
      </c>
      <c r="J31" s="70" t="str">
        <f>IF(((C31/(E31+1))&gt;0.1),(IF(((DATEDIF('ראשי-פרטים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1" s="66"/>
      <c r="L31" s="85"/>
      <c r="M31" s="85"/>
      <c r="N31" s="85"/>
      <c r="O31" s="86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</row>
    <row r="32" spans="1:27" s="5" customFormat="1" ht="26.25" customHeight="1">
      <c r="A32" s="294">
        <v>30</v>
      </c>
      <c r="B32" s="148"/>
      <c r="C32" s="338">
        <f>HYPERLINK("#A646:A656",AA656)</f>
        <v>0</v>
      </c>
      <c r="D32" s="180"/>
      <c r="E32" s="270">
        <v>0</v>
      </c>
      <c r="F32" s="270">
        <f t="shared" si="17"/>
        <v>0</v>
      </c>
      <c r="G32" s="302">
        <f t="shared" si="14"/>
        <v>0</v>
      </c>
      <c r="H32" s="61">
        <f t="shared" si="18"/>
        <v>0</v>
      </c>
      <c r="I32" s="65">
        <f t="shared" si="19"/>
        <v>0</v>
      </c>
      <c r="J32" s="70" t="str">
        <f>IF(((C32/(E32+1))&gt;0.1),(IF(((DATEDIF('ראשי-פרטים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2" s="66"/>
      <c r="L32" s="85"/>
      <c r="M32" s="85"/>
      <c r="N32" s="85"/>
      <c r="O32" s="86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</row>
    <row r="33" spans="1:27" s="5" customFormat="1" ht="26.25" customHeight="1">
      <c r="A33" s="294">
        <v>31</v>
      </c>
      <c r="B33" s="148"/>
      <c r="C33" s="338">
        <f>HYPERLINK("#A666:A676",AA676)</f>
        <v>0</v>
      </c>
      <c r="D33" s="180"/>
      <c r="E33" s="270">
        <v>0</v>
      </c>
      <c r="F33" s="270">
        <f t="shared" si="17"/>
        <v>0</v>
      </c>
      <c r="G33" s="302">
        <f t="shared" si="14"/>
        <v>0</v>
      </c>
      <c r="H33" s="61">
        <f t="shared" si="18"/>
        <v>0</v>
      </c>
      <c r="I33" s="65">
        <f t="shared" si="19"/>
        <v>0</v>
      </c>
      <c r="J33" s="70" t="str">
        <f>IF(((C33/(E33+1))&gt;0.1),(IF(((DATEDIF('ראשי-פרטים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3" s="66"/>
      <c r="L33" s="85"/>
      <c r="M33" s="85"/>
      <c r="N33" s="85"/>
      <c r="O33" s="86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</row>
    <row r="34" spans="1:27" s="5" customFormat="1" ht="26.25" customHeight="1">
      <c r="A34" s="294">
        <v>32</v>
      </c>
      <c r="B34" s="148"/>
      <c r="C34" s="338">
        <f>HYPERLINK("#A686:A696",AA696)</f>
        <v>0</v>
      </c>
      <c r="D34" s="180"/>
      <c r="E34" s="270">
        <v>0</v>
      </c>
      <c r="F34" s="270">
        <f t="shared" si="17"/>
        <v>0</v>
      </c>
      <c r="G34" s="302">
        <f t="shared" si="14"/>
        <v>0</v>
      </c>
      <c r="H34" s="61">
        <f t="shared" si="18"/>
        <v>0</v>
      </c>
      <c r="I34" s="65">
        <f t="shared" si="19"/>
        <v>0</v>
      </c>
      <c r="J34" s="70" t="str">
        <f>IF(((C34/(E34+1))&gt;0.1),(IF(((DATEDIF('ראשי-פרטים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4" s="66"/>
      <c r="L34" s="85"/>
      <c r="M34" s="85"/>
      <c r="N34" s="85"/>
      <c r="O34" s="86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</row>
    <row r="35" spans="1:27" s="5" customFormat="1" ht="26.25" customHeight="1">
      <c r="A35" s="294">
        <v>33</v>
      </c>
      <c r="B35" s="148"/>
      <c r="C35" s="338">
        <f>HYPERLINK("#A706:A716",AA716)</f>
        <v>0</v>
      </c>
      <c r="D35" s="180"/>
      <c r="E35" s="270">
        <v>0</v>
      </c>
      <c r="F35" s="270">
        <f t="shared" si="17"/>
        <v>0</v>
      </c>
      <c r="G35" s="302">
        <f t="shared" si="14"/>
        <v>0</v>
      </c>
      <c r="H35" s="61">
        <f t="shared" si="18"/>
        <v>0</v>
      </c>
      <c r="I35" s="65">
        <f t="shared" si="19"/>
        <v>0</v>
      </c>
      <c r="J35" s="70" t="str">
        <f>IF(((C35/(E35+1))&gt;0.1),(IF(((DATEDIF('ראשי-פרטים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5" s="66"/>
      <c r="L35" s="85"/>
      <c r="M35" s="85"/>
      <c r="N35" s="85"/>
      <c r="O35" s="86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</row>
    <row r="36" spans="1:27" s="5" customFormat="1" ht="26.25" customHeight="1">
      <c r="A36" s="294">
        <v>34</v>
      </c>
      <c r="B36" s="148"/>
      <c r="C36" s="338">
        <f>HYPERLINK("#A726:A736",AA736)</f>
        <v>0</v>
      </c>
      <c r="D36" s="180"/>
      <c r="E36" s="270">
        <v>0</v>
      </c>
      <c r="F36" s="270">
        <f t="shared" si="17"/>
        <v>0</v>
      </c>
      <c r="G36" s="302">
        <f t="shared" si="14"/>
        <v>0</v>
      </c>
      <c r="H36" s="61">
        <f t="shared" si="18"/>
        <v>0</v>
      </c>
      <c r="I36" s="65">
        <f t="shared" si="19"/>
        <v>0</v>
      </c>
      <c r="J36" s="70" t="str">
        <f>IF(((C36/(E36+1))&gt;0.1),(IF(((DATEDIF('ראשי-פרטים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6" s="66"/>
      <c r="L36" s="85"/>
      <c r="M36" s="85"/>
      <c r="N36" s="85"/>
      <c r="O36" s="86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</row>
    <row r="37" spans="1:27" s="5" customFormat="1" ht="26.25" customHeight="1">
      <c r="A37" s="294">
        <v>35</v>
      </c>
      <c r="B37" s="148"/>
      <c r="C37" s="338">
        <f>HYPERLINK("#A746:A756",AA756)</f>
        <v>0</v>
      </c>
      <c r="D37" s="180"/>
      <c r="E37" s="270">
        <v>0</v>
      </c>
      <c r="F37" s="270">
        <f t="shared" si="17"/>
        <v>0</v>
      </c>
      <c r="G37" s="302">
        <f t="shared" si="14"/>
        <v>0</v>
      </c>
      <c r="H37" s="61">
        <f t="shared" si="18"/>
        <v>0</v>
      </c>
      <c r="I37" s="65">
        <f t="shared" si="19"/>
        <v>0</v>
      </c>
      <c r="J37" s="70" t="str">
        <f>IF(((C37/(E37+1))&gt;0.1),(IF(((DATEDIF('ראשי-פרטים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7" s="66"/>
      <c r="L37" s="85"/>
      <c r="M37" s="85"/>
      <c r="N37" s="85"/>
      <c r="O37" s="86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</row>
    <row r="38" spans="1:27" s="5" customFormat="1" ht="26.25" customHeight="1">
      <c r="A38" s="294">
        <v>35</v>
      </c>
      <c r="B38" s="148"/>
      <c r="C38" s="338">
        <f>HYPERLINK("#A766:A776",AA776)</f>
        <v>0</v>
      </c>
      <c r="D38" s="180"/>
      <c r="E38" s="270">
        <v>0</v>
      </c>
      <c r="F38" s="270">
        <f t="shared" ref="F38" si="20">C38+D38</f>
        <v>0</v>
      </c>
      <c r="G38" s="302">
        <f t="shared" ref="G38" si="21">IF(E38-D38&gt;C38,C38,IF(E38-D38&lt;=0,0,E38-D38))</f>
        <v>0</v>
      </c>
      <c r="H38" s="61">
        <f t="shared" si="18"/>
        <v>0</v>
      </c>
      <c r="I38" s="65">
        <f t="shared" ref="I38" si="22">H38-C38</f>
        <v>0</v>
      </c>
      <c r="J38" s="70" t="str">
        <f>IF(((C38/(E38+1))&gt;0.1),(IF(((DATEDIF('ראשי-פרטים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8" s="66"/>
      <c r="L38" s="85"/>
      <c r="M38" s="85"/>
      <c r="N38" s="85"/>
      <c r="O38" s="86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</row>
    <row r="39" spans="1:27" s="5" customFormat="1" ht="26.25" customHeight="1">
      <c r="A39" s="294">
        <v>35</v>
      </c>
      <c r="B39" s="148"/>
      <c r="C39" s="338">
        <f>HYPERLINK("#A786:A796",AA796)</f>
        <v>0</v>
      </c>
      <c r="D39" s="180"/>
      <c r="E39" s="270">
        <v>0</v>
      </c>
      <c r="F39" s="270">
        <f>C39+D39</f>
        <v>0</v>
      </c>
      <c r="G39" s="302">
        <f>IF(E39-D39&gt;C39,C39,IF(E39-D39&lt;=0,0,E39-D39))</f>
        <v>0</v>
      </c>
      <c r="H39" s="61">
        <f t="shared" si="18"/>
        <v>0</v>
      </c>
      <c r="I39" s="65">
        <f>H39-C39</f>
        <v>0</v>
      </c>
      <c r="J39" s="70" t="str">
        <f>IF(((C39/(E39+1))&gt;0.1),(IF(((DATEDIF('ראשי-פרטים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9" s="66"/>
      <c r="L39" s="85"/>
      <c r="M39" s="85"/>
      <c r="N39" s="85"/>
      <c r="O39" s="86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</row>
    <row r="40" spans="1:27" s="5" customFormat="1" ht="26.25" customHeight="1">
      <c r="A40" s="294">
        <v>35</v>
      </c>
      <c r="B40" s="148"/>
      <c r="C40" s="338">
        <f>HYPERLINK("#A806:A816",AA816)</f>
        <v>0</v>
      </c>
      <c r="D40" s="180"/>
      <c r="E40" s="270">
        <v>0</v>
      </c>
      <c r="F40" s="270">
        <f>C40+D40</f>
        <v>0</v>
      </c>
      <c r="G40" s="302">
        <f>IF(E40-D40&gt;C40,C40,IF(E40-D40&lt;=0,0,E40-D40))</f>
        <v>0</v>
      </c>
      <c r="H40" s="61">
        <f t="shared" si="18"/>
        <v>0</v>
      </c>
      <c r="I40" s="65">
        <f>H40-C40</f>
        <v>0</v>
      </c>
      <c r="J40" s="70" t="str">
        <f>IF(((C40/(E40+1))&gt;0.1),(IF(((DATEDIF('ראשי-פרטים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40" s="66"/>
      <c r="L40" s="85"/>
      <c r="M40" s="85"/>
      <c r="N40" s="85"/>
      <c r="O40" s="86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</row>
    <row r="41" spans="1:27" s="5" customFormat="1" ht="26.25" customHeight="1">
      <c r="A41" s="294">
        <v>35</v>
      </c>
      <c r="B41" s="148"/>
      <c r="C41" s="338">
        <f>HYPERLINK("#A826:A836",AA836)</f>
        <v>0</v>
      </c>
      <c r="D41" s="180"/>
      <c r="E41" s="270">
        <v>0</v>
      </c>
      <c r="F41" s="270">
        <f>C41+D41</f>
        <v>0</v>
      </c>
      <c r="G41" s="302">
        <f>IF(E41-D41&gt;C41,C41,IF(E41-D41&lt;=0,0,E41-D41))</f>
        <v>0</v>
      </c>
      <c r="H41" s="61">
        <f t="shared" si="18"/>
        <v>0</v>
      </c>
      <c r="I41" s="65">
        <f>H41-C41</f>
        <v>0</v>
      </c>
      <c r="J41" s="70" t="str">
        <f>IF(((C41/(E41+1))&gt;0.1),(IF(((DATEDIF('ראשי-פרטים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41" s="66"/>
      <c r="L41" s="85"/>
      <c r="M41" s="85"/>
      <c r="N41" s="85"/>
      <c r="O41" s="86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</row>
    <row r="42" spans="1:27" s="5" customFormat="1" ht="26.25" customHeight="1">
      <c r="A42" s="294">
        <v>40</v>
      </c>
      <c r="B42" s="149"/>
      <c r="C42" s="338">
        <f>HYPERLINK("#A846:A856",AA856)</f>
        <v>0</v>
      </c>
      <c r="D42" s="180"/>
      <c r="E42" s="270">
        <v>0</v>
      </c>
      <c r="F42" s="270">
        <f>C42+D42</f>
        <v>0</v>
      </c>
      <c r="G42" s="302">
        <f>IF(E42-D42&gt;C42,C42,IF(E42-D42&lt;=0,0,E42-D42))</f>
        <v>0</v>
      </c>
      <c r="H42" s="61">
        <f t="shared" si="18"/>
        <v>0</v>
      </c>
      <c r="I42" s="65">
        <f>H42-C42</f>
        <v>0</v>
      </c>
      <c r="J42" s="70" t="str">
        <f>IF(((C42/(E42+1))&gt;0.1),(IF(((DATEDIF('ראשי-פרטים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42" s="66"/>
      <c r="L42" s="85"/>
      <c r="M42" s="85"/>
      <c r="N42" s="85"/>
      <c r="O42" s="86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</row>
    <row r="43" spans="1:27" s="5" customFormat="1" ht="25.5" customHeight="1">
      <c r="A43" s="387"/>
      <c r="B43" s="388" t="s">
        <v>3</v>
      </c>
      <c r="C43" s="389">
        <f>IF($A$45=20,SUM(C3:C42),0)</f>
        <v>0</v>
      </c>
      <c r="D43" s="389">
        <f t="shared" ref="D43" si="23">IF($A$45=20,SUM(D3:D42),0)</f>
        <v>0</v>
      </c>
      <c r="E43" s="389">
        <f>IF($A$45=20,SUM(E3:E42),0)</f>
        <v>0</v>
      </c>
      <c r="F43" s="389">
        <f>IF($A$45=20,SUM(F3:F42),0)</f>
        <v>0</v>
      </c>
      <c r="G43" s="390">
        <f>IF($A$45=20,SUM(G3:G42),0)</f>
        <v>0</v>
      </c>
      <c r="H43" s="70">
        <f>IF($A$45=20,SUM(H3:H42),0)</f>
        <v>0</v>
      </c>
      <c r="I43" s="70">
        <f>IF($A$45=20,SUM(I3:I42),0)</f>
        <v>0</v>
      </c>
      <c r="J43" s="70"/>
      <c r="K43" s="71"/>
      <c r="L43" s="85"/>
      <c r="M43" s="85"/>
      <c r="N43" s="85"/>
      <c r="O43" s="86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</row>
    <row r="44" spans="1:27" s="83" customFormat="1">
      <c r="O44" s="84"/>
    </row>
    <row r="45" spans="1:27" s="83" customFormat="1">
      <c r="A45" s="90">
        <f>'ראשי-פרטים כלליים וריכוז הוצאות'!D59</f>
        <v>20</v>
      </c>
      <c r="B45" s="95" t="s">
        <v>136</v>
      </c>
      <c r="C45" s="95"/>
      <c r="D45" s="95"/>
      <c r="H45" s="87"/>
      <c r="I45" s="87"/>
      <c r="J45" s="87"/>
      <c r="K45" s="87"/>
      <c r="L45" s="87"/>
      <c r="N45" s="87"/>
      <c r="O45" s="84"/>
      <c r="S45" s="87"/>
      <c r="Y45" s="87"/>
    </row>
    <row r="46" spans="1:27" s="83" customFormat="1" hidden="1">
      <c r="O46" s="84"/>
    </row>
    <row r="47" spans="1:27" s="83" customFormat="1" hidden="1">
      <c r="O47" s="84"/>
    </row>
    <row r="48" spans="1:27" s="83" customFormat="1" hidden="1">
      <c r="A48" s="215">
        <f>'ראשי-פרטים כלליים וריכוז הוצאות'!$F$99</f>
        <v>11</v>
      </c>
      <c r="O48" s="84"/>
    </row>
    <row r="49" spans="1:32" s="83" customFormat="1" hidden="1">
      <c r="A49" s="215">
        <f>INDEX('ראשי-פרטים כלליים וריכוז הוצאות'!$L$102:$L$151,$A$48)</f>
        <v>0</v>
      </c>
      <c r="O49" s="84"/>
    </row>
    <row r="50" spans="1:32" s="83" customFormat="1" hidden="1">
      <c r="O50" s="84"/>
    </row>
    <row r="51" spans="1:32" s="83" customFormat="1" hidden="1">
      <c r="O51" s="84"/>
    </row>
    <row r="52" spans="1:32" s="83" customFormat="1" hidden="1">
      <c r="O52" s="84"/>
    </row>
    <row r="53" spans="1:32" s="83" customFormat="1" hidden="1">
      <c r="O53" s="84"/>
    </row>
    <row r="54" spans="1:32" s="83" customFormat="1" hidden="1">
      <c r="O54" s="84"/>
    </row>
    <row r="55" spans="1:32" s="83" customFormat="1" hidden="1">
      <c r="O55" s="84"/>
    </row>
    <row r="56" spans="1:32" s="83" customFormat="1" hidden="1">
      <c r="K56" s="339"/>
      <c r="O56" s="84"/>
    </row>
    <row r="57" spans="1:32" s="83" customFormat="1" hidden="1">
      <c r="O57" s="84"/>
    </row>
    <row r="58" spans="1:32" s="83" customFormat="1" hidden="1">
      <c r="O58" s="84"/>
    </row>
    <row r="59" spans="1:32" s="83" customFormat="1" hidden="1">
      <c r="O59" s="84"/>
    </row>
    <row r="60" spans="1:32" s="83" customFormat="1" hidden="1">
      <c r="O60" s="84"/>
    </row>
    <row r="61" spans="1:32" s="83" customFormat="1">
      <c r="O61" s="84"/>
    </row>
    <row r="62" spans="1:32" s="83" customFormat="1" ht="18.75">
      <c r="B62" s="78" t="s">
        <v>35</v>
      </c>
      <c r="C62" s="79">
        <f>'ראשי-פרטים כלליים וריכוז הוצאות'!F10</f>
        <v>0</v>
      </c>
      <c r="D62" s="80" t="s">
        <v>36</v>
      </c>
      <c r="E62" s="79">
        <f>'ראשי-פרטים כלליים וריכוז הוצאות'!F11</f>
        <v>0</v>
      </c>
      <c r="O62" s="84"/>
      <c r="AB62" s="3"/>
      <c r="AC62" s="3"/>
      <c r="AD62" s="3"/>
      <c r="AE62" s="3"/>
      <c r="AF62" s="3"/>
    </row>
    <row r="63" spans="1:32" s="83" customFormat="1" ht="13.5" thickBot="1">
      <c r="O63" s="84"/>
      <c r="AB63" s="3"/>
      <c r="AC63" s="3"/>
      <c r="AD63" s="3"/>
      <c r="AE63" s="3"/>
      <c r="AF63" s="3"/>
    </row>
    <row r="64" spans="1:32" ht="12.75" customHeight="1">
      <c r="A64" s="24">
        <v>1</v>
      </c>
      <c r="B64" s="333"/>
      <c r="C64" s="523" t="s">
        <v>138</v>
      </c>
      <c r="D64" s="523" t="s">
        <v>74</v>
      </c>
      <c r="E64" s="523" t="s">
        <v>13</v>
      </c>
      <c r="F64" s="83"/>
      <c r="G64" s="24"/>
      <c r="H64" s="333"/>
      <c r="I64" s="25"/>
      <c r="J64" s="25"/>
      <c r="K64" s="25"/>
      <c r="L64" s="333"/>
      <c r="M64" s="523" t="s">
        <v>138</v>
      </c>
      <c r="N64" s="523" t="s">
        <v>74</v>
      </c>
      <c r="O64" s="516" t="s">
        <v>13</v>
      </c>
      <c r="Q64" s="24"/>
      <c r="R64" s="333"/>
      <c r="S64" s="523" t="s">
        <v>138</v>
      </c>
      <c r="T64" s="523" t="s">
        <v>74</v>
      </c>
      <c r="U64" s="523" t="s">
        <v>13</v>
      </c>
      <c r="W64" s="24"/>
      <c r="X64" s="333"/>
      <c r="Y64" s="523" t="s">
        <v>138</v>
      </c>
      <c r="Z64" s="523" t="s">
        <v>74</v>
      </c>
      <c r="AA64" s="516" t="s">
        <v>13</v>
      </c>
    </row>
    <row r="65" spans="1:32" ht="38.25">
      <c r="A65" s="26" t="s">
        <v>7</v>
      </c>
      <c r="B65" s="340" t="str">
        <f>HYPERLINK("#B3"," אסמכתא "&amp;B3&amp;"         חזרה לטבלה ")</f>
        <v xml:space="preserve"> אסמכתא          חזרה לטבלה </v>
      </c>
      <c r="C65" s="524"/>
      <c r="D65" s="524"/>
      <c r="E65" s="524"/>
      <c r="F65" s="83"/>
      <c r="G65" s="26" t="s">
        <v>19</v>
      </c>
      <c r="H65" s="340"/>
      <c r="I65" s="27"/>
      <c r="J65" s="27"/>
      <c r="K65" s="27"/>
      <c r="L65" s="340" t="str">
        <f>HYPERLINK("#B3"," אסמכתא "&amp;B3&amp;"         חזרה לטבלה ")</f>
        <v xml:space="preserve"> אסמכתא          חזרה לטבלה </v>
      </c>
      <c r="M65" s="524"/>
      <c r="N65" s="524"/>
      <c r="O65" s="517"/>
      <c r="Q65" s="26" t="s">
        <v>7</v>
      </c>
      <c r="R65" s="340" t="str">
        <f>HYPERLINK("#B3"," אסמכתא "&amp;B3&amp;"         חזרה לטבלה ")</f>
        <v xml:space="preserve"> אסמכתא          חזרה לטבלה </v>
      </c>
      <c r="S65" s="524"/>
      <c r="T65" s="524"/>
      <c r="U65" s="524"/>
      <c r="W65" s="26" t="s">
        <v>19</v>
      </c>
      <c r="X65" s="340" t="str">
        <f>HYPERLINK("#B3"," אסמכתא "&amp;B3&amp;"         חזרה לטבלה ")</f>
        <v xml:space="preserve"> אסמכתא          חזרה לטבלה </v>
      </c>
      <c r="Y65" s="524"/>
      <c r="Z65" s="524"/>
      <c r="AA65" s="517"/>
    </row>
    <row r="66" spans="1:32" s="83" customFormat="1">
      <c r="A66" s="30">
        <v>1</v>
      </c>
      <c r="B66" s="118"/>
      <c r="C66" s="145"/>
      <c r="D66" s="145"/>
      <c r="E66" s="120"/>
      <c r="G66" s="30">
        <v>12</v>
      </c>
      <c r="H66" s="118"/>
      <c r="I66" s="121"/>
      <c r="J66" s="121"/>
      <c r="K66" s="121"/>
      <c r="L66" s="118"/>
      <c r="M66" s="145"/>
      <c r="N66" s="145"/>
      <c r="O66" s="120"/>
      <c r="Q66" s="30">
        <v>23</v>
      </c>
      <c r="R66" s="118"/>
      <c r="S66" s="145"/>
      <c r="T66" s="145"/>
      <c r="U66" s="120"/>
      <c r="W66" s="30">
        <v>34</v>
      </c>
      <c r="X66" s="118"/>
      <c r="Y66" s="145"/>
      <c r="Z66" s="145"/>
      <c r="AA66" s="120"/>
      <c r="AB66" s="3"/>
      <c r="AC66" s="3"/>
      <c r="AD66" s="3"/>
      <c r="AE66" s="3"/>
      <c r="AF66" s="3"/>
    </row>
    <row r="67" spans="1:32" s="83" customFormat="1">
      <c r="A67" s="30">
        <v>2</v>
      </c>
      <c r="B67" s="118"/>
      <c r="C67" s="145"/>
      <c r="D67" s="145"/>
      <c r="E67" s="120"/>
      <c r="G67" s="30">
        <v>13</v>
      </c>
      <c r="H67" s="118"/>
      <c r="I67" s="121"/>
      <c r="J67" s="121"/>
      <c r="K67" s="121"/>
      <c r="L67" s="118"/>
      <c r="M67" s="145"/>
      <c r="N67" s="145"/>
      <c r="O67" s="120"/>
      <c r="Q67" s="30">
        <v>24</v>
      </c>
      <c r="R67" s="118"/>
      <c r="S67" s="145"/>
      <c r="T67" s="145"/>
      <c r="U67" s="120"/>
      <c r="W67" s="30">
        <v>35</v>
      </c>
      <c r="X67" s="118"/>
      <c r="Y67" s="145"/>
      <c r="Z67" s="145"/>
      <c r="AA67" s="120"/>
      <c r="AB67" s="3"/>
      <c r="AC67" s="3"/>
      <c r="AD67" s="3"/>
      <c r="AE67" s="3"/>
      <c r="AF67" s="3"/>
    </row>
    <row r="68" spans="1:32" s="83" customFormat="1">
      <c r="A68" s="30">
        <v>3</v>
      </c>
      <c r="B68" s="118"/>
      <c r="C68" s="145"/>
      <c r="D68" s="145"/>
      <c r="E68" s="120"/>
      <c r="G68" s="30">
        <v>14</v>
      </c>
      <c r="H68" s="118"/>
      <c r="I68" s="121"/>
      <c r="J68" s="121"/>
      <c r="K68" s="121"/>
      <c r="L68" s="118"/>
      <c r="M68" s="145"/>
      <c r="N68" s="145"/>
      <c r="O68" s="120"/>
      <c r="Q68" s="30">
        <v>25</v>
      </c>
      <c r="R68" s="118"/>
      <c r="S68" s="145"/>
      <c r="T68" s="145"/>
      <c r="U68" s="120"/>
      <c r="W68" s="30">
        <v>36</v>
      </c>
      <c r="X68" s="118"/>
      <c r="Y68" s="145"/>
      <c r="Z68" s="145"/>
      <c r="AA68" s="120"/>
      <c r="AB68" s="3"/>
      <c r="AC68" s="3"/>
      <c r="AD68" s="3"/>
      <c r="AE68" s="3"/>
      <c r="AF68" s="3"/>
    </row>
    <row r="69" spans="1:32" s="83" customFormat="1">
      <c r="A69" s="30">
        <v>4</v>
      </c>
      <c r="B69" s="118"/>
      <c r="C69" s="145"/>
      <c r="D69" s="145"/>
      <c r="E69" s="120"/>
      <c r="G69" s="30">
        <v>15</v>
      </c>
      <c r="H69" s="118"/>
      <c r="I69" s="121"/>
      <c r="J69" s="121"/>
      <c r="K69" s="121"/>
      <c r="L69" s="118"/>
      <c r="M69" s="145"/>
      <c r="N69" s="145"/>
      <c r="O69" s="120"/>
      <c r="Q69" s="30">
        <v>26</v>
      </c>
      <c r="R69" s="118"/>
      <c r="S69" s="145"/>
      <c r="T69" s="145"/>
      <c r="U69" s="120"/>
      <c r="W69" s="30">
        <v>37</v>
      </c>
      <c r="X69" s="118"/>
      <c r="Y69" s="145"/>
      <c r="Z69" s="145"/>
      <c r="AA69" s="120"/>
      <c r="AB69" s="3"/>
      <c r="AC69" s="3"/>
      <c r="AD69" s="3"/>
      <c r="AE69" s="3"/>
      <c r="AF69" s="3"/>
    </row>
    <row r="70" spans="1:32" s="83" customFormat="1">
      <c r="A70" s="30">
        <v>5</v>
      </c>
      <c r="B70" s="118"/>
      <c r="C70" s="145"/>
      <c r="D70" s="145"/>
      <c r="E70" s="120"/>
      <c r="G70" s="30">
        <v>16</v>
      </c>
      <c r="H70" s="118"/>
      <c r="I70" s="121"/>
      <c r="J70" s="121"/>
      <c r="K70" s="121"/>
      <c r="L70" s="118"/>
      <c r="M70" s="145"/>
      <c r="N70" s="145"/>
      <c r="O70" s="120"/>
      <c r="Q70" s="30">
        <v>27</v>
      </c>
      <c r="R70" s="118"/>
      <c r="S70" s="145"/>
      <c r="T70" s="145"/>
      <c r="U70" s="120"/>
      <c r="W70" s="30">
        <v>38</v>
      </c>
      <c r="X70" s="118"/>
      <c r="Y70" s="145"/>
      <c r="Z70" s="145"/>
      <c r="AA70" s="120"/>
      <c r="AB70" s="3"/>
      <c r="AC70" s="3"/>
      <c r="AD70" s="3"/>
      <c r="AE70" s="3"/>
      <c r="AF70" s="3"/>
    </row>
    <row r="71" spans="1:32" s="83" customFormat="1">
      <c r="A71" s="30">
        <v>6</v>
      </c>
      <c r="B71" s="118"/>
      <c r="C71" s="145"/>
      <c r="D71" s="145"/>
      <c r="E71" s="120"/>
      <c r="G71" s="30">
        <v>17</v>
      </c>
      <c r="H71" s="118"/>
      <c r="I71" s="121"/>
      <c r="J71" s="121"/>
      <c r="K71" s="121"/>
      <c r="L71" s="118"/>
      <c r="M71" s="145"/>
      <c r="N71" s="145"/>
      <c r="O71" s="120"/>
      <c r="Q71" s="30">
        <v>28</v>
      </c>
      <c r="R71" s="118"/>
      <c r="S71" s="145"/>
      <c r="T71" s="145"/>
      <c r="U71" s="120"/>
      <c r="W71" s="30">
        <v>39</v>
      </c>
      <c r="X71" s="118"/>
      <c r="Y71" s="145"/>
      <c r="Z71" s="145"/>
      <c r="AA71" s="120"/>
      <c r="AB71" s="3"/>
      <c r="AC71" s="3"/>
      <c r="AD71" s="3"/>
      <c r="AE71" s="3"/>
      <c r="AF71" s="3"/>
    </row>
    <row r="72" spans="1:32" s="83" customFormat="1">
      <c r="A72" s="30">
        <v>7</v>
      </c>
      <c r="B72" s="118"/>
      <c r="C72" s="145"/>
      <c r="D72" s="145"/>
      <c r="E72" s="120"/>
      <c r="G72" s="30">
        <v>18</v>
      </c>
      <c r="H72" s="118"/>
      <c r="I72" s="121"/>
      <c r="J72" s="121"/>
      <c r="K72" s="121"/>
      <c r="L72" s="118"/>
      <c r="M72" s="145"/>
      <c r="N72" s="145"/>
      <c r="O72" s="120"/>
      <c r="Q72" s="30">
        <v>29</v>
      </c>
      <c r="R72" s="118"/>
      <c r="S72" s="145"/>
      <c r="T72" s="145"/>
      <c r="U72" s="120"/>
      <c r="W72" s="30">
        <v>40</v>
      </c>
      <c r="X72" s="118"/>
      <c r="Y72" s="145"/>
      <c r="Z72" s="145"/>
      <c r="AA72" s="120"/>
      <c r="AB72" s="3"/>
      <c r="AC72" s="3"/>
      <c r="AD72" s="3"/>
      <c r="AE72" s="3"/>
      <c r="AF72" s="3"/>
    </row>
    <row r="73" spans="1:32" s="83" customFormat="1">
      <c r="A73" s="30">
        <v>8</v>
      </c>
      <c r="B73" s="118"/>
      <c r="C73" s="145"/>
      <c r="D73" s="145"/>
      <c r="E73" s="120"/>
      <c r="G73" s="30">
        <v>19</v>
      </c>
      <c r="H73" s="118"/>
      <c r="I73" s="121"/>
      <c r="J73" s="121"/>
      <c r="K73" s="121"/>
      <c r="L73" s="118"/>
      <c r="M73" s="145"/>
      <c r="N73" s="145"/>
      <c r="O73" s="120"/>
      <c r="Q73" s="30">
        <v>30</v>
      </c>
      <c r="R73" s="118"/>
      <c r="S73" s="145"/>
      <c r="T73" s="145"/>
      <c r="U73" s="120"/>
      <c r="W73" s="30">
        <v>41</v>
      </c>
      <c r="X73" s="118"/>
      <c r="Y73" s="145"/>
      <c r="Z73" s="145"/>
      <c r="AA73" s="120"/>
      <c r="AB73" s="3"/>
      <c r="AC73" s="3"/>
      <c r="AD73" s="3"/>
      <c r="AE73" s="3"/>
      <c r="AF73" s="3"/>
    </row>
    <row r="74" spans="1:32" s="83" customFormat="1">
      <c r="A74" s="30">
        <v>9</v>
      </c>
      <c r="B74" s="118"/>
      <c r="C74" s="145"/>
      <c r="D74" s="145"/>
      <c r="E74" s="120"/>
      <c r="G74" s="30">
        <v>20</v>
      </c>
      <c r="H74" s="118"/>
      <c r="I74" s="121"/>
      <c r="J74" s="121"/>
      <c r="K74" s="121"/>
      <c r="L74" s="118"/>
      <c r="M74" s="145"/>
      <c r="N74" s="145"/>
      <c r="O74" s="120"/>
      <c r="Q74" s="30">
        <v>31</v>
      </c>
      <c r="R74" s="118"/>
      <c r="S74" s="145"/>
      <c r="T74" s="145"/>
      <c r="U74" s="120"/>
      <c r="W74" s="30">
        <v>42</v>
      </c>
      <c r="X74" s="118"/>
      <c r="Y74" s="145"/>
      <c r="Z74" s="145"/>
      <c r="AA74" s="120"/>
      <c r="AB74" s="3"/>
      <c r="AC74" s="3"/>
      <c r="AD74" s="3"/>
      <c r="AE74" s="3"/>
      <c r="AF74" s="3"/>
    </row>
    <row r="75" spans="1:32" s="83" customFormat="1">
      <c r="A75" s="30">
        <v>10</v>
      </c>
      <c r="B75" s="118"/>
      <c r="C75" s="145"/>
      <c r="D75" s="145"/>
      <c r="E75" s="120"/>
      <c r="G75" s="30">
        <v>21</v>
      </c>
      <c r="H75" s="118"/>
      <c r="I75" s="121"/>
      <c r="J75" s="121"/>
      <c r="K75" s="121"/>
      <c r="L75" s="118"/>
      <c r="M75" s="145"/>
      <c r="N75" s="145"/>
      <c r="O75" s="120"/>
      <c r="Q75" s="30">
        <v>32</v>
      </c>
      <c r="R75" s="118"/>
      <c r="S75" s="145"/>
      <c r="T75" s="145"/>
      <c r="U75" s="120"/>
      <c r="W75" s="30">
        <v>43</v>
      </c>
      <c r="X75" s="118"/>
      <c r="Y75" s="145"/>
      <c r="Z75" s="145"/>
      <c r="AA75" s="120"/>
      <c r="AB75" s="3"/>
      <c r="AC75" s="3"/>
      <c r="AD75" s="3"/>
      <c r="AE75" s="3"/>
      <c r="AF75" s="3"/>
    </row>
    <row r="76" spans="1:32" s="83" customFormat="1" ht="13.5" thickBot="1">
      <c r="A76" s="30">
        <v>11</v>
      </c>
      <c r="B76" s="118"/>
      <c r="C76" s="145"/>
      <c r="D76" s="145"/>
      <c r="E76" s="120"/>
      <c r="G76" s="30">
        <v>22</v>
      </c>
      <c r="H76" s="118"/>
      <c r="I76" s="121"/>
      <c r="J76" s="121"/>
      <c r="K76" s="121"/>
      <c r="L76" s="118"/>
      <c r="M76" s="145"/>
      <c r="N76" s="145"/>
      <c r="O76" s="120"/>
      <c r="Q76" s="30">
        <v>33</v>
      </c>
      <c r="R76" s="118"/>
      <c r="S76" s="145"/>
      <c r="T76" s="145"/>
      <c r="U76" s="120"/>
      <c r="W76" s="142"/>
      <c r="X76" s="118"/>
      <c r="Y76" s="143"/>
      <c r="Z76" s="143"/>
      <c r="AA76" s="144">
        <f>SUM(E66:E76)+SUM(O66:O76)+SUM(AA66:AA75)+SUM(U66:U76)</f>
        <v>0</v>
      </c>
      <c r="AB76" s="3"/>
      <c r="AC76" s="3"/>
      <c r="AD76" s="3"/>
      <c r="AE76" s="3"/>
      <c r="AF76" s="3"/>
    </row>
    <row r="77" spans="1:32" s="83" customFormat="1">
      <c r="B77" s="88"/>
      <c r="D77" s="89"/>
      <c r="E77" s="84"/>
      <c r="H77" s="88"/>
      <c r="L77" s="88"/>
      <c r="N77" s="89"/>
      <c r="O77" s="84"/>
      <c r="R77" s="88"/>
      <c r="T77" s="89"/>
      <c r="U77" s="84"/>
      <c r="X77" s="88"/>
      <c r="AA77" s="84"/>
      <c r="AB77" s="3"/>
      <c r="AC77" s="3"/>
      <c r="AD77" s="3"/>
      <c r="AE77" s="3"/>
      <c r="AF77" s="3"/>
    </row>
    <row r="78" spans="1:32" s="83" customFormat="1">
      <c r="B78" s="88"/>
      <c r="D78" s="89"/>
      <c r="E78" s="84"/>
      <c r="H78" s="88"/>
      <c r="L78" s="88"/>
      <c r="N78" s="89"/>
      <c r="O78" s="84"/>
      <c r="R78" s="88"/>
      <c r="T78" s="89"/>
      <c r="U78" s="84"/>
      <c r="X78" s="88"/>
      <c r="AA78" s="84"/>
      <c r="AB78" s="3"/>
      <c r="AC78" s="3"/>
      <c r="AD78" s="3"/>
      <c r="AE78" s="3"/>
      <c r="AF78" s="3"/>
    </row>
    <row r="79" spans="1:32" s="83" customFormat="1">
      <c r="B79" s="88"/>
      <c r="D79" s="89"/>
      <c r="E79" s="84"/>
      <c r="H79" s="88"/>
      <c r="L79" s="88"/>
      <c r="N79" s="89"/>
      <c r="O79" s="84"/>
      <c r="R79" s="88"/>
      <c r="T79" s="89"/>
      <c r="U79" s="84"/>
      <c r="X79" s="88"/>
      <c r="AA79" s="84"/>
      <c r="AB79" s="3"/>
      <c r="AC79" s="3"/>
      <c r="AD79" s="3"/>
      <c r="AE79" s="3"/>
      <c r="AF79" s="3"/>
    </row>
    <row r="80" spans="1:32" s="83" customFormat="1">
      <c r="B80" s="88"/>
      <c r="D80" s="89"/>
      <c r="E80" s="84"/>
      <c r="H80" s="88"/>
      <c r="L80" s="88"/>
      <c r="N80" s="89"/>
      <c r="O80" s="84"/>
      <c r="R80" s="88"/>
      <c r="T80" s="89"/>
      <c r="U80" s="84"/>
      <c r="X80" s="88"/>
      <c r="AA80" s="84"/>
      <c r="AB80" s="3"/>
      <c r="AC80" s="3"/>
      <c r="AD80" s="3"/>
      <c r="AE80" s="3"/>
      <c r="AF80" s="3"/>
    </row>
    <row r="81" spans="1:31" s="83" customFormat="1">
      <c r="B81" s="88"/>
      <c r="D81" s="89"/>
      <c r="E81" s="84"/>
      <c r="H81" s="88"/>
      <c r="L81" s="88"/>
      <c r="N81" s="89"/>
      <c r="O81" s="84"/>
      <c r="R81" s="88"/>
      <c r="T81" s="89"/>
      <c r="U81" s="84"/>
      <c r="X81" s="88"/>
      <c r="AA81" s="84"/>
      <c r="AE81" s="88"/>
    </row>
    <row r="82" spans="1:31" s="83" customFormat="1">
      <c r="B82" s="88"/>
      <c r="D82" s="89"/>
      <c r="E82" s="84"/>
      <c r="H82" s="88"/>
      <c r="L82" s="88"/>
      <c r="N82" s="89"/>
      <c r="O82" s="84"/>
      <c r="R82" s="88"/>
      <c r="T82" s="89"/>
      <c r="U82" s="84"/>
      <c r="X82" s="88"/>
      <c r="AA82" s="84"/>
      <c r="AE82" s="88"/>
    </row>
    <row r="83" spans="1:31" s="83" customFormat="1" ht="13.5" thickBot="1">
      <c r="B83" s="88"/>
      <c r="D83" s="89"/>
      <c r="E83" s="84"/>
      <c r="H83" s="88"/>
      <c r="L83" s="88"/>
      <c r="N83" s="89"/>
      <c r="O83" s="84"/>
      <c r="R83" s="88"/>
      <c r="T83" s="89"/>
      <c r="U83" s="84"/>
      <c r="X83" s="88"/>
      <c r="AA83" s="84"/>
      <c r="AE83" s="88"/>
    </row>
    <row r="84" spans="1:31" ht="12.75" customHeight="1">
      <c r="A84" s="24">
        <v>2</v>
      </c>
      <c r="B84" s="25"/>
      <c r="C84" s="523" t="s">
        <v>138</v>
      </c>
      <c r="D84" s="514" t="s">
        <v>74</v>
      </c>
      <c r="E84" s="516" t="s">
        <v>13</v>
      </c>
      <c r="F84" s="83"/>
      <c r="G84" s="24"/>
      <c r="H84" s="25"/>
      <c r="I84" s="25"/>
      <c r="J84" s="25"/>
      <c r="K84" s="25"/>
      <c r="L84" s="25"/>
      <c r="M84" s="523" t="s">
        <v>138</v>
      </c>
      <c r="N84" s="514" t="s">
        <v>74</v>
      </c>
      <c r="O84" s="516" t="s">
        <v>13</v>
      </c>
      <c r="Q84" s="24">
        <v>2</v>
      </c>
      <c r="R84" s="25"/>
      <c r="S84" s="523" t="s">
        <v>138</v>
      </c>
      <c r="T84" s="514" t="s">
        <v>74</v>
      </c>
      <c r="U84" s="516" t="s">
        <v>13</v>
      </c>
      <c r="W84" s="24"/>
      <c r="X84" s="25"/>
      <c r="Y84" s="523" t="s">
        <v>138</v>
      </c>
      <c r="Z84" s="523" t="s">
        <v>74</v>
      </c>
      <c r="AA84" s="516" t="s">
        <v>13</v>
      </c>
      <c r="AB84" s="83"/>
      <c r="AC84" s="83"/>
      <c r="AD84" s="83"/>
      <c r="AE84" s="83"/>
    </row>
    <row r="85" spans="1:31" ht="38.25">
      <c r="A85" s="26" t="s">
        <v>7</v>
      </c>
      <c r="B85" s="340" t="str">
        <f>HYPERLINK("#B4"," אסמכתא "&amp;B4&amp;"         חזרה לטבלה ")</f>
        <v xml:space="preserve"> אסמכתא          חזרה לטבלה </v>
      </c>
      <c r="C85" s="524"/>
      <c r="D85" s="515"/>
      <c r="E85" s="517"/>
      <c r="F85" s="83"/>
      <c r="G85" s="26" t="s">
        <v>19</v>
      </c>
      <c r="H85" s="340"/>
      <c r="I85" s="27"/>
      <c r="J85" s="27"/>
      <c r="K85" s="27"/>
      <c r="L85" s="340" t="str">
        <f>HYPERLINK("#B4"," אסמכתא "&amp;B4&amp;"         חזרה לטבלה ")</f>
        <v xml:space="preserve"> אסמכתא          חזרה לטבלה </v>
      </c>
      <c r="M85" s="524"/>
      <c r="N85" s="515"/>
      <c r="O85" s="517"/>
      <c r="Q85" s="26" t="s">
        <v>7</v>
      </c>
      <c r="R85" s="340" t="str">
        <f>HYPERLINK("#B4"," אסמכתא "&amp;B4&amp;"         חזרה לטבלה ")</f>
        <v xml:space="preserve"> אסמכתא          חזרה לטבלה </v>
      </c>
      <c r="S85" s="524"/>
      <c r="T85" s="515"/>
      <c r="U85" s="517"/>
      <c r="W85" s="26" t="s">
        <v>19</v>
      </c>
      <c r="X85" s="340" t="str">
        <f>HYPERLINK("#B4"," אסמכתא "&amp;B4&amp;"         חזרה לטבלה ")</f>
        <v xml:space="preserve"> אסמכתא          חזרה לטבלה </v>
      </c>
      <c r="Y85" s="524"/>
      <c r="Z85" s="524"/>
      <c r="AA85" s="517"/>
      <c r="AB85" s="83"/>
      <c r="AC85" s="83"/>
      <c r="AD85" s="83"/>
      <c r="AE85" s="83"/>
    </row>
    <row r="86" spans="1:31" s="83" customFormat="1">
      <c r="A86" s="30">
        <v>1</v>
      </c>
      <c r="B86" s="118"/>
      <c r="C86" s="145"/>
      <c r="D86" s="145"/>
      <c r="E86" s="120"/>
      <c r="G86" s="30">
        <v>12</v>
      </c>
      <c r="H86" s="118"/>
      <c r="I86" s="121"/>
      <c r="J86" s="121"/>
      <c r="K86" s="121"/>
      <c r="L86" s="118"/>
      <c r="M86" s="145"/>
      <c r="N86" s="145"/>
      <c r="O86" s="120"/>
      <c r="Q86" s="30">
        <v>23</v>
      </c>
      <c r="R86" s="118"/>
      <c r="S86" s="145"/>
      <c r="T86" s="145"/>
      <c r="U86" s="120"/>
      <c r="W86" s="30">
        <v>34</v>
      </c>
      <c r="X86" s="118"/>
      <c r="Y86" s="145"/>
      <c r="Z86" s="145"/>
      <c r="AA86" s="120"/>
    </row>
    <row r="87" spans="1:31" s="83" customFormat="1">
      <c r="A87" s="30">
        <v>2</v>
      </c>
      <c r="B87" s="118"/>
      <c r="C87" s="145"/>
      <c r="D87" s="145"/>
      <c r="E87" s="120"/>
      <c r="G87" s="30">
        <v>13</v>
      </c>
      <c r="H87" s="118"/>
      <c r="I87" s="121"/>
      <c r="J87" s="121"/>
      <c r="K87" s="121"/>
      <c r="L87" s="118"/>
      <c r="M87" s="145"/>
      <c r="N87" s="145"/>
      <c r="O87" s="120"/>
      <c r="Q87" s="30">
        <v>24</v>
      </c>
      <c r="R87" s="118"/>
      <c r="S87" s="145"/>
      <c r="T87" s="145"/>
      <c r="U87" s="120"/>
      <c r="W87" s="30">
        <v>35</v>
      </c>
      <c r="X87" s="118"/>
      <c r="Y87" s="145"/>
      <c r="Z87" s="145"/>
      <c r="AA87" s="120"/>
    </row>
    <row r="88" spans="1:31" s="83" customFormat="1">
      <c r="A88" s="30">
        <v>3</v>
      </c>
      <c r="B88" s="118"/>
      <c r="C88" s="145"/>
      <c r="D88" s="145"/>
      <c r="E88" s="120"/>
      <c r="G88" s="30">
        <v>14</v>
      </c>
      <c r="H88" s="118"/>
      <c r="I88" s="121"/>
      <c r="J88" s="121"/>
      <c r="K88" s="121"/>
      <c r="L88" s="118"/>
      <c r="M88" s="145"/>
      <c r="N88" s="145"/>
      <c r="O88" s="120"/>
      <c r="Q88" s="30">
        <v>25</v>
      </c>
      <c r="R88" s="118"/>
      <c r="S88" s="145"/>
      <c r="T88" s="145"/>
      <c r="U88" s="120"/>
      <c r="W88" s="30">
        <v>36</v>
      </c>
      <c r="X88" s="118"/>
      <c r="Y88" s="145"/>
      <c r="Z88" s="145"/>
      <c r="AA88" s="120"/>
    </row>
    <row r="89" spans="1:31" s="83" customFormat="1">
      <c r="A89" s="30">
        <v>4</v>
      </c>
      <c r="B89" s="118"/>
      <c r="C89" s="145"/>
      <c r="D89" s="145"/>
      <c r="E89" s="120"/>
      <c r="G89" s="30">
        <v>15</v>
      </c>
      <c r="H89" s="118"/>
      <c r="I89" s="121"/>
      <c r="J89" s="121"/>
      <c r="K89" s="121"/>
      <c r="L89" s="118"/>
      <c r="M89" s="145"/>
      <c r="N89" s="145"/>
      <c r="O89" s="120"/>
      <c r="Q89" s="30">
        <v>26</v>
      </c>
      <c r="R89" s="118"/>
      <c r="S89" s="145"/>
      <c r="T89" s="145"/>
      <c r="U89" s="120"/>
      <c r="W89" s="30">
        <v>37</v>
      </c>
      <c r="X89" s="118"/>
      <c r="Y89" s="145"/>
      <c r="Z89" s="145"/>
      <c r="AA89" s="120"/>
    </row>
    <row r="90" spans="1:31" s="83" customFormat="1">
      <c r="A90" s="30">
        <v>5</v>
      </c>
      <c r="B90" s="118"/>
      <c r="C90" s="145"/>
      <c r="D90" s="145"/>
      <c r="E90" s="120"/>
      <c r="G90" s="30">
        <v>16</v>
      </c>
      <c r="H90" s="118"/>
      <c r="I90" s="121"/>
      <c r="J90" s="121"/>
      <c r="K90" s="121"/>
      <c r="L90" s="118"/>
      <c r="M90" s="145"/>
      <c r="N90" s="145"/>
      <c r="O90" s="120"/>
      <c r="Q90" s="30">
        <v>27</v>
      </c>
      <c r="R90" s="118"/>
      <c r="S90" s="145"/>
      <c r="T90" s="145"/>
      <c r="U90" s="120"/>
      <c r="W90" s="30">
        <v>38</v>
      </c>
      <c r="X90" s="118"/>
      <c r="Y90" s="145"/>
      <c r="Z90" s="145"/>
      <c r="AA90" s="120"/>
    </row>
    <row r="91" spans="1:31" s="83" customFormat="1">
      <c r="A91" s="30">
        <v>6</v>
      </c>
      <c r="B91" s="118"/>
      <c r="C91" s="145"/>
      <c r="D91" s="145"/>
      <c r="E91" s="120"/>
      <c r="G91" s="30">
        <v>17</v>
      </c>
      <c r="H91" s="118"/>
      <c r="I91" s="121"/>
      <c r="J91" s="121"/>
      <c r="K91" s="121"/>
      <c r="L91" s="118"/>
      <c r="M91" s="145"/>
      <c r="N91" s="145"/>
      <c r="O91" s="120"/>
      <c r="Q91" s="30">
        <v>28</v>
      </c>
      <c r="R91" s="118"/>
      <c r="S91" s="145"/>
      <c r="T91" s="145"/>
      <c r="U91" s="120"/>
      <c r="W91" s="30">
        <v>39</v>
      </c>
      <c r="X91" s="118"/>
      <c r="Y91" s="145"/>
      <c r="Z91" s="145"/>
      <c r="AA91" s="120"/>
    </row>
    <row r="92" spans="1:31" s="83" customFormat="1">
      <c r="A92" s="30">
        <v>7</v>
      </c>
      <c r="B92" s="118"/>
      <c r="C92" s="145"/>
      <c r="D92" s="145"/>
      <c r="E92" s="120"/>
      <c r="G92" s="30">
        <v>18</v>
      </c>
      <c r="H92" s="118"/>
      <c r="I92" s="121"/>
      <c r="J92" s="121"/>
      <c r="K92" s="121"/>
      <c r="L92" s="118"/>
      <c r="M92" s="145"/>
      <c r="N92" s="145"/>
      <c r="O92" s="120"/>
      <c r="Q92" s="30">
        <v>29</v>
      </c>
      <c r="R92" s="118"/>
      <c r="S92" s="145"/>
      <c r="T92" s="145"/>
      <c r="U92" s="120"/>
      <c r="W92" s="30">
        <v>40</v>
      </c>
      <c r="X92" s="118"/>
      <c r="Y92" s="145"/>
      <c r="Z92" s="145"/>
      <c r="AA92" s="120"/>
    </row>
    <row r="93" spans="1:31" s="83" customFormat="1">
      <c r="A93" s="30">
        <v>8</v>
      </c>
      <c r="B93" s="118"/>
      <c r="C93" s="145"/>
      <c r="D93" s="145"/>
      <c r="E93" s="120"/>
      <c r="G93" s="30">
        <v>19</v>
      </c>
      <c r="H93" s="118"/>
      <c r="I93" s="121"/>
      <c r="J93" s="121"/>
      <c r="K93" s="121"/>
      <c r="L93" s="118"/>
      <c r="M93" s="145"/>
      <c r="N93" s="145"/>
      <c r="O93" s="120"/>
      <c r="Q93" s="30">
        <v>30</v>
      </c>
      <c r="R93" s="118"/>
      <c r="S93" s="145"/>
      <c r="T93" s="145"/>
      <c r="U93" s="120"/>
      <c r="W93" s="30">
        <v>41</v>
      </c>
      <c r="X93" s="118"/>
      <c r="Y93" s="145"/>
      <c r="Z93" s="145"/>
      <c r="AA93" s="120"/>
    </row>
    <row r="94" spans="1:31" s="83" customFormat="1">
      <c r="A94" s="30">
        <v>9</v>
      </c>
      <c r="B94" s="118"/>
      <c r="C94" s="145"/>
      <c r="D94" s="145"/>
      <c r="E94" s="120"/>
      <c r="G94" s="30">
        <v>20</v>
      </c>
      <c r="H94" s="118"/>
      <c r="I94" s="121"/>
      <c r="J94" s="121"/>
      <c r="K94" s="121"/>
      <c r="L94" s="118"/>
      <c r="M94" s="145"/>
      <c r="N94" s="145"/>
      <c r="O94" s="120"/>
      <c r="Q94" s="30">
        <v>31</v>
      </c>
      <c r="R94" s="118"/>
      <c r="S94" s="145"/>
      <c r="T94" s="145"/>
      <c r="U94" s="120"/>
      <c r="W94" s="30">
        <v>42</v>
      </c>
      <c r="X94" s="118"/>
      <c r="Y94" s="145"/>
      <c r="Z94" s="145"/>
      <c r="AA94" s="120"/>
    </row>
    <row r="95" spans="1:31" s="83" customFormat="1">
      <c r="A95" s="30">
        <v>10</v>
      </c>
      <c r="B95" s="118"/>
      <c r="C95" s="145"/>
      <c r="D95" s="145"/>
      <c r="E95" s="120"/>
      <c r="G95" s="30">
        <v>21</v>
      </c>
      <c r="H95" s="118"/>
      <c r="I95" s="121"/>
      <c r="J95" s="121"/>
      <c r="K95" s="121"/>
      <c r="L95" s="118"/>
      <c r="M95" s="145"/>
      <c r="N95" s="145"/>
      <c r="O95" s="120"/>
      <c r="Q95" s="30">
        <v>32</v>
      </c>
      <c r="R95" s="118"/>
      <c r="S95" s="145"/>
      <c r="T95" s="145"/>
      <c r="U95" s="120"/>
      <c r="W95" s="30">
        <v>43</v>
      </c>
      <c r="X95" s="118"/>
      <c r="Y95" s="145"/>
      <c r="Z95" s="145"/>
      <c r="AA95" s="120"/>
    </row>
    <row r="96" spans="1:31" s="83" customFormat="1" ht="13.5" thickBot="1">
      <c r="A96" s="30">
        <v>11</v>
      </c>
      <c r="B96" s="118"/>
      <c r="C96" s="145"/>
      <c r="D96" s="145"/>
      <c r="E96" s="120"/>
      <c r="G96" s="30">
        <v>22</v>
      </c>
      <c r="H96" s="118"/>
      <c r="I96" s="121"/>
      <c r="J96" s="121"/>
      <c r="K96" s="121"/>
      <c r="L96" s="118"/>
      <c r="M96" s="145"/>
      <c r="N96" s="145"/>
      <c r="O96" s="120"/>
      <c r="Q96" s="30">
        <v>33</v>
      </c>
      <c r="R96" s="118"/>
      <c r="S96" s="145"/>
      <c r="T96" s="145"/>
      <c r="U96" s="120"/>
      <c r="W96" s="142"/>
      <c r="X96" s="118"/>
      <c r="Y96" s="143"/>
      <c r="Z96" s="143"/>
      <c r="AA96" s="144">
        <f>SUM(E86:E96)+SUM(O86:O96)+SUM(AA86:AA95)+SUM(U86:U96)</f>
        <v>0</v>
      </c>
    </row>
    <row r="97" spans="1:31" s="83" customFormat="1">
      <c r="B97" s="88"/>
      <c r="D97" s="89"/>
      <c r="E97" s="84"/>
      <c r="H97" s="88"/>
      <c r="L97" s="88"/>
      <c r="N97" s="89"/>
      <c r="O97" s="84"/>
      <c r="R97" s="88"/>
      <c r="T97" s="89"/>
      <c r="U97" s="84"/>
      <c r="X97" s="88"/>
      <c r="AA97" s="84"/>
    </row>
    <row r="98" spans="1:31" s="83" customFormat="1">
      <c r="B98" s="88"/>
      <c r="D98" s="89"/>
      <c r="E98" s="84"/>
      <c r="H98" s="88"/>
      <c r="L98" s="88"/>
      <c r="N98" s="89"/>
      <c r="O98" s="84"/>
      <c r="R98" s="88"/>
      <c r="T98" s="89"/>
      <c r="U98" s="84"/>
      <c r="X98" s="88"/>
      <c r="AA98" s="84"/>
    </row>
    <row r="99" spans="1:31" s="83" customFormat="1">
      <c r="B99" s="88"/>
      <c r="D99" s="89"/>
      <c r="E99" s="84"/>
      <c r="H99" s="88"/>
      <c r="L99" s="88"/>
      <c r="N99" s="89"/>
      <c r="O99" s="84"/>
      <c r="R99" s="88"/>
      <c r="T99" s="89"/>
      <c r="U99" s="84"/>
      <c r="X99" s="88"/>
      <c r="AA99" s="84"/>
    </row>
    <row r="100" spans="1:31" s="83" customFormat="1">
      <c r="B100" s="88"/>
      <c r="D100" s="89"/>
      <c r="E100" s="84"/>
      <c r="H100" s="88"/>
      <c r="L100" s="88"/>
      <c r="N100" s="89"/>
      <c r="O100" s="84"/>
      <c r="R100" s="88"/>
      <c r="T100" s="89"/>
      <c r="U100" s="84"/>
      <c r="X100" s="88"/>
      <c r="AA100" s="84"/>
    </row>
    <row r="101" spans="1:31" s="83" customFormat="1">
      <c r="B101" s="88"/>
      <c r="D101" s="89"/>
      <c r="E101" s="84"/>
      <c r="H101" s="88"/>
      <c r="L101" s="88"/>
      <c r="N101" s="89"/>
      <c r="O101" s="84"/>
      <c r="R101" s="88"/>
      <c r="T101" s="89"/>
      <c r="U101" s="84"/>
      <c r="X101" s="88"/>
      <c r="AA101" s="84"/>
    </row>
    <row r="102" spans="1:31" s="83" customFormat="1" ht="12" customHeight="1">
      <c r="B102" s="88"/>
      <c r="D102" s="89"/>
      <c r="E102" s="84"/>
      <c r="H102" s="88"/>
      <c r="L102" s="88"/>
      <c r="N102" s="89"/>
      <c r="O102" s="84"/>
      <c r="R102" s="88"/>
      <c r="T102" s="89"/>
      <c r="U102" s="84"/>
      <c r="X102" s="88"/>
      <c r="AA102" s="84"/>
    </row>
    <row r="103" spans="1:31" s="83" customFormat="1" ht="13.5" thickBot="1">
      <c r="B103" s="88"/>
      <c r="D103" s="89"/>
      <c r="E103" s="84"/>
      <c r="H103" s="88"/>
      <c r="L103" s="88"/>
      <c r="N103" s="89"/>
      <c r="O103" s="84"/>
      <c r="R103" s="88"/>
      <c r="T103" s="89"/>
      <c r="U103" s="84"/>
      <c r="X103" s="88"/>
      <c r="AA103" s="84"/>
    </row>
    <row r="104" spans="1:31" ht="12.75" customHeight="1">
      <c r="A104" s="24">
        <v>3</v>
      </c>
      <c r="B104" s="25"/>
      <c r="C104" s="523" t="s">
        <v>138</v>
      </c>
      <c r="D104" s="514" t="s">
        <v>74</v>
      </c>
      <c r="E104" s="516" t="s">
        <v>13</v>
      </c>
      <c r="F104" s="83"/>
      <c r="G104" s="24"/>
      <c r="H104" s="25"/>
      <c r="I104" s="25"/>
      <c r="J104" s="25"/>
      <c r="K104" s="25"/>
      <c r="L104" s="25"/>
      <c r="M104" s="523" t="s">
        <v>138</v>
      </c>
      <c r="N104" s="514" t="s">
        <v>74</v>
      </c>
      <c r="O104" s="516" t="s">
        <v>13</v>
      </c>
      <c r="Q104" s="24">
        <v>3</v>
      </c>
      <c r="R104" s="25"/>
      <c r="S104" s="523" t="s">
        <v>138</v>
      </c>
      <c r="T104" s="514" t="s">
        <v>74</v>
      </c>
      <c r="U104" s="516" t="s">
        <v>13</v>
      </c>
      <c r="W104" s="24"/>
      <c r="X104" s="25"/>
      <c r="Y104" s="523" t="s">
        <v>138</v>
      </c>
      <c r="Z104" s="523" t="s">
        <v>74</v>
      </c>
      <c r="AA104" s="516" t="s">
        <v>13</v>
      </c>
      <c r="AB104" s="83"/>
      <c r="AC104" s="83"/>
      <c r="AD104" s="83"/>
      <c r="AE104" s="83"/>
    </row>
    <row r="105" spans="1:31" ht="38.25">
      <c r="A105" s="26" t="s">
        <v>7</v>
      </c>
      <c r="B105" s="340" t="str">
        <f>HYPERLINK("#B5"," אסמכתא "&amp;B5&amp;"         חזרה לטבלה ")</f>
        <v xml:space="preserve"> אסמכתא          חזרה לטבלה </v>
      </c>
      <c r="C105" s="524"/>
      <c r="D105" s="515"/>
      <c r="E105" s="517"/>
      <c r="F105" s="83"/>
      <c r="G105" s="26" t="s">
        <v>19</v>
      </c>
      <c r="H105" s="340"/>
      <c r="I105" s="27"/>
      <c r="J105" s="27"/>
      <c r="K105" s="27"/>
      <c r="L105" s="340" t="str">
        <f>HYPERLINK("#B5"," אסמכתא "&amp;B5&amp;"         חזרה לטבלה ")</f>
        <v xml:space="preserve"> אסמכתא          חזרה לטבלה </v>
      </c>
      <c r="M105" s="524"/>
      <c r="N105" s="515"/>
      <c r="O105" s="517"/>
      <c r="Q105" s="26" t="s">
        <v>7</v>
      </c>
      <c r="R105" s="340" t="str">
        <f>HYPERLINK("#B5"," אסמכתא "&amp;B5&amp;"         חזרה לטבלה ")</f>
        <v xml:space="preserve"> אסמכתא          חזרה לטבלה </v>
      </c>
      <c r="S105" s="524"/>
      <c r="T105" s="515"/>
      <c r="U105" s="517"/>
      <c r="W105" s="26" t="s">
        <v>19</v>
      </c>
      <c r="X105" s="340" t="str">
        <f>HYPERLINK("#B5"," אסמכתא "&amp;B5&amp;"         חזרה לטבלה ")</f>
        <v xml:space="preserve"> אסמכתא          חזרה לטבלה </v>
      </c>
      <c r="Y105" s="524"/>
      <c r="Z105" s="524"/>
      <c r="AA105" s="517"/>
      <c r="AB105" s="83"/>
      <c r="AC105" s="83"/>
      <c r="AD105" s="83"/>
      <c r="AE105" s="83"/>
    </row>
    <row r="106" spans="1:31" s="83" customFormat="1">
      <c r="A106" s="30">
        <v>1</v>
      </c>
      <c r="B106" s="118"/>
      <c r="C106" s="145"/>
      <c r="D106" s="145"/>
      <c r="E106" s="120"/>
      <c r="G106" s="30">
        <v>12</v>
      </c>
      <c r="H106" s="118"/>
      <c r="I106" s="121"/>
      <c r="J106" s="121"/>
      <c r="K106" s="121"/>
      <c r="L106" s="118"/>
      <c r="M106" s="145"/>
      <c r="N106" s="145"/>
      <c r="O106" s="120"/>
      <c r="Q106" s="30">
        <v>23</v>
      </c>
      <c r="R106" s="118"/>
      <c r="S106" s="145"/>
      <c r="T106" s="145"/>
      <c r="U106" s="120"/>
      <c r="W106" s="30">
        <v>34</v>
      </c>
      <c r="X106" s="118"/>
      <c r="Y106" s="145"/>
      <c r="Z106" s="145"/>
      <c r="AA106" s="120"/>
    </row>
    <row r="107" spans="1:31" s="83" customFormat="1">
      <c r="A107" s="30">
        <v>2</v>
      </c>
      <c r="B107" s="118"/>
      <c r="C107" s="145"/>
      <c r="D107" s="145"/>
      <c r="E107" s="120"/>
      <c r="G107" s="30">
        <v>13</v>
      </c>
      <c r="H107" s="118"/>
      <c r="I107" s="121"/>
      <c r="J107" s="121"/>
      <c r="K107" s="121"/>
      <c r="L107" s="118"/>
      <c r="M107" s="145"/>
      <c r="N107" s="145"/>
      <c r="O107" s="120"/>
      <c r="Q107" s="30">
        <v>24</v>
      </c>
      <c r="R107" s="118"/>
      <c r="S107" s="145"/>
      <c r="T107" s="145"/>
      <c r="U107" s="120"/>
      <c r="W107" s="30">
        <v>35</v>
      </c>
      <c r="X107" s="118"/>
      <c r="Y107" s="145"/>
      <c r="Z107" s="145"/>
      <c r="AA107" s="120"/>
    </row>
    <row r="108" spans="1:31" s="83" customFormat="1">
      <c r="A108" s="30">
        <v>3</v>
      </c>
      <c r="B108" s="118"/>
      <c r="C108" s="145"/>
      <c r="D108" s="145"/>
      <c r="E108" s="120"/>
      <c r="G108" s="30">
        <v>14</v>
      </c>
      <c r="H108" s="118"/>
      <c r="I108" s="121"/>
      <c r="J108" s="121"/>
      <c r="K108" s="121"/>
      <c r="L108" s="118"/>
      <c r="M108" s="145"/>
      <c r="N108" s="145"/>
      <c r="O108" s="120"/>
      <c r="Q108" s="30">
        <v>25</v>
      </c>
      <c r="R108" s="118"/>
      <c r="S108" s="145"/>
      <c r="T108" s="145"/>
      <c r="U108" s="120"/>
      <c r="W108" s="30">
        <v>36</v>
      </c>
      <c r="X108" s="118"/>
      <c r="Y108" s="145"/>
      <c r="Z108" s="145"/>
      <c r="AA108" s="120"/>
    </row>
    <row r="109" spans="1:31" s="83" customFormat="1">
      <c r="A109" s="30">
        <v>4</v>
      </c>
      <c r="B109" s="118"/>
      <c r="C109" s="145"/>
      <c r="D109" s="145"/>
      <c r="E109" s="120"/>
      <c r="G109" s="30">
        <v>15</v>
      </c>
      <c r="H109" s="118"/>
      <c r="I109" s="121"/>
      <c r="J109" s="121"/>
      <c r="K109" s="121"/>
      <c r="L109" s="118"/>
      <c r="M109" s="145"/>
      <c r="N109" s="145"/>
      <c r="O109" s="120"/>
      <c r="Q109" s="30">
        <v>26</v>
      </c>
      <c r="R109" s="118"/>
      <c r="S109" s="145"/>
      <c r="T109" s="145"/>
      <c r="U109" s="120"/>
      <c r="W109" s="30">
        <v>37</v>
      </c>
      <c r="X109" s="118"/>
      <c r="Y109" s="145"/>
      <c r="Z109" s="145"/>
      <c r="AA109" s="120"/>
    </row>
    <row r="110" spans="1:31" s="83" customFormat="1">
      <c r="A110" s="30">
        <v>5</v>
      </c>
      <c r="B110" s="118"/>
      <c r="C110" s="145"/>
      <c r="D110" s="145"/>
      <c r="E110" s="120"/>
      <c r="G110" s="30">
        <v>16</v>
      </c>
      <c r="H110" s="118"/>
      <c r="I110" s="121"/>
      <c r="J110" s="121"/>
      <c r="K110" s="121"/>
      <c r="L110" s="118"/>
      <c r="M110" s="145"/>
      <c r="N110" s="145"/>
      <c r="O110" s="120"/>
      <c r="Q110" s="30">
        <v>27</v>
      </c>
      <c r="R110" s="118"/>
      <c r="S110" s="145"/>
      <c r="T110" s="145"/>
      <c r="U110" s="120"/>
      <c r="W110" s="30">
        <v>38</v>
      </c>
      <c r="X110" s="118"/>
      <c r="Y110" s="145"/>
      <c r="Z110" s="145"/>
      <c r="AA110" s="120"/>
    </row>
    <row r="111" spans="1:31" s="83" customFormat="1">
      <c r="A111" s="30">
        <v>6</v>
      </c>
      <c r="B111" s="118"/>
      <c r="C111" s="145"/>
      <c r="D111" s="145"/>
      <c r="E111" s="120"/>
      <c r="G111" s="30">
        <v>17</v>
      </c>
      <c r="H111" s="118"/>
      <c r="I111" s="121"/>
      <c r="J111" s="121"/>
      <c r="K111" s="121"/>
      <c r="L111" s="118"/>
      <c r="M111" s="145"/>
      <c r="N111" s="145"/>
      <c r="O111" s="120"/>
      <c r="Q111" s="30">
        <v>28</v>
      </c>
      <c r="R111" s="118"/>
      <c r="S111" s="145"/>
      <c r="T111" s="145"/>
      <c r="U111" s="120"/>
      <c r="W111" s="30">
        <v>39</v>
      </c>
      <c r="X111" s="118"/>
      <c r="Y111" s="145"/>
      <c r="Z111" s="145"/>
      <c r="AA111" s="120"/>
    </row>
    <row r="112" spans="1:31" s="83" customFormat="1">
      <c r="A112" s="30">
        <v>7</v>
      </c>
      <c r="B112" s="118"/>
      <c r="C112" s="145"/>
      <c r="D112" s="145"/>
      <c r="E112" s="120"/>
      <c r="G112" s="30">
        <v>18</v>
      </c>
      <c r="H112" s="118"/>
      <c r="I112" s="121"/>
      <c r="J112" s="121"/>
      <c r="K112" s="121"/>
      <c r="L112" s="118"/>
      <c r="M112" s="145"/>
      <c r="N112" s="145"/>
      <c r="O112" s="120"/>
      <c r="Q112" s="30">
        <v>29</v>
      </c>
      <c r="R112" s="118"/>
      <c r="S112" s="145"/>
      <c r="T112" s="145"/>
      <c r="U112" s="120"/>
      <c r="W112" s="30">
        <v>40</v>
      </c>
      <c r="X112" s="118"/>
      <c r="Y112" s="145"/>
      <c r="Z112" s="145"/>
      <c r="AA112" s="120"/>
    </row>
    <row r="113" spans="1:31" s="83" customFormat="1">
      <c r="A113" s="30">
        <v>8</v>
      </c>
      <c r="B113" s="118"/>
      <c r="C113" s="145"/>
      <c r="D113" s="145"/>
      <c r="E113" s="120"/>
      <c r="G113" s="30">
        <v>19</v>
      </c>
      <c r="H113" s="118"/>
      <c r="I113" s="121"/>
      <c r="J113" s="121"/>
      <c r="K113" s="121"/>
      <c r="L113" s="118"/>
      <c r="M113" s="145"/>
      <c r="N113" s="145"/>
      <c r="O113" s="120"/>
      <c r="Q113" s="30">
        <v>30</v>
      </c>
      <c r="R113" s="118"/>
      <c r="S113" s="145"/>
      <c r="T113" s="145"/>
      <c r="U113" s="120"/>
      <c r="W113" s="30">
        <v>41</v>
      </c>
      <c r="X113" s="118"/>
      <c r="Y113" s="145"/>
      <c r="Z113" s="145"/>
      <c r="AA113" s="120"/>
    </row>
    <row r="114" spans="1:31" s="83" customFormat="1">
      <c r="A114" s="30">
        <v>9</v>
      </c>
      <c r="B114" s="118"/>
      <c r="C114" s="145"/>
      <c r="D114" s="145"/>
      <c r="E114" s="120"/>
      <c r="G114" s="30">
        <v>20</v>
      </c>
      <c r="H114" s="118"/>
      <c r="I114" s="121"/>
      <c r="J114" s="121"/>
      <c r="K114" s="121"/>
      <c r="L114" s="118"/>
      <c r="M114" s="145"/>
      <c r="N114" s="145"/>
      <c r="O114" s="120"/>
      <c r="Q114" s="30">
        <v>31</v>
      </c>
      <c r="R114" s="118"/>
      <c r="S114" s="145"/>
      <c r="T114" s="145"/>
      <c r="U114" s="120"/>
      <c r="W114" s="30">
        <v>42</v>
      </c>
      <c r="X114" s="118"/>
      <c r="Y114" s="145"/>
      <c r="Z114" s="145"/>
      <c r="AA114" s="120"/>
    </row>
    <row r="115" spans="1:31" s="83" customFormat="1">
      <c r="A115" s="30">
        <v>10</v>
      </c>
      <c r="B115" s="118"/>
      <c r="C115" s="145"/>
      <c r="D115" s="145"/>
      <c r="E115" s="120"/>
      <c r="G115" s="30">
        <v>21</v>
      </c>
      <c r="H115" s="118"/>
      <c r="I115" s="121"/>
      <c r="J115" s="121"/>
      <c r="K115" s="121"/>
      <c r="L115" s="118"/>
      <c r="M115" s="145"/>
      <c r="N115" s="145"/>
      <c r="O115" s="120"/>
      <c r="Q115" s="30">
        <v>32</v>
      </c>
      <c r="R115" s="118"/>
      <c r="S115" s="145"/>
      <c r="T115" s="145"/>
      <c r="U115" s="120"/>
      <c r="W115" s="30">
        <v>43</v>
      </c>
      <c r="X115" s="118"/>
      <c r="Y115" s="145"/>
      <c r="Z115" s="145"/>
      <c r="AA115" s="120"/>
    </row>
    <row r="116" spans="1:31" s="83" customFormat="1" ht="13.5" thickBot="1">
      <c r="A116" s="30">
        <v>11</v>
      </c>
      <c r="B116" s="118"/>
      <c r="C116" s="145"/>
      <c r="D116" s="145"/>
      <c r="E116" s="120"/>
      <c r="G116" s="30">
        <v>22</v>
      </c>
      <c r="H116" s="118"/>
      <c r="I116" s="121"/>
      <c r="J116" s="121"/>
      <c r="K116" s="121"/>
      <c r="L116" s="118"/>
      <c r="M116" s="145"/>
      <c r="N116" s="145"/>
      <c r="O116" s="120"/>
      <c r="Q116" s="30">
        <v>33</v>
      </c>
      <c r="R116" s="118"/>
      <c r="S116" s="145"/>
      <c r="T116" s="145"/>
      <c r="U116" s="120"/>
      <c r="W116" s="142"/>
      <c r="X116" s="118"/>
      <c r="Y116" s="143"/>
      <c r="Z116" s="143"/>
      <c r="AA116" s="144">
        <f>SUM(E106:E116)+SUM(O106:O116)+SUM(AA106:AA115)+SUM(U106:U116)</f>
        <v>0</v>
      </c>
    </row>
    <row r="117" spans="1:31" s="83" customFormat="1">
      <c r="B117" s="88"/>
      <c r="D117" s="89"/>
      <c r="E117" s="84"/>
      <c r="H117" s="88"/>
      <c r="L117" s="88"/>
      <c r="N117" s="89"/>
      <c r="O117" s="84"/>
      <c r="R117" s="88"/>
      <c r="T117" s="89"/>
      <c r="U117" s="84"/>
      <c r="X117" s="88"/>
      <c r="AA117" s="84"/>
    </row>
    <row r="118" spans="1:31" s="83" customFormat="1">
      <c r="B118" s="88"/>
      <c r="D118" s="89"/>
      <c r="E118" s="84"/>
      <c r="H118" s="88"/>
      <c r="L118" s="88"/>
      <c r="N118" s="89"/>
      <c r="O118" s="84"/>
      <c r="R118" s="88"/>
      <c r="T118" s="89"/>
      <c r="U118" s="84"/>
      <c r="X118" s="88"/>
      <c r="AA118" s="84"/>
    </row>
    <row r="119" spans="1:31" s="83" customFormat="1">
      <c r="B119" s="88"/>
      <c r="D119" s="89"/>
      <c r="E119" s="84"/>
      <c r="H119" s="88"/>
      <c r="L119" s="88"/>
      <c r="N119" s="89"/>
      <c r="O119" s="84"/>
      <c r="R119" s="88"/>
      <c r="T119" s="89"/>
      <c r="U119" s="84"/>
      <c r="X119" s="88"/>
      <c r="AA119" s="84"/>
    </row>
    <row r="120" spans="1:31" s="83" customFormat="1">
      <c r="B120" s="88"/>
      <c r="D120" s="89"/>
      <c r="E120" s="84"/>
      <c r="H120" s="88"/>
      <c r="L120" s="88"/>
      <c r="N120" s="89"/>
      <c r="O120" s="84"/>
      <c r="R120" s="88"/>
      <c r="T120" s="89"/>
      <c r="U120" s="84"/>
      <c r="X120" s="88"/>
      <c r="AA120" s="84"/>
    </row>
    <row r="121" spans="1:31" s="83" customFormat="1">
      <c r="B121" s="88"/>
      <c r="D121" s="89"/>
      <c r="E121" s="84"/>
      <c r="H121" s="88"/>
      <c r="L121" s="88"/>
      <c r="N121" s="89"/>
      <c r="O121" s="84"/>
      <c r="R121" s="88"/>
      <c r="T121" s="89"/>
      <c r="U121" s="84"/>
      <c r="X121" s="88"/>
      <c r="AA121" s="84"/>
    </row>
    <row r="122" spans="1:31" s="83" customFormat="1">
      <c r="B122" s="88"/>
      <c r="D122" s="89"/>
      <c r="E122" s="84"/>
      <c r="H122" s="88"/>
      <c r="L122" s="88"/>
      <c r="N122" s="89"/>
      <c r="O122" s="84"/>
      <c r="R122" s="88"/>
      <c r="T122" s="89"/>
      <c r="U122" s="84"/>
      <c r="X122" s="88"/>
      <c r="AA122" s="84"/>
    </row>
    <row r="123" spans="1:31" s="83" customFormat="1" ht="13.5" thickBot="1">
      <c r="B123" s="88"/>
      <c r="D123" s="89"/>
      <c r="E123" s="84"/>
      <c r="H123" s="88"/>
      <c r="L123" s="88"/>
      <c r="N123" s="89"/>
      <c r="O123" s="84"/>
      <c r="R123" s="88"/>
      <c r="T123" s="89"/>
      <c r="U123" s="84"/>
      <c r="X123" s="88"/>
      <c r="AA123" s="84"/>
    </row>
    <row r="124" spans="1:31" ht="12.75" customHeight="1">
      <c r="A124" s="24">
        <v>4</v>
      </c>
      <c r="B124" s="25"/>
      <c r="C124" s="523" t="s">
        <v>138</v>
      </c>
      <c r="D124" s="514" t="s">
        <v>74</v>
      </c>
      <c r="E124" s="516" t="s">
        <v>13</v>
      </c>
      <c r="F124" s="83"/>
      <c r="G124" s="24"/>
      <c r="H124" s="25"/>
      <c r="I124" s="25"/>
      <c r="J124" s="25"/>
      <c r="K124" s="25"/>
      <c r="L124" s="25"/>
      <c r="M124" s="523" t="s">
        <v>138</v>
      </c>
      <c r="N124" s="514" t="s">
        <v>74</v>
      </c>
      <c r="O124" s="516" t="s">
        <v>13</v>
      </c>
      <c r="Q124" s="24">
        <v>4</v>
      </c>
      <c r="R124" s="25"/>
      <c r="S124" s="523" t="s">
        <v>138</v>
      </c>
      <c r="T124" s="514" t="s">
        <v>74</v>
      </c>
      <c r="U124" s="516" t="s">
        <v>13</v>
      </c>
      <c r="W124" s="24"/>
      <c r="X124" s="25"/>
      <c r="Y124" s="523" t="s">
        <v>138</v>
      </c>
      <c r="Z124" s="523" t="s">
        <v>74</v>
      </c>
      <c r="AA124" s="516" t="s">
        <v>13</v>
      </c>
      <c r="AB124" s="83"/>
      <c r="AC124" s="83"/>
      <c r="AD124" s="83"/>
      <c r="AE124" s="83"/>
    </row>
    <row r="125" spans="1:31" ht="38.25">
      <c r="A125" s="26" t="s">
        <v>7</v>
      </c>
      <c r="B125" s="340" t="str">
        <f>HYPERLINK("#B6"," אסמכתא "&amp;B6&amp;"         חזרה לטבלה ")</f>
        <v xml:space="preserve"> אסמכתא          חזרה לטבלה </v>
      </c>
      <c r="C125" s="524"/>
      <c r="D125" s="515"/>
      <c r="E125" s="517"/>
      <c r="F125" s="83"/>
      <c r="G125" s="26" t="s">
        <v>19</v>
      </c>
      <c r="H125" s="340"/>
      <c r="I125" s="27"/>
      <c r="J125" s="27"/>
      <c r="K125" s="27"/>
      <c r="L125" s="340" t="str">
        <f>HYPERLINK("#B6"," אסמכתא "&amp;B6&amp;"         חזרה לטבלה ")</f>
        <v xml:space="preserve"> אסמכתא          חזרה לטבלה </v>
      </c>
      <c r="M125" s="524"/>
      <c r="N125" s="515"/>
      <c r="O125" s="517"/>
      <c r="Q125" s="26" t="s">
        <v>7</v>
      </c>
      <c r="R125" s="340" t="str">
        <f>HYPERLINK("#B6"," אסמכתא "&amp;B6&amp;"         חזרה לטבלה ")</f>
        <v xml:space="preserve"> אסמכתא          חזרה לטבלה </v>
      </c>
      <c r="S125" s="524"/>
      <c r="T125" s="515"/>
      <c r="U125" s="517"/>
      <c r="W125" s="26" t="s">
        <v>19</v>
      </c>
      <c r="X125" s="340" t="str">
        <f>HYPERLINK("#B6"," אסמכתא "&amp;B6&amp;"         חזרה לטבלה ")</f>
        <v xml:space="preserve"> אסמכתא          חזרה לטבלה </v>
      </c>
      <c r="Y125" s="524"/>
      <c r="Z125" s="524"/>
      <c r="AA125" s="517"/>
      <c r="AB125" s="83"/>
      <c r="AC125" s="83"/>
      <c r="AD125" s="83"/>
      <c r="AE125" s="83"/>
    </row>
    <row r="126" spans="1:31" s="83" customFormat="1">
      <c r="A126" s="30">
        <v>1</v>
      </c>
      <c r="B126" s="118"/>
      <c r="C126" s="145"/>
      <c r="D126" s="145"/>
      <c r="E126" s="120"/>
      <c r="G126" s="30">
        <v>12</v>
      </c>
      <c r="H126" s="118"/>
      <c r="I126" s="121"/>
      <c r="J126" s="121"/>
      <c r="K126" s="121"/>
      <c r="L126" s="118"/>
      <c r="M126" s="145"/>
      <c r="N126" s="145"/>
      <c r="O126" s="120"/>
      <c r="Q126" s="30">
        <v>23</v>
      </c>
      <c r="R126" s="118"/>
      <c r="S126" s="145"/>
      <c r="T126" s="145"/>
      <c r="U126" s="120"/>
      <c r="W126" s="30">
        <v>34</v>
      </c>
      <c r="X126" s="118"/>
      <c r="Y126" s="145"/>
      <c r="Z126" s="145"/>
      <c r="AA126" s="120"/>
    </row>
    <row r="127" spans="1:31" s="83" customFormat="1">
      <c r="A127" s="30">
        <v>2</v>
      </c>
      <c r="B127" s="118"/>
      <c r="C127" s="145"/>
      <c r="D127" s="145"/>
      <c r="E127" s="120"/>
      <c r="G127" s="30">
        <v>13</v>
      </c>
      <c r="H127" s="118"/>
      <c r="I127" s="121"/>
      <c r="J127" s="121"/>
      <c r="K127" s="121"/>
      <c r="L127" s="118"/>
      <c r="M127" s="145"/>
      <c r="N127" s="145"/>
      <c r="O127" s="120"/>
      <c r="Q127" s="30">
        <v>24</v>
      </c>
      <c r="R127" s="118"/>
      <c r="S127" s="145"/>
      <c r="T127" s="145"/>
      <c r="U127" s="120"/>
      <c r="W127" s="30">
        <v>35</v>
      </c>
      <c r="X127" s="118"/>
      <c r="Y127" s="145"/>
      <c r="Z127" s="145"/>
      <c r="AA127" s="120"/>
    </row>
    <row r="128" spans="1:31" s="83" customFormat="1">
      <c r="A128" s="30">
        <v>3</v>
      </c>
      <c r="B128" s="118"/>
      <c r="C128" s="145"/>
      <c r="D128" s="145"/>
      <c r="E128" s="120"/>
      <c r="G128" s="30">
        <v>14</v>
      </c>
      <c r="H128" s="118"/>
      <c r="I128" s="121"/>
      <c r="J128" s="121"/>
      <c r="K128" s="121"/>
      <c r="L128" s="118"/>
      <c r="M128" s="145"/>
      <c r="N128" s="145"/>
      <c r="O128" s="120"/>
      <c r="Q128" s="30">
        <v>25</v>
      </c>
      <c r="R128" s="118"/>
      <c r="S128" s="145"/>
      <c r="T128" s="145"/>
      <c r="U128" s="120"/>
      <c r="W128" s="30">
        <v>36</v>
      </c>
      <c r="X128" s="118"/>
      <c r="Y128" s="145"/>
      <c r="Z128" s="145"/>
      <c r="AA128" s="120"/>
    </row>
    <row r="129" spans="1:31" s="83" customFormat="1">
      <c r="A129" s="30">
        <v>4</v>
      </c>
      <c r="B129" s="118"/>
      <c r="C129" s="145"/>
      <c r="D129" s="145"/>
      <c r="E129" s="120"/>
      <c r="G129" s="30">
        <v>15</v>
      </c>
      <c r="H129" s="118"/>
      <c r="I129" s="121"/>
      <c r="J129" s="121"/>
      <c r="K129" s="121"/>
      <c r="L129" s="118"/>
      <c r="M129" s="145"/>
      <c r="N129" s="145"/>
      <c r="O129" s="120"/>
      <c r="Q129" s="30">
        <v>26</v>
      </c>
      <c r="R129" s="118"/>
      <c r="S129" s="145"/>
      <c r="T129" s="145"/>
      <c r="U129" s="120"/>
      <c r="W129" s="30">
        <v>37</v>
      </c>
      <c r="X129" s="118"/>
      <c r="Y129" s="145"/>
      <c r="Z129" s="145"/>
      <c r="AA129" s="120"/>
    </row>
    <row r="130" spans="1:31" s="83" customFormat="1">
      <c r="A130" s="30">
        <v>5</v>
      </c>
      <c r="B130" s="118"/>
      <c r="C130" s="145"/>
      <c r="D130" s="145"/>
      <c r="E130" s="120"/>
      <c r="G130" s="30">
        <v>16</v>
      </c>
      <c r="H130" s="118"/>
      <c r="I130" s="121"/>
      <c r="J130" s="121"/>
      <c r="K130" s="121"/>
      <c r="L130" s="118"/>
      <c r="M130" s="145"/>
      <c r="N130" s="145"/>
      <c r="O130" s="120"/>
      <c r="Q130" s="30">
        <v>27</v>
      </c>
      <c r="R130" s="118"/>
      <c r="S130" s="145"/>
      <c r="T130" s="145"/>
      <c r="U130" s="120"/>
      <c r="W130" s="30">
        <v>38</v>
      </c>
      <c r="X130" s="118"/>
      <c r="Y130" s="145"/>
      <c r="Z130" s="145"/>
      <c r="AA130" s="120"/>
    </row>
    <row r="131" spans="1:31" s="83" customFormat="1">
      <c r="A131" s="30">
        <v>6</v>
      </c>
      <c r="B131" s="118"/>
      <c r="C131" s="145"/>
      <c r="D131" s="145"/>
      <c r="E131" s="120"/>
      <c r="G131" s="30">
        <v>17</v>
      </c>
      <c r="H131" s="118"/>
      <c r="I131" s="121"/>
      <c r="J131" s="121"/>
      <c r="K131" s="121"/>
      <c r="L131" s="118"/>
      <c r="M131" s="145"/>
      <c r="N131" s="145"/>
      <c r="O131" s="120"/>
      <c r="Q131" s="30">
        <v>28</v>
      </c>
      <c r="R131" s="118"/>
      <c r="S131" s="145"/>
      <c r="T131" s="145"/>
      <c r="U131" s="120"/>
      <c r="W131" s="30">
        <v>39</v>
      </c>
      <c r="X131" s="118"/>
      <c r="Y131" s="145"/>
      <c r="Z131" s="145"/>
      <c r="AA131" s="120"/>
    </row>
    <row r="132" spans="1:31" s="83" customFormat="1">
      <c r="A132" s="30">
        <v>7</v>
      </c>
      <c r="B132" s="118"/>
      <c r="C132" s="145"/>
      <c r="D132" s="145"/>
      <c r="E132" s="120"/>
      <c r="G132" s="30">
        <v>18</v>
      </c>
      <c r="H132" s="118"/>
      <c r="I132" s="121"/>
      <c r="J132" s="121"/>
      <c r="K132" s="121"/>
      <c r="L132" s="118"/>
      <c r="M132" s="145"/>
      <c r="N132" s="145"/>
      <c r="O132" s="120"/>
      <c r="Q132" s="30">
        <v>29</v>
      </c>
      <c r="R132" s="118"/>
      <c r="S132" s="145"/>
      <c r="T132" s="145"/>
      <c r="U132" s="120"/>
      <c r="W132" s="30">
        <v>40</v>
      </c>
      <c r="X132" s="118"/>
      <c r="Y132" s="145"/>
      <c r="Z132" s="145"/>
      <c r="AA132" s="120"/>
    </row>
    <row r="133" spans="1:31" s="83" customFormat="1">
      <c r="A133" s="30">
        <v>8</v>
      </c>
      <c r="B133" s="118"/>
      <c r="C133" s="145"/>
      <c r="D133" s="145"/>
      <c r="E133" s="120"/>
      <c r="G133" s="30">
        <v>19</v>
      </c>
      <c r="H133" s="118"/>
      <c r="I133" s="121"/>
      <c r="J133" s="121"/>
      <c r="K133" s="121"/>
      <c r="L133" s="118"/>
      <c r="M133" s="145"/>
      <c r="N133" s="145"/>
      <c r="O133" s="120"/>
      <c r="Q133" s="30">
        <v>30</v>
      </c>
      <c r="R133" s="118"/>
      <c r="S133" s="145"/>
      <c r="T133" s="145"/>
      <c r="U133" s="120"/>
      <c r="W133" s="30">
        <v>41</v>
      </c>
      <c r="X133" s="118"/>
      <c r="Y133" s="145"/>
      <c r="Z133" s="145"/>
      <c r="AA133" s="120"/>
    </row>
    <row r="134" spans="1:31" s="83" customFormat="1">
      <c r="A134" s="30">
        <v>9</v>
      </c>
      <c r="B134" s="118"/>
      <c r="C134" s="145"/>
      <c r="D134" s="145"/>
      <c r="E134" s="120"/>
      <c r="G134" s="30">
        <v>20</v>
      </c>
      <c r="H134" s="118"/>
      <c r="I134" s="121"/>
      <c r="J134" s="121"/>
      <c r="K134" s="121"/>
      <c r="L134" s="118"/>
      <c r="M134" s="145"/>
      <c r="N134" s="145"/>
      <c r="O134" s="120"/>
      <c r="Q134" s="30">
        <v>31</v>
      </c>
      <c r="R134" s="118"/>
      <c r="S134" s="145"/>
      <c r="T134" s="145"/>
      <c r="U134" s="120"/>
      <c r="W134" s="30">
        <v>42</v>
      </c>
      <c r="X134" s="118"/>
      <c r="Y134" s="145"/>
      <c r="Z134" s="145"/>
      <c r="AA134" s="120"/>
    </row>
    <row r="135" spans="1:31" s="83" customFormat="1">
      <c r="A135" s="30">
        <v>10</v>
      </c>
      <c r="B135" s="118"/>
      <c r="C135" s="145"/>
      <c r="D135" s="145"/>
      <c r="E135" s="120"/>
      <c r="G135" s="30">
        <v>21</v>
      </c>
      <c r="H135" s="118"/>
      <c r="I135" s="121"/>
      <c r="J135" s="121"/>
      <c r="K135" s="121"/>
      <c r="L135" s="118"/>
      <c r="M135" s="145"/>
      <c r="N135" s="145"/>
      <c r="O135" s="120"/>
      <c r="Q135" s="30">
        <v>32</v>
      </c>
      <c r="R135" s="118"/>
      <c r="S135" s="145"/>
      <c r="T135" s="145"/>
      <c r="U135" s="120"/>
      <c r="W135" s="30">
        <v>43</v>
      </c>
      <c r="X135" s="118"/>
      <c r="Y135" s="145"/>
      <c r="Z135" s="145"/>
      <c r="AA135" s="120"/>
    </row>
    <row r="136" spans="1:31" s="83" customFormat="1" ht="13.5" thickBot="1">
      <c r="A136" s="30">
        <v>11</v>
      </c>
      <c r="B136" s="118"/>
      <c r="C136" s="145"/>
      <c r="D136" s="145"/>
      <c r="E136" s="120"/>
      <c r="G136" s="30">
        <v>22</v>
      </c>
      <c r="H136" s="118"/>
      <c r="I136" s="121"/>
      <c r="J136" s="121"/>
      <c r="K136" s="121"/>
      <c r="L136" s="118"/>
      <c r="M136" s="145"/>
      <c r="N136" s="145"/>
      <c r="O136" s="120"/>
      <c r="Q136" s="30">
        <v>33</v>
      </c>
      <c r="R136" s="118"/>
      <c r="S136" s="145"/>
      <c r="T136" s="145"/>
      <c r="U136" s="120"/>
      <c r="W136" s="142"/>
      <c r="X136" s="118"/>
      <c r="Y136" s="143"/>
      <c r="Z136" s="143"/>
      <c r="AA136" s="144">
        <f>SUM(E126:E136)+SUM(O126:O136)+SUM(AA126:AA135)+SUM(U126:U136)</f>
        <v>0</v>
      </c>
    </row>
    <row r="137" spans="1:31" s="83" customFormat="1">
      <c r="B137" s="88"/>
      <c r="D137" s="89"/>
      <c r="E137" s="84"/>
      <c r="H137" s="88"/>
      <c r="L137" s="88"/>
      <c r="N137" s="89"/>
      <c r="O137" s="84"/>
      <c r="R137" s="88"/>
      <c r="T137" s="89"/>
      <c r="U137" s="84"/>
      <c r="X137" s="88"/>
      <c r="AA137" s="84"/>
    </row>
    <row r="138" spans="1:31" s="83" customFormat="1">
      <c r="B138" s="88"/>
      <c r="D138" s="89"/>
      <c r="E138" s="84"/>
      <c r="H138" s="88"/>
      <c r="L138" s="88"/>
      <c r="N138" s="89"/>
      <c r="O138" s="84"/>
      <c r="R138" s="88"/>
      <c r="T138" s="89"/>
      <c r="U138" s="84"/>
      <c r="X138" s="88"/>
      <c r="AA138" s="84"/>
    </row>
    <row r="139" spans="1:31" s="83" customFormat="1">
      <c r="B139" s="88"/>
      <c r="D139" s="89"/>
      <c r="E139" s="84"/>
      <c r="H139" s="88"/>
      <c r="L139" s="88"/>
      <c r="N139" s="89"/>
      <c r="O139" s="84"/>
      <c r="R139" s="88"/>
      <c r="T139" s="89"/>
      <c r="U139" s="84"/>
      <c r="X139" s="88"/>
      <c r="AA139" s="84"/>
    </row>
    <row r="140" spans="1:31" s="83" customFormat="1">
      <c r="B140" s="88"/>
      <c r="D140" s="89"/>
      <c r="E140" s="84"/>
      <c r="H140" s="88"/>
      <c r="L140" s="88"/>
      <c r="N140" s="89"/>
      <c r="O140" s="84"/>
      <c r="R140" s="88"/>
      <c r="T140" s="89"/>
      <c r="U140" s="84"/>
      <c r="X140" s="88"/>
      <c r="AA140" s="84"/>
    </row>
    <row r="141" spans="1:31" s="83" customFormat="1">
      <c r="B141" s="88"/>
      <c r="D141" s="89"/>
      <c r="E141" s="84"/>
      <c r="H141" s="88"/>
      <c r="L141" s="88"/>
      <c r="N141" s="89"/>
      <c r="O141" s="84"/>
      <c r="R141" s="88"/>
      <c r="T141" s="89"/>
      <c r="U141" s="84"/>
      <c r="X141" s="88"/>
      <c r="AA141" s="84"/>
    </row>
    <row r="142" spans="1:31" s="83" customFormat="1">
      <c r="B142" s="88"/>
      <c r="D142" s="89"/>
      <c r="E142" s="84"/>
      <c r="H142" s="88"/>
      <c r="L142" s="88"/>
      <c r="N142" s="89"/>
      <c r="O142" s="84"/>
      <c r="R142" s="88"/>
      <c r="T142" s="89"/>
      <c r="U142" s="84"/>
      <c r="X142" s="88"/>
      <c r="AA142" s="84"/>
    </row>
    <row r="143" spans="1:31" s="83" customFormat="1" ht="13.5" thickBot="1">
      <c r="B143" s="88"/>
      <c r="D143" s="89"/>
      <c r="E143" s="84"/>
      <c r="H143" s="88"/>
      <c r="L143" s="88"/>
      <c r="N143" s="89"/>
      <c r="O143" s="84"/>
      <c r="R143" s="88"/>
      <c r="T143" s="89"/>
      <c r="U143" s="84"/>
      <c r="X143" s="88"/>
      <c r="AA143" s="84"/>
    </row>
    <row r="144" spans="1:31" ht="12.75" customHeight="1">
      <c r="A144" s="24">
        <v>5</v>
      </c>
      <c r="B144" s="25"/>
      <c r="C144" s="523" t="s">
        <v>138</v>
      </c>
      <c r="D144" s="514" t="s">
        <v>74</v>
      </c>
      <c r="E144" s="516" t="s">
        <v>13</v>
      </c>
      <c r="F144" s="83"/>
      <c r="G144" s="24"/>
      <c r="H144" s="25"/>
      <c r="I144" s="25"/>
      <c r="J144" s="25"/>
      <c r="K144" s="25"/>
      <c r="L144" s="25"/>
      <c r="M144" s="523" t="s">
        <v>138</v>
      </c>
      <c r="N144" s="514" t="s">
        <v>74</v>
      </c>
      <c r="O144" s="516" t="s">
        <v>13</v>
      </c>
      <c r="Q144" s="24">
        <v>5</v>
      </c>
      <c r="R144" s="25"/>
      <c r="S144" s="523" t="s">
        <v>138</v>
      </c>
      <c r="T144" s="514" t="s">
        <v>74</v>
      </c>
      <c r="U144" s="516" t="s">
        <v>13</v>
      </c>
      <c r="W144" s="24"/>
      <c r="X144" s="25"/>
      <c r="Y144" s="523" t="s">
        <v>138</v>
      </c>
      <c r="Z144" s="523" t="s">
        <v>74</v>
      </c>
      <c r="AA144" s="516" t="s">
        <v>13</v>
      </c>
      <c r="AB144" s="83"/>
      <c r="AC144" s="83"/>
      <c r="AD144" s="83"/>
      <c r="AE144" s="83"/>
    </row>
    <row r="145" spans="1:31" ht="38.25">
      <c r="A145" s="26" t="s">
        <v>7</v>
      </c>
      <c r="B145" s="340" t="str">
        <f>HYPERLINK("#B7"," אסמכתא "&amp;B7&amp;"         חזרה לטבלה ")</f>
        <v xml:space="preserve"> אסמכתא          חזרה לטבלה </v>
      </c>
      <c r="C145" s="524"/>
      <c r="D145" s="515"/>
      <c r="E145" s="517"/>
      <c r="F145" s="83"/>
      <c r="G145" s="26" t="s">
        <v>19</v>
      </c>
      <c r="H145" s="340"/>
      <c r="I145" s="27"/>
      <c r="J145" s="27"/>
      <c r="K145" s="27"/>
      <c r="L145" s="340" t="str">
        <f>HYPERLINK("#B7"," אסמכתא "&amp;B7&amp;"         חזרה לטבלה ")</f>
        <v xml:space="preserve"> אסמכתא          חזרה לטבלה </v>
      </c>
      <c r="M145" s="524"/>
      <c r="N145" s="515"/>
      <c r="O145" s="517"/>
      <c r="Q145" s="26" t="s">
        <v>7</v>
      </c>
      <c r="R145" s="340" t="str">
        <f>HYPERLINK("#B7"," אסמכתא "&amp;B7&amp;"         חזרה לטבלה ")</f>
        <v xml:space="preserve"> אסמכתא          חזרה לטבלה </v>
      </c>
      <c r="S145" s="524"/>
      <c r="T145" s="515"/>
      <c r="U145" s="517"/>
      <c r="W145" s="26" t="s">
        <v>19</v>
      </c>
      <c r="X145" s="340" t="str">
        <f>HYPERLINK("#B7"," אסמכתא "&amp;B7&amp;"         חזרה לטבלה ")</f>
        <v xml:space="preserve"> אסמכתא          חזרה לטבלה </v>
      </c>
      <c r="Y145" s="524"/>
      <c r="Z145" s="524"/>
      <c r="AA145" s="517"/>
      <c r="AB145" s="83"/>
      <c r="AC145" s="83"/>
      <c r="AD145" s="83"/>
      <c r="AE145" s="83"/>
    </row>
    <row r="146" spans="1:31" s="83" customFormat="1">
      <c r="A146" s="30">
        <v>1</v>
      </c>
      <c r="B146" s="118"/>
      <c r="C146" s="145"/>
      <c r="D146" s="145"/>
      <c r="E146" s="120"/>
      <c r="G146" s="30">
        <v>12</v>
      </c>
      <c r="H146" s="118"/>
      <c r="I146" s="121"/>
      <c r="J146" s="121"/>
      <c r="K146" s="121"/>
      <c r="L146" s="118"/>
      <c r="M146" s="145"/>
      <c r="N146" s="145"/>
      <c r="O146" s="120"/>
      <c r="Q146" s="30">
        <v>23</v>
      </c>
      <c r="R146" s="118"/>
      <c r="S146" s="145"/>
      <c r="T146" s="145"/>
      <c r="U146" s="120"/>
      <c r="W146" s="30">
        <v>34</v>
      </c>
      <c r="X146" s="118"/>
      <c r="Y146" s="145"/>
      <c r="Z146" s="145"/>
      <c r="AA146" s="120"/>
    </row>
    <row r="147" spans="1:31" s="83" customFormat="1">
      <c r="A147" s="30">
        <v>2</v>
      </c>
      <c r="B147" s="118"/>
      <c r="C147" s="145"/>
      <c r="D147" s="145"/>
      <c r="E147" s="120"/>
      <c r="G147" s="30">
        <v>13</v>
      </c>
      <c r="H147" s="118"/>
      <c r="I147" s="121"/>
      <c r="J147" s="121"/>
      <c r="K147" s="121"/>
      <c r="L147" s="118"/>
      <c r="M147" s="145"/>
      <c r="N147" s="145"/>
      <c r="O147" s="120"/>
      <c r="Q147" s="30">
        <v>24</v>
      </c>
      <c r="R147" s="118"/>
      <c r="S147" s="145"/>
      <c r="T147" s="145"/>
      <c r="U147" s="120"/>
      <c r="W147" s="30">
        <v>35</v>
      </c>
      <c r="X147" s="118"/>
      <c r="Y147" s="145"/>
      <c r="Z147" s="145"/>
      <c r="AA147" s="120"/>
    </row>
    <row r="148" spans="1:31" s="83" customFormat="1">
      <c r="A148" s="30">
        <v>3</v>
      </c>
      <c r="B148" s="118"/>
      <c r="C148" s="145"/>
      <c r="D148" s="145"/>
      <c r="E148" s="120"/>
      <c r="G148" s="30">
        <v>14</v>
      </c>
      <c r="H148" s="118"/>
      <c r="I148" s="121"/>
      <c r="J148" s="121"/>
      <c r="K148" s="121"/>
      <c r="L148" s="118"/>
      <c r="M148" s="145"/>
      <c r="N148" s="145"/>
      <c r="O148" s="120"/>
      <c r="Q148" s="30">
        <v>25</v>
      </c>
      <c r="R148" s="118"/>
      <c r="S148" s="145"/>
      <c r="T148" s="145"/>
      <c r="U148" s="120"/>
      <c r="W148" s="30">
        <v>36</v>
      </c>
      <c r="X148" s="118"/>
      <c r="Y148" s="145"/>
      <c r="Z148" s="145"/>
      <c r="AA148" s="120"/>
    </row>
    <row r="149" spans="1:31" s="83" customFormat="1">
      <c r="A149" s="30">
        <v>4</v>
      </c>
      <c r="B149" s="118"/>
      <c r="C149" s="145"/>
      <c r="D149" s="145"/>
      <c r="E149" s="120"/>
      <c r="G149" s="30">
        <v>15</v>
      </c>
      <c r="H149" s="118"/>
      <c r="I149" s="121"/>
      <c r="J149" s="121"/>
      <c r="K149" s="121"/>
      <c r="L149" s="118"/>
      <c r="M149" s="145"/>
      <c r="N149" s="145"/>
      <c r="O149" s="120"/>
      <c r="Q149" s="30">
        <v>26</v>
      </c>
      <c r="R149" s="118"/>
      <c r="S149" s="145"/>
      <c r="T149" s="145"/>
      <c r="U149" s="120"/>
      <c r="W149" s="30">
        <v>37</v>
      </c>
      <c r="X149" s="118"/>
      <c r="Y149" s="145"/>
      <c r="Z149" s="145"/>
      <c r="AA149" s="120"/>
    </row>
    <row r="150" spans="1:31" s="83" customFormat="1">
      <c r="A150" s="30">
        <v>5</v>
      </c>
      <c r="B150" s="118"/>
      <c r="C150" s="145"/>
      <c r="D150" s="145"/>
      <c r="E150" s="120"/>
      <c r="G150" s="30">
        <v>16</v>
      </c>
      <c r="H150" s="118"/>
      <c r="I150" s="121"/>
      <c r="J150" s="121"/>
      <c r="K150" s="121"/>
      <c r="L150" s="118"/>
      <c r="M150" s="145"/>
      <c r="N150" s="145"/>
      <c r="O150" s="120"/>
      <c r="Q150" s="30">
        <v>27</v>
      </c>
      <c r="R150" s="118"/>
      <c r="S150" s="145"/>
      <c r="T150" s="145"/>
      <c r="U150" s="120"/>
      <c r="W150" s="30">
        <v>38</v>
      </c>
      <c r="X150" s="118"/>
      <c r="Y150" s="145"/>
      <c r="Z150" s="145"/>
      <c r="AA150" s="120"/>
    </row>
    <row r="151" spans="1:31" s="83" customFormat="1">
      <c r="A151" s="30">
        <v>6</v>
      </c>
      <c r="B151" s="118"/>
      <c r="C151" s="145"/>
      <c r="D151" s="145"/>
      <c r="E151" s="120"/>
      <c r="G151" s="30">
        <v>17</v>
      </c>
      <c r="H151" s="118"/>
      <c r="I151" s="121"/>
      <c r="J151" s="121"/>
      <c r="K151" s="121"/>
      <c r="L151" s="118"/>
      <c r="M151" s="145"/>
      <c r="N151" s="145"/>
      <c r="O151" s="120"/>
      <c r="Q151" s="30">
        <v>28</v>
      </c>
      <c r="R151" s="118"/>
      <c r="S151" s="145"/>
      <c r="T151" s="145"/>
      <c r="U151" s="120"/>
      <c r="W151" s="30">
        <v>39</v>
      </c>
      <c r="X151" s="118"/>
      <c r="Y151" s="145"/>
      <c r="Z151" s="145"/>
      <c r="AA151" s="120"/>
    </row>
    <row r="152" spans="1:31" s="83" customFormat="1">
      <c r="A152" s="30">
        <v>7</v>
      </c>
      <c r="B152" s="118"/>
      <c r="C152" s="145"/>
      <c r="D152" s="145"/>
      <c r="E152" s="120"/>
      <c r="G152" s="30">
        <v>18</v>
      </c>
      <c r="H152" s="118"/>
      <c r="I152" s="121"/>
      <c r="J152" s="121"/>
      <c r="K152" s="121"/>
      <c r="L152" s="118"/>
      <c r="M152" s="145"/>
      <c r="N152" s="145"/>
      <c r="O152" s="120"/>
      <c r="Q152" s="30">
        <v>29</v>
      </c>
      <c r="R152" s="118"/>
      <c r="S152" s="145"/>
      <c r="T152" s="145"/>
      <c r="U152" s="120"/>
      <c r="W152" s="30">
        <v>40</v>
      </c>
      <c r="X152" s="118"/>
      <c r="Y152" s="145"/>
      <c r="Z152" s="145"/>
      <c r="AA152" s="120"/>
    </row>
    <row r="153" spans="1:31" s="83" customFormat="1">
      <c r="A153" s="30">
        <v>8</v>
      </c>
      <c r="B153" s="118"/>
      <c r="C153" s="145"/>
      <c r="D153" s="145"/>
      <c r="E153" s="120"/>
      <c r="G153" s="30">
        <v>19</v>
      </c>
      <c r="H153" s="118"/>
      <c r="I153" s="121"/>
      <c r="J153" s="121"/>
      <c r="K153" s="121"/>
      <c r="L153" s="118"/>
      <c r="M153" s="145"/>
      <c r="N153" s="145"/>
      <c r="O153" s="120"/>
      <c r="Q153" s="30">
        <v>30</v>
      </c>
      <c r="R153" s="118"/>
      <c r="S153" s="145"/>
      <c r="T153" s="145"/>
      <c r="U153" s="120"/>
      <c r="W153" s="30">
        <v>41</v>
      </c>
      <c r="X153" s="118"/>
      <c r="Y153" s="145"/>
      <c r="Z153" s="145"/>
      <c r="AA153" s="120"/>
    </row>
    <row r="154" spans="1:31" s="83" customFormat="1">
      <c r="A154" s="30">
        <v>9</v>
      </c>
      <c r="B154" s="118"/>
      <c r="C154" s="145"/>
      <c r="D154" s="145"/>
      <c r="E154" s="120"/>
      <c r="G154" s="30">
        <v>20</v>
      </c>
      <c r="H154" s="118"/>
      <c r="I154" s="121"/>
      <c r="J154" s="121"/>
      <c r="K154" s="121"/>
      <c r="L154" s="118"/>
      <c r="M154" s="145"/>
      <c r="N154" s="145"/>
      <c r="O154" s="120"/>
      <c r="Q154" s="30">
        <v>31</v>
      </c>
      <c r="R154" s="118"/>
      <c r="S154" s="145"/>
      <c r="T154" s="145"/>
      <c r="U154" s="120"/>
      <c r="W154" s="30">
        <v>42</v>
      </c>
      <c r="X154" s="118"/>
      <c r="Y154" s="145"/>
      <c r="Z154" s="145"/>
      <c r="AA154" s="120"/>
    </row>
    <row r="155" spans="1:31" s="83" customFormat="1">
      <c r="A155" s="30">
        <v>10</v>
      </c>
      <c r="B155" s="118"/>
      <c r="C155" s="145"/>
      <c r="D155" s="145"/>
      <c r="E155" s="120"/>
      <c r="G155" s="30">
        <v>21</v>
      </c>
      <c r="H155" s="118"/>
      <c r="I155" s="121"/>
      <c r="J155" s="121"/>
      <c r="K155" s="121"/>
      <c r="L155" s="118"/>
      <c r="M155" s="145"/>
      <c r="N155" s="145"/>
      <c r="O155" s="120"/>
      <c r="Q155" s="30">
        <v>32</v>
      </c>
      <c r="R155" s="118"/>
      <c r="S155" s="145"/>
      <c r="T155" s="145"/>
      <c r="U155" s="120"/>
      <c r="W155" s="30">
        <v>43</v>
      </c>
      <c r="X155" s="118"/>
      <c r="Y155" s="145"/>
      <c r="Z155" s="145"/>
      <c r="AA155" s="120"/>
    </row>
    <row r="156" spans="1:31" s="83" customFormat="1" ht="13.5" thickBot="1">
      <c r="A156" s="30">
        <v>11</v>
      </c>
      <c r="B156" s="118"/>
      <c r="C156" s="145"/>
      <c r="D156" s="145"/>
      <c r="E156" s="120"/>
      <c r="G156" s="30">
        <v>22</v>
      </c>
      <c r="H156" s="118"/>
      <c r="I156" s="121"/>
      <c r="J156" s="121"/>
      <c r="K156" s="121"/>
      <c r="L156" s="118"/>
      <c r="M156" s="145"/>
      <c r="N156" s="145"/>
      <c r="O156" s="120"/>
      <c r="Q156" s="30">
        <v>33</v>
      </c>
      <c r="R156" s="118"/>
      <c r="S156" s="145"/>
      <c r="T156" s="145"/>
      <c r="U156" s="120"/>
      <c r="W156" s="142"/>
      <c r="X156" s="118"/>
      <c r="Y156" s="143"/>
      <c r="Z156" s="143"/>
      <c r="AA156" s="144">
        <f>SUM(E146:E156)+SUM(O146:O156)+SUM(AA146:AA155)+SUM(U146:U156)</f>
        <v>0</v>
      </c>
    </row>
    <row r="157" spans="1:31" s="83" customFormat="1">
      <c r="B157" s="88"/>
      <c r="D157" s="89"/>
      <c r="E157" s="84"/>
      <c r="H157" s="88"/>
      <c r="L157" s="88"/>
      <c r="N157" s="89"/>
      <c r="O157" s="84"/>
      <c r="R157" s="88"/>
      <c r="T157" s="89"/>
      <c r="U157" s="84"/>
      <c r="X157" s="88"/>
      <c r="AA157" s="84"/>
    </row>
    <row r="158" spans="1:31" s="83" customFormat="1">
      <c r="B158" s="88"/>
      <c r="D158" s="89"/>
      <c r="E158" s="84"/>
      <c r="H158" s="88"/>
      <c r="L158" s="88"/>
      <c r="N158" s="89"/>
      <c r="O158" s="84"/>
      <c r="R158" s="88"/>
      <c r="T158" s="89"/>
      <c r="U158" s="84"/>
      <c r="X158" s="88"/>
      <c r="AA158" s="84"/>
    </row>
    <row r="159" spans="1:31" s="83" customFormat="1">
      <c r="B159" s="88"/>
      <c r="D159" s="89"/>
      <c r="E159" s="84"/>
      <c r="H159" s="88"/>
      <c r="L159" s="88"/>
      <c r="N159" s="89"/>
      <c r="O159" s="84"/>
      <c r="R159" s="88"/>
      <c r="T159" s="89"/>
      <c r="U159" s="84"/>
      <c r="X159" s="88"/>
      <c r="AA159" s="84"/>
    </row>
    <row r="160" spans="1:31" s="83" customFormat="1">
      <c r="B160" s="88"/>
      <c r="D160" s="89"/>
      <c r="E160" s="84"/>
      <c r="H160" s="88"/>
      <c r="L160" s="88"/>
      <c r="N160" s="89"/>
      <c r="O160" s="84"/>
      <c r="R160" s="88"/>
      <c r="T160" s="89"/>
      <c r="U160" s="84"/>
      <c r="X160" s="88"/>
      <c r="AA160" s="84"/>
    </row>
    <row r="161" spans="1:31" s="83" customFormat="1">
      <c r="B161" s="88"/>
      <c r="D161" s="89"/>
      <c r="E161" s="84"/>
      <c r="H161" s="88"/>
      <c r="L161" s="88"/>
      <c r="N161" s="89"/>
      <c r="O161" s="84"/>
      <c r="R161" s="88"/>
      <c r="T161" s="89"/>
      <c r="U161" s="84"/>
      <c r="X161" s="88"/>
      <c r="AA161" s="84"/>
    </row>
    <row r="162" spans="1:31" s="83" customFormat="1">
      <c r="B162" s="88"/>
      <c r="D162" s="89"/>
      <c r="E162" s="84"/>
      <c r="H162" s="88"/>
      <c r="L162" s="88"/>
      <c r="N162" s="89"/>
      <c r="O162" s="84"/>
      <c r="R162" s="88"/>
      <c r="T162" s="89"/>
      <c r="U162" s="84"/>
      <c r="X162" s="88"/>
      <c r="AA162" s="84"/>
    </row>
    <row r="163" spans="1:31" s="83" customFormat="1" ht="13.5" thickBot="1">
      <c r="B163" s="88"/>
      <c r="D163" s="89"/>
      <c r="E163" s="84"/>
      <c r="H163" s="88"/>
      <c r="L163" s="88"/>
      <c r="N163" s="89"/>
      <c r="O163" s="84"/>
      <c r="R163" s="88"/>
      <c r="T163" s="89"/>
      <c r="U163" s="84"/>
      <c r="X163" s="88"/>
      <c r="AA163" s="84"/>
    </row>
    <row r="164" spans="1:31" ht="12.75" customHeight="1">
      <c r="A164" s="24">
        <v>6</v>
      </c>
      <c r="B164" s="25"/>
      <c r="C164" s="523" t="s">
        <v>138</v>
      </c>
      <c r="D164" s="514" t="s">
        <v>74</v>
      </c>
      <c r="E164" s="516" t="s">
        <v>13</v>
      </c>
      <c r="F164" s="83"/>
      <c r="G164" s="24"/>
      <c r="H164" s="25"/>
      <c r="I164" s="25"/>
      <c r="J164" s="25"/>
      <c r="K164" s="25"/>
      <c r="L164" s="25"/>
      <c r="M164" s="523" t="s">
        <v>138</v>
      </c>
      <c r="N164" s="514" t="s">
        <v>74</v>
      </c>
      <c r="O164" s="516" t="s">
        <v>13</v>
      </c>
      <c r="Q164" s="24">
        <v>6</v>
      </c>
      <c r="R164" s="25"/>
      <c r="S164" s="523" t="s">
        <v>138</v>
      </c>
      <c r="T164" s="514" t="s">
        <v>74</v>
      </c>
      <c r="U164" s="516" t="s">
        <v>13</v>
      </c>
      <c r="W164" s="24"/>
      <c r="X164" s="25"/>
      <c r="Y164" s="523" t="s">
        <v>138</v>
      </c>
      <c r="Z164" s="523" t="s">
        <v>74</v>
      </c>
      <c r="AA164" s="516" t="s">
        <v>13</v>
      </c>
      <c r="AB164" s="83"/>
      <c r="AC164" s="83"/>
      <c r="AD164" s="83"/>
      <c r="AE164" s="83"/>
    </row>
    <row r="165" spans="1:31" ht="38.25">
      <c r="A165" s="26" t="s">
        <v>7</v>
      </c>
      <c r="B165" s="340" t="str">
        <f>HYPERLINK("#B8"," אסמכתא "&amp;B8&amp;"         חזרה לטבלה ")</f>
        <v xml:space="preserve"> אסמכתא          חזרה לטבלה </v>
      </c>
      <c r="C165" s="524"/>
      <c r="D165" s="515"/>
      <c r="E165" s="517"/>
      <c r="F165" s="83"/>
      <c r="G165" s="26" t="s">
        <v>19</v>
      </c>
      <c r="H165" s="340"/>
      <c r="I165" s="27"/>
      <c r="J165" s="27"/>
      <c r="K165" s="27"/>
      <c r="L165" s="340" t="str">
        <f>HYPERLINK("#B8"," אסמכתא "&amp;B8&amp;"         חזרה לטבלה ")</f>
        <v xml:space="preserve"> אסמכתא          חזרה לטבלה </v>
      </c>
      <c r="M165" s="524"/>
      <c r="N165" s="515"/>
      <c r="O165" s="517"/>
      <c r="Q165" s="26" t="s">
        <v>7</v>
      </c>
      <c r="R165" s="340" t="str">
        <f>HYPERLINK("#B8"," אסמכתא "&amp;B8&amp;"         חזרה לטבלה ")</f>
        <v xml:space="preserve"> אסמכתא          חזרה לטבלה </v>
      </c>
      <c r="S165" s="524"/>
      <c r="T165" s="515"/>
      <c r="U165" s="517"/>
      <c r="W165" s="26" t="s">
        <v>19</v>
      </c>
      <c r="X165" s="340" t="str">
        <f>HYPERLINK("#B8"," אסמכתא "&amp;B8&amp;"         חזרה לטבלה ")</f>
        <v xml:space="preserve"> אסמכתא          חזרה לטבלה </v>
      </c>
      <c r="Y165" s="524"/>
      <c r="Z165" s="524"/>
      <c r="AA165" s="517"/>
      <c r="AB165" s="83"/>
      <c r="AC165" s="83"/>
      <c r="AD165" s="83"/>
      <c r="AE165" s="83"/>
    </row>
    <row r="166" spans="1:31" s="83" customFormat="1">
      <c r="A166" s="30">
        <v>1</v>
      </c>
      <c r="B166" s="118"/>
      <c r="C166" s="145"/>
      <c r="D166" s="145"/>
      <c r="E166" s="120"/>
      <c r="G166" s="30">
        <v>12</v>
      </c>
      <c r="H166" s="118"/>
      <c r="I166" s="121"/>
      <c r="J166" s="121"/>
      <c r="K166" s="121"/>
      <c r="L166" s="118"/>
      <c r="M166" s="145"/>
      <c r="N166" s="145"/>
      <c r="O166" s="120"/>
      <c r="Q166" s="30">
        <v>23</v>
      </c>
      <c r="R166" s="118"/>
      <c r="S166" s="145"/>
      <c r="T166" s="145"/>
      <c r="U166" s="120"/>
      <c r="W166" s="30">
        <v>34</v>
      </c>
      <c r="X166" s="118"/>
      <c r="Y166" s="145"/>
      <c r="Z166" s="145"/>
      <c r="AA166" s="120"/>
    </row>
    <row r="167" spans="1:31" s="83" customFormat="1">
      <c r="A167" s="30">
        <v>2</v>
      </c>
      <c r="B167" s="118"/>
      <c r="C167" s="145"/>
      <c r="D167" s="145"/>
      <c r="E167" s="120"/>
      <c r="G167" s="30">
        <v>13</v>
      </c>
      <c r="H167" s="118"/>
      <c r="I167" s="121"/>
      <c r="J167" s="121"/>
      <c r="K167" s="121"/>
      <c r="L167" s="118"/>
      <c r="M167" s="145"/>
      <c r="N167" s="145"/>
      <c r="O167" s="120"/>
      <c r="Q167" s="30">
        <v>24</v>
      </c>
      <c r="R167" s="118"/>
      <c r="S167" s="145"/>
      <c r="T167" s="145"/>
      <c r="U167" s="120"/>
      <c r="W167" s="30">
        <v>35</v>
      </c>
      <c r="X167" s="118"/>
      <c r="Y167" s="145"/>
      <c r="Z167" s="145"/>
      <c r="AA167" s="120"/>
    </row>
    <row r="168" spans="1:31" s="83" customFormat="1">
      <c r="A168" s="30">
        <v>3</v>
      </c>
      <c r="B168" s="118"/>
      <c r="C168" s="145"/>
      <c r="D168" s="145"/>
      <c r="E168" s="120"/>
      <c r="G168" s="30">
        <v>14</v>
      </c>
      <c r="H168" s="118"/>
      <c r="I168" s="121"/>
      <c r="J168" s="121"/>
      <c r="K168" s="121"/>
      <c r="L168" s="118"/>
      <c r="M168" s="145"/>
      <c r="N168" s="145"/>
      <c r="O168" s="120"/>
      <c r="Q168" s="30">
        <v>25</v>
      </c>
      <c r="R168" s="118"/>
      <c r="S168" s="145"/>
      <c r="T168" s="145"/>
      <c r="U168" s="120"/>
      <c r="W168" s="30">
        <v>36</v>
      </c>
      <c r="X168" s="118"/>
      <c r="Y168" s="145"/>
      <c r="Z168" s="145"/>
      <c r="AA168" s="120"/>
    </row>
    <row r="169" spans="1:31" s="83" customFormat="1">
      <c r="A169" s="30">
        <v>4</v>
      </c>
      <c r="B169" s="118"/>
      <c r="C169" s="145"/>
      <c r="D169" s="145"/>
      <c r="E169" s="120"/>
      <c r="G169" s="30">
        <v>15</v>
      </c>
      <c r="H169" s="118"/>
      <c r="I169" s="121"/>
      <c r="J169" s="121"/>
      <c r="K169" s="121"/>
      <c r="L169" s="118"/>
      <c r="M169" s="145"/>
      <c r="N169" s="145"/>
      <c r="O169" s="120"/>
      <c r="Q169" s="30">
        <v>26</v>
      </c>
      <c r="R169" s="118"/>
      <c r="S169" s="145"/>
      <c r="T169" s="145"/>
      <c r="U169" s="120"/>
      <c r="W169" s="30">
        <v>37</v>
      </c>
      <c r="X169" s="118"/>
      <c r="Y169" s="145"/>
      <c r="Z169" s="145"/>
      <c r="AA169" s="120"/>
    </row>
    <row r="170" spans="1:31" s="83" customFormat="1">
      <c r="A170" s="30">
        <v>5</v>
      </c>
      <c r="B170" s="118"/>
      <c r="C170" s="145"/>
      <c r="D170" s="145"/>
      <c r="E170" s="120"/>
      <c r="G170" s="30">
        <v>16</v>
      </c>
      <c r="H170" s="118"/>
      <c r="I170" s="121"/>
      <c r="J170" s="121"/>
      <c r="K170" s="121"/>
      <c r="L170" s="118"/>
      <c r="M170" s="145"/>
      <c r="N170" s="145"/>
      <c r="O170" s="120"/>
      <c r="Q170" s="30">
        <v>27</v>
      </c>
      <c r="R170" s="118"/>
      <c r="S170" s="145"/>
      <c r="T170" s="145"/>
      <c r="U170" s="120"/>
      <c r="W170" s="30">
        <v>38</v>
      </c>
      <c r="X170" s="118"/>
      <c r="Y170" s="145"/>
      <c r="Z170" s="145"/>
      <c r="AA170" s="120"/>
    </row>
    <row r="171" spans="1:31" s="83" customFormat="1">
      <c r="A171" s="30">
        <v>6</v>
      </c>
      <c r="B171" s="118"/>
      <c r="C171" s="145"/>
      <c r="D171" s="145"/>
      <c r="E171" s="120"/>
      <c r="G171" s="30">
        <v>17</v>
      </c>
      <c r="H171" s="118"/>
      <c r="I171" s="121"/>
      <c r="J171" s="121"/>
      <c r="K171" s="121"/>
      <c r="L171" s="118"/>
      <c r="M171" s="145"/>
      <c r="N171" s="145"/>
      <c r="O171" s="120"/>
      <c r="Q171" s="30">
        <v>28</v>
      </c>
      <c r="R171" s="118"/>
      <c r="S171" s="145"/>
      <c r="T171" s="145"/>
      <c r="U171" s="120"/>
      <c r="W171" s="30">
        <v>39</v>
      </c>
      <c r="X171" s="118"/>
      <c r="Y171" s="145"/>
      <c r="Z171" s="145"/>
      <c r="AA171" s="120"/>
    </row>
    <row r="172" spans="1:31" s="83" customFormat="1">
      <c r="A172" s="30">
        <v>7</v>
      </c>
      <c r="B172" s="118"/>
      <c r="C172" s="145"/>
      <c r="D172" s="145"/>
      <c r="E172" s="120"/>
      <c r="G172" s="30">
        <v>18</v>
      </c>
      <c r="H172" s="118"/>
      <c r="I172" s="121"/>
      <c r="J172" s="121"/>
      <c r="K172" s="121"/>
      <c r="L172" s="118"/>
      <c r="M172" s="145"/>
      <c r="N172" s="145"/>
      <c r="O172" s="120"/>
      <c r="Q172" s="30">
        <v>29</v>
      </c>
      <c r="R172" s="118"/>
      <c r="S172" s="145"/>
      <c r="T172" s="145"/>
      <c r="U172" s="120"/>
      <c r="W172" s="30">
        <v>40</v>
      </c>
      <c r="X172" s="118"/>
      <c r="Y172" s="145"/>
      <c r="Z172" s="145"/>
      <c r="AA172" s="120"/>
    </row>
    <row r="173" spans="1:31" s="83" customFormat="1">
      <c r="A173" s="30">
        <v>8</v>
      </c>
      <c r="B173" s="118"/>
      <c r="C173" s="145"/>
      <c r="D173" s="145"/>
      <c r="E173" s="120"/>
      <c r="G173" s="30">
        <v>19</v>
      </c>
      <c r="H173" s="118"/>
      <c r="I173" s="121"/>
      <c r="J173" s="121"/>
      <c r="K173" s="121"/>
      <c r="L173" s="118"/>
      <c r="M173" s="145"/>
      <c r="N173" s="145"/>
      <c r="O173" s="120"/>
      <c r="Q173" s="30">
        <v>30</v>
      </c>
      <c r="R173" s="118"/>
      <c r="S173" s="145"/>
      <c r="T173" s="145"/>
      <c r="U173" s="120"/>
      <c r="W173" s="30">
        <v>41</v>
      </c>
      <c r="X173" s="118"/>
      <c r="Y173" s="145"/>
      <c r="Z173" s="145"/>
      <c r="AA173" s="120"/>
    </row>
    <row r="174" spans="1:31" s="83" customFormat="1">
      <c r="A174" s="30">
        <v>9</v>
      </c>
      <c r="B174" s="118"/>
      <c r="C174" s="145"/>
      <c r="D174" s="145"/>
      <c r="E174" s="120"/>
      <c r="G174" s="30">
        <v>20</v>
      </c>
      <c r="H174" s="118"/>
      <c r="I174" s="121"/>
      <c r="J174" s="121"/>
      <c r="K174" s="121"/>
      <c r="L174" s="118"/>
      <c r="M174" s="145"/>
      <c r="N174" s="145"/>
      <c r="O174" s="120"/>
      <c r="Q174" s="30">
        <v>31</v>
      </c>
      <c r="R174" s="118"/>
      <c r="S174" s="145"/>
      <c r="T174" s="145"/>
      <c r="U174" s="120"/>
      <c r="W174" s="30">
        <v>42</v>
      </c>
      <c r="X174" s="118"/>
      <c r="Y174" s="145"/>
      <c r="Z174" s="145"/>
      <c r="AA174" s="120"/>
    </row>
    <row r="175" spans="1:31" s="83" customFormat="1">
      <c r="A175" s="30">
        <v>10</v>
      </c>
      <c r="B175" s="118"/>
      <c r="C175" s="145"/>
      <c r="D175" s="145"/>
      <c r="E175" s="120"/>
      <c r="G175" s="30">
        <v>21</v>
      </c>
      <c r="H175" s="118"/>
      <c r="I175" s="121"/>
      <c r="J175" s="121"/>
      <c r="K175" s="121"/>
      <c r="L175" s="118"/>
      <c r="M175" s="145"/>
      <c r="N175" s="145"/>
      <c r="O175" s="120"/>
      <c r="Q175" s="30">
        <v>32</v>
      </c>
      <c r="R175" s="118"/>
      <c r="S175" s="145"/>
      <c r="T175" s="145"/>
      <c r="U175" s="120"/>
      <c r="W175" s="30">
        <v>43</v>
      </c>
      <c r="X175" s="118"/>
      <c r="Y175" s="145"/>
      <c r="Z175" s="145"/>
      <c r="AA175" s="120"/>
    </row>
    <row r="176" spans="1:31" s="83" customFormat="1" ht="13.5" thickBot="1">
      <c r="A176" s="30">
        <v>11</v>
      </c>
      <c r="B176" s="118"/>
      <c r="C176" s="145"/>
      <c r="D176" s="145"/>
      <c r="E176" s="120"/>
      <c r="G176" s="30">
        <v>22</v>
      </c>
      <c r="H176" s="118"/>
      <c r="I176" s="121"/>
      <c r="J176" s="121"/>
      <c r="K176" s="121"/>
      <c r="L176" s="118"/>
      <c r="M176" s="145"/>
      <c r="N176" s="145"/>
      <c r="O176" s="120"/>
      <c r="Q176" s="30">
        <v>33</v>
      </c>
      <c r="R176" s="118"/>
      <c r="S176" s="145"/>
      <c r="T176" s="145"/>
      <c r="U176" s="120"/>
      <c r="W176" s="142"/>
      <c r="X176" s="118"/>
      <c r="Y176" s="143"/>
      <c r="Z176" s="143"/>
      <c r="AA176" s="144">
        <f>SUM(E166:E176)+SUM(O166:O176)+SUM(AA166:AA175)+SUM(U166:U176)</f>
        <v>0</v>
      </c>
    </row>
    <row r="177" spans="1:31" s="83" customFormat="1">
      <c r="B177" s="88"/>
      <c r="D177" s="89"/>
      <c r="E177" s="84"/>
      <c r="H177" s="88"/>
      <c r="L177" s="88"/>
      <c r="N177" s="89"/>
      <c r="O177" s="84"/>
      <c r="R177" s="88"/>
      <c r="T177" s="89"/>
      <c r="U177" s="84"/>
      <c r="X177" s="88"/>
      <c r="AA177" s="84"/>
    </row>
    <row r="178" spans="1:31" s="83" customFormat="1">
      <c r="B178" s="88"/>
      <c r="D178" s="89"/>
      <c r="E178" s="84"/>
      <c r="H178" s="88"/>
      <c r="L178" s="88"/>
      <c r="N178" s="89"/>
      <c r="O178" s="84"/>
      <c r="R178" s="88"/>
      <c r="T178" s="89"/>
      <c r="U178" s="84"/>
      <c r="X178" s="88"/>
      <c r="AA178" s="84"/>
    </row>
    <row r="179" spans="1:31" s="83" customFormat="1">
      <c r="B179" s="88"/>
      <c r="D179" s="89"/>
      <c r="E179" s="84"/>
      <c r="H179" s="88"/>
      <c r="L179" s="88"/>
      <c r="N179" s="89"/>
      <c r="O179" s="84"/>
      <c r="R179" s="88"/>
      <c r="T179" s="89"/>
      <c r="U179" s="84"/>
      <c r="X179" s="88"/>
      <c r="AA179" s="84"/>
    </row>
    <row r="180" spans="1:31" s="83" customFormat="1">
      <c r="B180" s="88"/>
      <c r="D180" s="89"/>
      <c r="E180" s="84"/>
      <c r="H180" s="88"/>
      <c r="L180" s="88"/>
      <c r="N180" s="89"/>
      <c r="O180" s="84"/>
      <c r="R180" s="88"/>
      <c r="T180" s="89"/>
      <c r="U180" s="84"/>
      <c r="X180" s="88"/>
      <c r="AA180" s="84"/>
    </row>
    <row r="181" spans="1:31" s="83" customFormat="1">
      <c r="B181" s="88"/>
      <c r="D181" s="89"/>
      <c r="E181" s="84"/>
      <c r="H181" s="88"/>
      <c r="L181" s="88"/>
      <c r="N181" s="89"/>
      <c r="O181" s="84"/>
      <c r="R181" s="88"/>
      <c r="T181" s="89"/>
      <c r="U181" s="84"/>
      <c r="X181" s="88"/>
      <c r="AA181" s="84"/>
    </row>
    <row r="182" spans="1:31" s="83" customFormat="1">
      <c r="B182" s="88"/>
      <c r="D182" s="89"/>
      <c r="E182" s="84"/>
      <c r="H182" s="88"/>
      <c r="L182" s="88"/>
      <c r="N182" s="89"/>
      <c r="O182" s="84"/>
      <c r="R182" s="88"/>
      <c r="T182" s="89"/>
      <c r="U182" s="84"/>
      <c r="X182" s="88"/>
      <c r="AA182" s="84"/>
    </row>
    <row r="183" spans="1:31" s="83" customFormat="1" ht="13.5" thickBot="1">
      <c r="B183" s="88"/>
      <c r="D183" s="89"/>
      <c r="E183" s="84"/>
      <c r="H183" s="88"/>
      <c r="L183" s="88"/>
      <c r="N183" s="89"/>
      <c r="O183" s="84"/>
      <c r="R183" s="88"/>
      <c r="T183" s="89"/>
      <c r="U183" s="84"/>
      <c r="X183" s="88"/>
      <c r="AA183" s="84"/>
    </row>
    <row r="184" spans="1:31" ht="12.75" customHeight="1">
      <c r="A184" s="24">
        <v>7</v>
      </c>
      <c r="B184" s="25"/>
      <c r="C184" s="523" t="s">
        <v>138</v>
      </c>
      <c r="D184" s="514" t="s">
        <v>74</v>
      </c>
      <c r="E184" s="516" t="s">
        <v>13</v>
      </c>
      <c r="F184" s="83"/>
      <c r="G184" s="24"/>
      <c r="H184" s="25"/>
      <c r="I184" s="25"/>
      <c r="J184" s="25"/>
      <c r="K184" s="25"/>
      <c r="L184" s="25"/>
      <c r="M184" s="523" t="s">
        <v>138</v>
      </c>
      <c r="N184" s="514" t="s">
        <v>74</v>
      </c>
      <c r="O184" s="516" t="s">
        <v>13</v>
      </c>
      <c r="Q184" s="24">
        <v>7</v>
      </c>
      <c r="R184" s="25"/>
      <c r="S184" s="523" t="s">
        <v>138</v>
      </c>
      <c r="T184" s="514" t="s">
        <v>74</v>
      </c>
      <c r="U184" s="516" t="s">
        <v>13</v>
      </c>
      <c r="W184" s="24"/>
      <c r="X184" s="25"/>
      <c r="Y184" s="523" t="s">
        <v>138</v>
      </c>
      <c r="Z184" s="523" t="s">
        <v>74</v>
      </c>
      <c r="AA184" s="516" t="s">
        <v>13</v>
      </c>
      <c r="AB184" s="83"/>
      <c r="AC184" s="83"/>
      <c r="AD184" s="83"/>
      <c r="AE184" s="83"/>
    </row>
    <row r="185" spans="1:31" ht="38.25">
      <c r="A185" s="26" t="s">
        <v>7</v>
      </c>
      <c r="B185" s="340" t="str">
        <f>HYPERLINK("#B9"," אסמכתא "&amp;B9&amp;"         חזרה לטבלה ")</f>
        <v xml:space="preserve"> אסמכתא          חזרה לטבלה </v>
      </c>
      <c r="C185" s="524"/>
      <c r="D185" s="515"/>
      <c r="E185" s="517"/>
      <c r="F185" s="83"/>
      <c r="G185" s="26" t="s">
        <v>19</v>
      </c>
      <c r="H185" s="340"/>
      <c r="I185" s="27"/>
      <c r="J185" s="27"/>
      <c r="K185" s="27"/>
      <c r="L185" s="340" t="str">
        <f>HYPERLINK("#B9"," אסמכתא "&amp;B9&amp;"         חזרה לטבלה ")</f>
        <v xml:space="preserve"> אסמכתא          חזרה לטבלה </v>
      </c>
      <c r="M185" s="524"/>
      <c r="N185" s="515"/>
      <c r="O185" s="517"/>
      <c r="Q185" s="26" t="s">
        <v>7</v>
      </c>
      <c r="R185" s="340" t="str">
        <f>HYPERLINK("#B9"," אסמכתא "&amp;B9&amp;"         חזרה לטבלה ")</f>
        <v xml:space="preserve"> אסמכתא          חזרה לטבלה </v>
      </c>
      <c r="S185" s="524"/>
      <c r="T185" s="515"/>
      <c r="U185" s="517"/>
      <c r="W185" s="26" t="s">
        <v>19</v>
      </c>
      <c r="X185" s="340" t="str">
        <f>HYPERLINK("#B9"," אסמכתא "&amp;B9&amp;"         חזרה לטבלה ")</f>
        <v xml:space="preserve"> אסמכתא          חזרה לטבלה </v>
      </c>
      <c r="Y185" s="524"/>
      <c r="Z185" s="524"/>
      <c r="AA185" s="517"/>
      <c r="AB185" s="83"/>
      <c r="AC185" s="83"/>
      <c r="AD185" s="83"/>
      <c r="AE185" s="83"/>
    </row>
    <row r="186" spans="1:31" s="83" customFormat="1">
      <c r="A186" s="30">
        <v>1</v>
      </c>
      <c r="B186" s="118"/>
      <c r="C186" s="145"/>
      <c r="D186" s="145"/>
      <c r="E186" s="120"/>
      <c r="G186" s="30">
        <v>12</v>
      </c>
      <c r="H186" s="118"/>
      <c r="I186" s="121"/>
      <c r="J186" s="121"/>
      <c r="K186" s="121"/>
      <c r="L186" s="118"/>
      <c r="M186" s="145"/>
      <c r="N186" s="145"/>
      <c r="O186" s="120"/>
      <c r="Q186" s="30">
        <v>23</v>
      </c>
      <c r="R186" s="118"/>
      <c r="S186" s="145"/>
      <c r="T186" s="145"/>
      <c r="U186" s="120"/>
      <c r="W186" s="30">
        <v>34</v>
      </c>
      <c r="X186" s="118"/>
      <c r="Y186" s="145"/>
      <c r="Z186" s="145"/>
      <c r="AA186" s="120"/>
    </row>
    <row r="187" spans="1:31" s="83" customFormat="1">
      <c r="A187" s="30">
        <v>2</v>
      </c>
      <c r="B187" s="118"/>
      <c r="C187" s="145"/>
      <c r="D187" s="145"/>
      <c r="E187" s="120"/>
      <c r="G187" s="30">
        <v>13</v>
      </c>
      <c r="H187" s="118"/>
      <c r="I187" s="121"/>
      <c r="J187" s="121"/>
      <c r="K187" s="121"/>
      <c r="L187" s="118"/>
      <c r="M187" s="145"/>
      <c r="N187" s="145"/>
      <c r="O187" s="120"/>
      <c r="Q187" s="30">
        <v>24</v>
      </c>
      <c r="R187" s="118"/>
      <c r="S187" s="145"/>
      <c r="T187" s="145"/>
      <c r="U187" s="120"/>
      <c r="W187" s="30">
        <v>35</v>
      </c>
      <c r="X187" s="118"/>
      <c r="Y187" s="145"/>
      <c r="Z187" s="145"/>
      <c r="AA187" s="120"/>
    </row>
    <row r="188" spans="1:31" s="83" customFormat="1">
      <c r="A188" s="30">
        <v>3</v>
      </c>
      <c r="B188" s="118"/>
      <c r="C188" s="145"/>
      <c r="D188" s="145"/>
      <c r="E188" s="120"/>
      <c r="G188" s="30">
        <v>14</v>
      </c>
      <c r="H188" s="118"/>
      <c r="I188" s="121"/>
      <c r="J188" s="121"/>
      <c r="K188" s="121"/>
      <c r="L188" s="118"/>
      <c r="M188" s="145"/>
      <c r="N188" s="145"/>
      <c r="O188" s="120"/>
      <c r="Q188" s="30">
        <v>25</v>
      </c>
      <c r="R188" s="118"/>
      <c r="S188" s="145"/>
      <c r="T188" s="145"/>
      <c r="U188" s="120"/>
      <c r="W188" s="30">
        <v>36</v>
      </c>
      <c r="X188" s="118"/>
      <c r="Y188" s="145"/>
      <c r="Z188" s="145"/>
      <c r="AA188" s="120"/>
    </row>
    <row r="189" spans="1:31" s="83" customFormat="1">
      <c r="A189" s="30">
        <v>4</v>
      </c>
      <c r="B189" s="118"/>
      <c r="C189" s="145"/>
      <c r="D189" s="145"/>
      <c r="E189" s="120"/>
      <c r="G189" s="30">
        <v>15</v>
      </c>
      <c r="H189" s="118"/>
      <c r="I189" s="121"/>
      <c r="J189" s="121"/>
      <c r="K189" s="121"/>
      <c r="L189" s="118"/>
      <c r="M189" s="145"/>
      <c r="N189" s="145"/>
      <c r="O189" s="120"/>
      <c r="Q189" s="30">
        <v>26</v>
      </c>
      <c r="R189" s="118"/>
      <c r="S189" s="145"/>
      <c r="T189" s="145"/>
      <c r="U189" s="120"/>
      <c r="W189" s="30">
        <v>37</v>
      </c>
      <c r="X189" s="118"/>
      <c r="Y189" s="145"/>
      <c r="Z189" s="145"/>
      <c r="AA189" s="120"/>
    </row>
    <row r="190" spans="1:31" s="83" customFormat="1">
      <c r="A190" s="30">
        <v>5</v>
      </c>
      <c r="B190" s="118"/>
      <c r="C190" s="145"/>
      <c r="D190" s="145"/>
      <c r="E190" s="120"/>
      <c r="G190" s="30">
        <v>16</v>
      </c>
      <c r="H190" s="118"/>
      <c r="I190" s="121"/>
      <c r="J190" s="121"/>
      <c r="K190" s="121"/>
      <c r="L190" s="118"/>
      <c r="M190" s="145"/>
      <c r="N190" s="145"/>
      <c r="O190" s="120"/>
      <c r="Q190" s="30">
        <v>27</v>
      </c>
      <c r="R190" s="118"/>
      <c r="S190" s="145"/>
      <c r="T190" s="145"/>
      <c r="U190" s="120"/>
      <c r="W190" s="30">
        <v>38</v>
      </c>
      <c r="X190" s="118"/>
      <c r="Y190" s="145"/>
      <c r="Z190" s="145"/>
      <c r="AA190" s="120"/>
    </row>
    <row r="191" spans="1:31" s="83" customFormat="1">
      <c r="A191" s="30">
        <v>6</v>
      </c>
      <c r="B191" s="118"/>
      <c r="C191" s="145"/>
      <c r="D191" s="145"/>
      <c r="E191" s="120"/>
      <c r="G191" s="30">
        <v>17</v>
      </c>
      <c r="H191" s="118"/>
      <c r="I191" s="121"/>
      <c r="J191" s="121"/>
      <c r="K191" s="121"/>
      <c r="L191" s="118"/>
      <c r="M191" s="145"/>
      <c r="N191" s="145"/>
      <c r="O191" s="120"/>
      <c r="Q191" s="30">
        <v>28</v>
      </c>
      <c r="R191" s="118"/>
      <c r="S191" s="145"/>
      <c r="T191" s="145"/>
      <c r="U191" s="120"/>
      <c r="W191" s="30">
        <v>39</v>
      </c>
      <c r="X191" s="118"/>
      <c r="Y191" s="145"/>
      <c r="Z191" s="145"/>
      <c r="AA191" s="120"/>
    </row>
    <row r="192" spans="1:31" s="83" customFormat="1">
      <c r="A192" s="30">
        <v>7</v>
      </c>
      <c r="B192" s="118"/>
      <c r="C192" s="145"/>
      <c r="D192" s="145"/>
      <c r="E192" s="120"/>
      <c r="G192" s="30">
        <v>18</v>
      </c>
      <c r="H192" s="118"/>
      <c r="I192" s="121"/>
      <c r="J192" s="121"/>
      <c r="K192" s="121"/>
      <c r="L192" s="118"/>
      <c r="M192" s="145"/>
      <c r="N192" s="145"/>
      <c r="O192" s="120"/>
      <c r="Q192" s="30">
        <v>29</v>
      </c>
      <c r="R192" s="118"/>
      <c r="S192" s="145"/>
      <c r="T192" s="145"/>
      <c r="U192" s="120"/>
      <c r="W192" s="30">
        <v>40</v>
      </c>
      <c r="X192" s="118"/>
      <c r="Y192" s="145"/>
      <c r="Z192" s="145"/>
      <c r="AA192" s="120"/>
    </row>
    <row r="193" spans="1:31" s="83" customFormat="1">
      <c r="A193" s="30">
        <v>8</v>
      </c>
      <c r="B193" s="118"/>
      <c r="C193" s="145"/>
      <c r="D193" s="145"/>
      <c r="E193" s="120"/>
      <c r="G193" s="30">
        <v>19</v>
      </c>
      <c r="H193" s="118"/>
      <c r="I193" s="121"/>
      <c r="J193" s="121"/>
      <c r="K193" s="121"/>
      <c r="L193" s="118"/>
      <c r="M193" s="145"/>
      <c r="N193" s="145"/>
      <c r="O193" s="120"/>
      <c r="Q193" s="30">
        <v>30</v>
      </c>
      <c r="R193" s="118"/>
      <c r="S193" s="145"/>
      <c r="T193" s="145"/>
      <c r="U193" s="120"/>
      <c r="W193" s="30">
        <v>41</v>
      </c>
      <c r="X193" s="118"/>
      <c r="Y193" s="145"/>
      <c r="Z193" s="145"/>
      <c r="AA193" s="120"/>
    </row>
    <row r="194" spans="1:31" s="83" customFormat="1">
      <c r="A194" s="30">
        <v>9</v>
      </c>
      <c r="B194" s="118"/>
      <c r="C194" s="145"/>
      <c r="D194" s="145"/>
      <c r="E194" s="120"/>
      <c r="G194" s="30">
        <v>20</v>
      </c>
      <c r="H194" s="118"/>
      <c r="I194" s="121"/>
      <c r="J194" s="121"/>
      <c r="K194" s="121"/>
      <c r="L194" s="118"/>
      <c r="M194" s="145"/>
      <c r="N194" s="145"/>
      <c r="O194" s="120"/>
      <c r="Q194" s="30">
        <v>31</v>
      </c>
      <c r="R194" s="118"/>
      <c r="S194" s="145"/>
      <c r="T194" s="145"/>
      <c r="U194" s="120"/>
      <c r="W194" s="30">
        <v>42</v>
      </c>
      <c r="X194" s="118"/>
      <c r="Y194" s="145"/>
      <c r="Z194" s="145"/>
      <c r="AA194" s="120"/>
    </row>
    <row r="195" spans="1:31" s="83" customFormat="1">
      <c r="A195" s="30">
        <v>10</v>
      </c>
      <c r="B195" s="118"/>
      <c r="C195" s="145"/>
      <c r="D195" s="145"/>
      <c r="E195" s="120"/>
      <c r="G195" s="30">
        <v>21</v>
      </c>
      <c r="H195" s="118"/>
      <c r="I195" s="121"/>
      <c r="J195" s="121"/>
      <c r="K195" s="121"/>
      <c r="L195" s="118"/>
      <c r="M195" s="145"/>
      <c r="N195" s="145"/>
      <c r="O195" s="120"/>
      <c r="Q195" s="30">
        <v>32</v>
      </c>
      <c r="R195" s="118"/>
      <c r="S195" s="145"/>
      <c r="T195" s="145"/>
      <c r="U195" s="120"/>
      <c r="W195" s="30">
        <v>43</v>
      </c>
      <c r="X195" s="118"/>
      <c r="Y195" s="145"/>
      <c r="Z195" s="145"/>
      <c r="AA195" s="120"/>
    </row>
    <row r="196" spans="1:31" s="83" customFormat="1" ht="13.5" thickBot="1">
      <c r="A196" s="30">
        <v>11</v>
      </c>
      <c r="B196" s="118"/>
      <c r="C196" s="145"/>
      <c r="D196" s="145"/>
      <c r="E196" s="120"/>
      <c r="G196" s="30">
        <v>22</v>
      </c>
      <c r="H196" s="118"/>
      <c r="I196" s="121"/>
      <c r="J196" s="121"/>
      <c r="K196" s="121"/>
      <c r="L196" s="118"/>
      <c r="M196" s="145"/>
      <c r="N196" s="145"/>
      <c r="O196" s="120"/>
      <c r="Q196" s="30">
        <v>33</v>
      </c>
      <c r="R196" s="118"/>
      <c r="S196" s="145"/>
      <c r="T196" s="145"/>
      <c r="U196" s="120"/>
      <c r="W196" s="142"/>
      <c r="X196" s="118"/>
      <c r="Y196" s="143"/>
      <c r="Z196" s="143"/>
      <c r="AA196" s="144">
        <f>SUM(E186:E196)+SUM(O186:O196)+SUM(AA186:AA195)+SUM(U186:U196)</f>
        <v>0</v>
      </c>
    </row>
    <row r="197" spans="1:31" s="83" customFormat="1">
      <c r="B197" s="88"/>
      <c r="D197" s="89"/>
      <c r="E197" s="84"/>
      <c r="H197" s="88"/>
      <c r="L197" s="88"/>
      <c r="N197" s="89"/>
      <c r="O197" s="84"/>
      <c r="R197" s="88"/>
      <c r="T197" s="89"/>
      <c r="U197" s="84"/>
      <c r="X197" s="88"/>
      <c r="AA197" s="84"/>
    </row>
    <row r="198" spans="1:31" s="83" customFormat="1">
      <c r="B198" s="88"/>
      <c r="D198" s="89"/>
      <c r="E198" s="84"/>
      <c r="H198" s="88"/>
      <c r="L198" s="88"/>
      <c r="N198" s="89"/>
      <c r="O198" s="84"/>
      <c r="R198" s="88"/>
      <c r="T198" s="89"/>
      <c r="U198" s="84"/>
      <c r="X198" s="88"/>
      <c r="AA198" s="84"/>
    </row>
    <row r="199" spans="1:31" s="83" customFormat="1">
      <c r="B199" s="88"/>
      <c r="D199" s="89"/>
      <c r="E199" s="84"/>
      <c r="H199" s="88"/>
      <c r="L199" s="88"/>
      <c r="N199" s="89"/>
      <c r="O199" s="84"/>
      <c r="R199" s="88"/>
      <c r="T199" s="89"/>
      <c r="U199" s="84"/>
      <c r="X199" s="88"/>
      <c r="AA199" s="84"/>
    </row>
    <row r="200" spans="1:31" s="83" customFormat="1">
      <c r="B200" s="88"/>
      <c r="D200" s="89"/>
      <c r="E200" s="84"/>
      <c r="H200" s="88"/>
      <c r="L200" s="88"/>
      <c r="N200" s="89"/>
      <c r="O200" s="84"/>
      <c r="R200" s="88"/>
      <c r="T200" s="89"/>
      <c r="U200" s="84"/>
      <c r="X200" s="88"/>
      <c r="AA200" s="84"/>
    </row>
    <row r="201" spans="1:31" s="83" customFormat="1">
      <c r="B201" s="88"/>
      <c r="D201" s="89"/>
      <c r="E201" s="84"/>
      <c r="H201" s="88"/>
      <c r="L201" s="88"/>
      <c r="N201" s="89"/>
      <c r="O201" s="84"/>
      <c r="R201" s="88"/>
      <c r="T201" s="89"/>
      <c r="U201" s="84"/>
      <c r="X201" s="88"/>
      <c r="AA201" s="84"/>
    </row>
    <row r="202" spans="1:31" s="83" customFormat="1">
      <c r="B202" s="88"/>
      <c r="D202" s="89"/>
      <c r="E202" s="84"/>
      <c r="H202" s="88"/>
      <c r="L202" s="88"/>
      <c r="N202" s="89"/>
      <c r="O202" s="84"/>
      <c r="R202" s="88"/>
      <c r="T202" s="89"/>
      <c r="U202" s="84"/>
      <c r="X202" s="88"/>
      <c r="AA202" s="84"/>
    </row>
    <row r="203" spans="1:31" s="83" customFormat="1" ht="13.5" thickBot="1">
      <c r="B203" s="88"/>
      <c r="D203" s="89"/>
      <c r="E203" s="84"/>
      <c r="H203" s="88"/>
      <c r="L203" s="88"/>
      <c r="N203" s="89"/>
      <c r="O203" s="84"/>
      <c r="R203" s="88"/>
      <c r="T203" s="89"/>
      <c r="U203" s="84"/>
      <c r="X203" s="88"/>
      <c r="AA203" s="84"/>
    </row>
    <row r="204" spans="1:31" ht="12.75" customHeight="1">
      <c r="A204" s="24">
        <v>8</v>
      </c>
      <c r="B204" s="25"/>
      <c r="C204" s="523" t="s">
        <v>138</v>
      </c>
      <c r="D204" s="514" t="s">
        <v>74</v>
      </c>
      <c r="E204" s="516" t="s">
        <v>13</v>
      </c>
      <c r="F204" s="83"/>
      <c r="G204" s="24"/>
      <c r="H204" s="25"/>
      <c r="I204" s="25"/>
      <c r="J204" s="25"/>
      <c r="K204" s="25"/>
      <c r="L204" s="25"/>
      <c r="M204" s="523" t="s">
        <v>138</v>
      </c>
      <c r="N204" s="514" t="s">
        <v>74</v>
      </c>
      <c r="O204" s="516" t="s">
        <v>13</v>
      </c>
      <c r="Q204" s="24">
        <v>8</v>
      </c>
      <c r="R204" s="25"/>
      <c r="S204" s="523" t="s">
        <v>138</v>
      </c>
      <c r="T204" s="514" t="s">
        <v>74</v>
      </c>
      <c r="U204" s="516" t="s">
        <v>13</v>
      </c>
      <c r="W204" s="24"/>
      <c r="X204" s="25"/>
      <c r="Y204" s="523" t="s">
        <v>138</v>
      </c>
      <c r="Z204" s="523" t="s">
        <v>74</v>
      </c>
      <c r="AA204" s="516" t="s">
        <v>13</v>
      </c>
      <c r="AB204" s="83"/>
      <c r="AC204" s="83"/>
      <c r="AD204" s="83"/>
      <c r="AE204" s="83"/>
    </row>
    <row r="205" spans="1:31" ht="38.25">
      <c r="A205" s="26" t="s">
        <v>7</v>
      </c>
      <c r="B205" s="340" t="str">
        <f>HYPERLINK("#B10"," אסמכתא "&amp;B10&amp;"         חזרה לטבלה ")</f>
        <v xml:space="preserve"> אסמכתא          חזרה לטבלה </v>
      </c>
      <c r="C205" s="524"/>
      <c r="D205" s="515"/>
      <c r="E205" s="517"/>
      <c r="F205" s="83"/>
      <c r="G205" s="26" t="s">
        <v>19</v>
      </c>
      <c r="H205" s="340"/>
      <c r="I205" s="27"/>
      <c r="J205" s="27"/>
      <c r="K205" s="27"/>
      <c r="L205" s="340" t="str">
        <f>HYPERLINK("#B10"," אסמכתא "&amp;B10&amp;"         חזרה לטבלה ")</f>
        <v xml:space="preserve"> אסמכתא          חזרה לטבלה </v>
      </c>
      <c r="M205" s="524"/>
      <c r="N205" s="515"/>
      <c r="O205" s="517"/>
      <c r="Q205" s="26" t="s">
        <v>7</v>
      </c>
      <c r="R205" s="340" t="str">
        <f>HYPERLINK("#B10"," אסמכתא "&amp;B10&amp;"         חזרה לטבלה ")</f>
        <v xml:space="preserve"> אסמכתא          חזרה לטבלה </v>
      </c>
      <c r="S205" s="524"/>
      <c r="T205" s="515"/>
      <c r="U205" s="517"/>
      <c r="W205" s="26" t="s">
        <v>19</v>
      </c>
      <c r="X205" s="340" t="str">
        <f>HYPERLINK("#B10"," אסמכתא "&amp;B10&amp;"         חזרה לטבלה ")</f>
        <v xml:space="preserve"> אסמכתא          חזרה לטבלה </v>
      </c>
      <c r="Y205" s="524"/>
      <c r="Z205" s="524"/>
      <c r="AA205" s="517"/>
      <c r="AB205" s="83"/>
      <c r="AC205" s="83"/>
      <c r="AD205" s="83"/>
      <c r="AE205" s="83"/>
    </row>
    <row r="206" spans="1:31" s="83" customFormat="1">
      <c r="A206" s="30">
        <v>1</v>
      </c>
      <c r="B206" s="118"/>
      <c r="C206" s="145"/>
      <c r="D206" s="145"/>
      <c r="E206" s="120"/>
      <c r="G206" s="30">
        <v>12</v>
      </c>
      <c r="H206" s="118"/>
      <c r="I206" s="121"/>
      <c r="J206" s="121"/>
      <c r="K206" s="121"/>
      <c r="L206" s="118"/>
      <c r="M206" s="145"/>
      <c r="N206" s="145"/>
      <c r="O206" s="120"/>
      <c r="Q206" s="30">
        <v>23</v>
      </c>
      <c r="R206" s="118"/>
      <c r="S206" s="145"/>
      <c r="T206" s="145"/>
      <c r="U206" s="120"/>
      <c r="W206" s="30">
        <v>34</v>
      </c>
      <c r="X206" s="118"/>
      <c r="Y206" s="145"/>
      <c r="Z206" s="145"/>
      <c r="AA206" s="120"/>
    </row>
    <row r="207" spans="1:31" s="83" customFormat="1">
      <c r="A207" s="30">
        <v>2</v>
      </c>
      <c r="B207" s="118"/>
      <c r="C207" s="145"/>
      <c r="D207" s="145"/>
      <c r="E207" s="120"/>
      <c r="G207" s="30">
        <v>13</v>
      </c>
      <c r="H207" s="118"/>
      <c r="I207" s="121"/>
      <c r="J207" s="121"/>
      <c r="K207" s="121"/>
      <c r="L207" s="118"/>
      <c r="M207" s="145"/>
      <c r="N207" s="145"/>
      <c r="O207" s="120"/>
      <c r="Q207" s="30">
        <v>24</v>
      </c>
      <c r="R207" s="118"/>
      <c r="S207" s="145"/>
      <c r="T207" s="145"/>
      <c r="U207" s="120"/>
      <c r="W207" s="30">
        <v>35</v>
      </c>
      <c r="X207" s="118"/>
      <c r="Y207" s="145"/>
      <c r="Z207" s="145"/>
      <c r="AA207" s="120"/>
    </row>
    <row r="208" spans="1:31" s="83" customFormat="1">
      <c r="A208" s="30">
        <v>3</v>
      </c>
      <c r="B208" s="118"/>
      <c r="C208" s="145"/>
      <c r="D208" s="145"/>
      <c r="E208" s="120"/>
      <c r="G208" s="30">
        <v>14</v>
      </c>
      <c r="H208" s="118"/>
      <c r="I208" s="121"/>
      <c r="J208" s="121"/>
      <c r="K208" s="121"/>
      <c r="L208" s="118"/>
      <c r="M208" s="145"/>
      <c r="N208" s="145"/>
      <c r="O208" s="120"/>
      <c r="Q208" s="30">
        <v>25</v>
      </c>
      <c r="R208" s="118"/>
      <c r="S208" s="145"/>
      <c r="T208" s="145"/>
      <c r="U208" s="120"/>
      <c r="W208" s="30">
        <v>36</v>
      </c>
      <c r="X208" s="118"/>
      <c r="Y208" s="145"/>
      <c r="Z208" s="145"/>
      <c r="AA208" s="120"/>
    </row>
    <row r="209" spans="1:31" s="83" customFormat="1">
      <c r="A209" s="30">
        <v>4</v>
      </c>
      <c r="B209" s="118"/>
      <c r="C209" s="145"/>
      <c r="D209" s="145"/>
      <c r="E209" s="120"/>
      <c r="G209" s="30">
        <v>15</v>
      </c>
      <c r="H209" s="118"/>
      <c r="I209" s="121"/>
      <c r="J209" s="121"/>
      <c r="K209" s="121"/>
      <c r="L209" s="118"/>
      <c r="M209" s="145"/>
      <c r="N209" s="145"/>
      <c r="O209" s="120"/>
      <c r="Q209" s="30">
        <v>26</v>
      </c>
      <c r="R209" s="118"/>
      <c r="S209" s="145"/>
      <c r="T209" s="145"/>
      <c r="U209" s="120"/>
      <c r="W209" s="30">
        <v>37</v>
      </c>
      <c r="X209" s="118"/>
      <c r="Y209" s="145"/>
      <c r="Z209" s="145"/>
      <c r="AA209" s="120"/>
    </row>
    <row r="210" spans="1:31" s="83" customFormat="1">
      <c r="A210" s="30">
        <v>5</v>
      </c>
      <c r="B210" s="118"/>
      <c r="C210" s="145"/>
      <c r="D210" s="145"/>
      <c r="E210" s="120"/>
      <c r="G210" s="30">
        <v>16</v>
      </c>
      <c r="H210" s="118"/>
      <c r="I210" s="121"/>
      <c r="J210" s="121"/>
      <c r="K210" s="121"/>
      <c r="L210" s="118"/>
      <c r="M210" s="145"/>
      <c r="N210" s="145"/>
      <c r="O210" s="120"/>
      <c r="Q210" s="30">
        <v>27</v>
      </c>
      <c r="R210" s="118"/>
      <c r="S210" s="145"/>
      <c r="T210" s="145"/>
      <c r="U210" s="120"/>
      <c r="W210" s="30">
        <v>38</v>
      </c>
      <c r="X210" s="118"/>
      <c r="Y210" s="145"/>
      <c r="Z210" s="145"/>
      <c r="AA210" s="120"/>
    </row>
    <row r="211" spans="1:31" s="83" customFormat="1">
      <c r="A211" s="30">
        <v>6</v>
      </c>
      <c r="B211" s="118"/>
      <c r="C211" s="145"/>
      <c r="D211" s="145"/>
      <c r="E211" s="120"/>
      <c r="G211" s="30">
        <v>17</v>
      </c>
      <c r="H211" s="118"/>
      <c r="I211" s="121"/>
      <c r="J211" s="121"/>
      <c r="K211" s="121"/>
      <c r="L211" s="118"/>
      <c r="M211" s="145"/>
      <c r="N211" s="145"/>
      <c r="O211" s="120"/>
      <c r="Q211" s="30">
        <v>28</v>
      </c>
      <c r="R211" s="118"/>
      <c r="S211" s="145"/>
      <c r="T211" s="145"/>
      <c r="U211" s="120"/>
      <c r="W211" s="30">
        <v>39</v>
      </c>
      <c r="X211" s="118"/>
      <c r="Y211" s="145"/>
      <c r="Z211" s="145"/>
      <c r="AA211" s="120"/>
    </row>
    <row r="212" spans="1:31" s="83" customFormat="1">
      <c r="A212" s="30">
        <v>7</v>
      </c>
      <c r="B212" s="118"/>
      <c r="C212" s="145"/>
      <c r="D212" s="145"/>
      <c r="E212" s="120"/>
      <c r="G212" s="30">
        <v>18</v>
      </c>
      <c r="H212" s="118"/>
      <c r="I212" s="121"/>
      <c r="J212" s="121"/>
      <c r="K212" s="121"/>
      <c r="L212" s="118"/>
      <c r="M212" s="145"/>
      <c r="N212" s="145"/>
      <c r="O212" s="120"/>
      <c r="Q212" s="30">
        <v>29</v>
      </c>
      <c r="R212" s="118"/>
      <c r="S212" s="145"/>
      <c r="T212" s="145"/>
      <c r="U212" s="120"/>
      <c r="W212" s="30">
        <v>40</v>
      </c>
      <c r="X212" s="118"/>
      <c r="Y212" s="145"/>
      <c r="Z212" s="145"/>
      <c r="AA212" s="120"/>
    </row>
    <row r="213" spans="1:31" s="83" customFormat="1">
      <c r="A213" s="30">
        <v>8</v>
      </c>
      <c r="B213" s="118"/>
      <c r="C213" s="145"/>
      <c r="D213" s="145"/>
      <c r="E213" s="120"/>
      <c r="G213" s="30">
        <v>19</v>
      </c>
      <c r="H213" s="118"/>
      <c r="I213" s="121"/>
      <c r="J213" s="121"/>
      <c r="K213" s="121"/>
      <c r="L213" s="118"/>
      <c r="M213" s="145"/>
      <c r="N213" s="145"/>
      <c r="O213" s="120"/>
      <c r="Q213" s="30">
        <v>30</v>
      </c>
      <c r="R213" s="118"/>
      <c r="S213" s="145"/>
      <c r="T213" s="145"/>
      <c r="U213" s="120"/>
      <c r="W213" s="30">
        <v>41</v>
      </c>
      <c r="X213" s="118"/>
      <c r="Y213" s="145"/>
      <c r="Z213" s="145"/>
      <c r="AA213" s="120"/>
    </row>
    <row r="214" spans="1:31" s="83" customFormat="1">
      <c r="A214" s="30">
        <v>9</v>
      </c>
      <c r="B214" s="118"/>
      <c r="C214" s="145"/>
      <c r="D214" s="145"/>
      <c r="E214" s="120"/>
      <c r="G214" s="30">
        <v>20</v>
      </c>
      <c r="H214" s="118"/>
      <c r="I214" s="121"/>
      <c r="J214" s="121"/>
      <c r="K214" s="121"/>
      <c r="L214" s="118"/>
      <c r="M214" s="145"/>
      <c r="N214" s="145"/>
      <c r="O214" s="120"/>
      <c r="Q214" s="30">
        <v>31</v>
      </c>
      <c r="R214" s="118"/>
      <c r="S214" s="145"/>
      <c r="T214" s="145"/>
      <c r="U214" s="120"/>
      <c r="W214" s="30">
        <v>42</v>
      </c>
      <c r="X214" s="118"/>
      <c r="Y214" s="145"/>
      <c r="Z214" s="145"/>
      <c r="AA214" s="120"/>
    </row>
    <row r="215" spans="1:31" s="83" customFormat="1">
      <c r="A215" s="30">
        <v>10</v>
      </c>
      <c r="B215" s="118"/>
      <c r="C215" s="145"/>
      <c r="D215" s="145"/>
      <c r="E215" s="120"/>
      <c r="G215" s="30">
        <v>21</v>
      </c>
      <c r="H215" s="118"/>
      <c r="I215" s="121"/>
      <c r="J215" s="121"/>
      <c r="K215" s="121"/>
      <c r="L215" s="118"/>
      <c r="M215" s="145"/>
      <c r="N215" s="145"/>
      <c r="O215" s="120"/>
      <c r="Q215" s="30">
        <v>32</v>
      </c>
      <c r="R215" s="118"/>
      <c r="S215" s="145"/>
      <c r="T215" s="145"/>
      <c r="U215" s="120"/>
      <c r="W215" s="30">
        <v>43</v>
      </c>
      <c r="X215" s="118"/>
      <c r="Y215" s="145"/>
      <c r="Z215" s="145"/>
      <c r="AA215" s="120"/>
    </row>
    <row r="216" spans="1:31" s="83" customFormat="1" ht="13.5" thickBot="1">
      <c r="A216" s="30">
        <v>11</v>
      </c>
      <c r="B216" s="118"/>
      <c r="C216" s="145"/>
      <c r="D216" s="145"/>
      <c r="E216" s="120"/>
      <c r="G216" s="30">
        <v>22</v>
      </c>
      <c r="H216" s="118"/>
      <c r="I216" s="121"/>
      <c r="J216" s="121"/>
      <c r="K216" s="121"/>
      <c r="L216" s="118"/>
      <c r="M216" s="145"/>
      <c r="N216" s="145"/>
      <c r="O216" s="120"/>
      <c r="Q216" s="30">
        <v>33</v>
      </c>
      <c r="R216" s="118"/>
      <c r="S216" s="145"/>
      <c r="T216" s="145"/>
      <c r="U216" s="120"/>
      <c r="W216" s="142"/>
      <c r="X216" s="118"/>
      <c r="Y216" s="143"/>
      <c r="Z216" s="143"/>
      <c r="AA216" s="144">
        <f>SUM(E206:E216)+SUM(O206:O216)+SUM(AA206:AA215)+SUM(U206:U216)</f>
        <v>0</v>
      </c>
    </row>
    <row r="217" spans="1:31" s="83" customFormat="1">
      <c r="B217" s="88"/>
      <c r="D217" s="89"/>
      <c r="E217" s="84"/>
      <c r="H217" s="88"/>
      <c r="L217" s="88"/>
      <c r="N217" s="89"/>
      <c r="O217" s="84"/>
      <c r="R217" s="88"/>
      <c r="T217" s="89"/>
      <c r="U217" s="84"/>
      <c r="X217" s="88"/>
      <c r="AA217" s="84"/>
    </row>
    <row r="218" spans="1:31" s="83" customFormat="1">
      <c r="B218" s="88"/>
      <c r="D218" s="89"/>
      <c r="E218" s="84"/>
      <c r="H218" s="88"/>
      <c r="L218" s="88"/>
      <c r="N218" s="89"/>
      <c r="O218" s="84"/>
      <c r="R218" s="88"/>
      <c r="T218" s="89"/>
      <c r="U218" s="84"/>
      <c r="X218" s="88"/>
      <c r="AA218" s="84"/>
    </row>
    <row r="219" spans="1:31" s="83" customFormat="1">
      <c r="B219" s="88"/>
      <c r="D219" s="89"/>
      <c r="E219" s="84"/>
      <c r="H219" s="88"/>
      <c r="L219" s="88"/>
      <c r="N219" s="89"/>
      <c r="O219" s="84"/>
      <c r="R219" s="88"/>
      <c r="T219" s="89"/>
      <c r="U219" s="84"/>
      <c r="X219" s="88"/>
      <c r="AA219" s="84"/>
    </row>
    <row r="220" spans="1:31" s="83" customFormat="1">
      <c r="B220" s="88"/>
      <c r="D220" s="89"/>
      <c r="E220" s="84"/>
      <c r="H220" s="88"/>
      <c r="L220" s="88"/>
      <c r="N220" s="89"/>
      <c r="O220" s="84"/>
      <c r="R220" s="88"/>
      <c r="T220" s="89"/>
      <c r="U220" s="84"/>
      <c r="X220" s="88"/>
      <c r="AA220" s="84"/>
    </row>
    <row r="221" spans="1:31" s="83" customFormat="1">
      <c r="B221" s="88"/>
      <c r="D221" s="89"/>
      <c r="E221" s="84"/>
      <c r="H221" s="88"/>
      <c r="L221" s="88"/>
      <c r="N221" s="89"/>
      <c r="O221" s="84"/>
      <c r="R221" s="88"/>
      <c r="T221" s="89"/>
      <c r="U221" s="84"/>
      <c r="X221" s="88"/>
      <c r="AA221" s="84"/>
    </row>
    <row r="222" spans="1:31" s="83" customFormat="1">
      <c r="B222" s="88"/>
      <c r="D222" s="89"/>
      <c r="E222" s="84"/>
      <c r="H222" s="88"/>
      <c r="L222" s="88"/>
      <c r="N222" s="89"/>
      <c r="O222" s="84"/>
      <c r="R222" s="88"/>
      <c r="T222" s="89"/>
      <c r="U222" s="84"/>
      <c r="X222" s="88"/>
      <c r="AA222" s="84"/>
    </row>
    <row r="223" spans="1:31" s="83" customFormat="1" ht="13.5" thickBot="1">
      <c r="B223" s="88"/>
      <c r="D223" s="89"/>
      <c r="E223" s="84"/>
      <c r="H223" s="88"/>
      <c r="L223" s="88"/>
      <c r="N223" s="89"/>
      <c r="O223" s="84"/>
      <c r="R223" s="88"/>
      <c r="T223" s="89"/>
      <c r="U223" s="84"/>
      <c r="X223" s="88"/>
      <c r="AA223" s="84"/>
    </row>
    <row r="224" spans="1:31" ht="12.75" customHeight="1">
      <c r="A224" s="24">
        <v>9</v>
      </c>
      <c r="B224" s="25"/>
      <c r="C224" s="523" t="s">
        <v>138</v>
      </c>
      <c r="D224" s="514" t="s">
        <v>74</v>
      </c>
      <c r="E224" s="516" t="s">
        <v>13</v>
      </c>
      <c r="F224" s="83"/>
      <c r="G224" s="24"/>
      <c r="H224" s="25"/>
      <c r="I224" s="25"/>
      <c r="J224" s="25"/>
      <c r="K224" s="25"/>
      <c r="L224" s="25"/>
      <c r="M224" s="523" t="s">
        <v>138</v>
      </c>
      <c r="N224" s="514" t="s">
        <v>74</v>
      </c>
      <c r="O224" s="516" t="s">
        <v>13</v>
      </c>
      <c r="Q224" s="24">
        <v>9</v>
      </c>
      <c r="R224" s="25"/>
      <c r="S224" s="523" t="s">
        <v>138</v>
      </c>
      <c r="T224" s="514" t="s">
        <v>74</v>
      </c>
      <c r="U224" s="516" t="s">
        <v>13</v>
      </c>
      <c r="W224" s="24"/>
      <c r="X224" s="25"/>
      <c r="Y224" s="523" t="s">
        <v>138</v>
      </c>
      <c r="Z224" s="523" t="s">
        <v>74</v>
      </c>
      <c r="AA224" s="516" t="s">
        <v>13</v>
      </c>
      <c r="AB224" s="83"/>
      <c r="AC224" s="83"/>
      <c r="AD224" s="83"/>
      <c r="AE224" s="83"/>
    </row>
    <row r="225" spans="1:31" ht="38.25">
      <c r="A225" s="26" t="s">
        <v>7</v>
      </c>
      <c r="B225" s="340" t="str">
        <f>HYPERLINK("#B11"," אסמכתא "&amp;B11&amp;"         חזרה לטבלה ")</f>
        <v xml:space="preserve"> אסמכתא          חזרה לטבלה </v>
      </c>
      <c r="C225" s="524"/>
      <c r="D225" s="515"/>
      <c r="E225" s="517"/>
      <c r="F225" s="83"/>
      <c r="G225" s="26" t="s">
        <v>19</v>
      </c>
      <c r="H225" s="340"/>
      <c r="I225" s="27"/>
      <c r="J225" s="27"/>
      <c r="K225" s="27"/>
      <c r="L225" s="340" t="str">
        <f>HYPERLINK("#B11"," אסמכתא "&amp;B11&amp;"         חזרה לטבלה ")</f>
        <v xml:space="preserve"> אסמכתא          חזרה לטבלה </v>
      </c>
      <c r="M225" s="524"/>
      <c r="N225" s="515"/>
      <c r="O225" s="517"/>
      <c r="Q225" s="26" t="s">
        <v>7</v>
      </c>
      <c r="R225" s="340" t="str">
        <f>HYPERLINK("#B11"," אסמכתא "&amp;B11&amp;"         חזרה לטבלה ")</f>
        <v xml:space="preserve"> אסמכתא          חזרה לטבלה </v>
      </c>
      <c r="S225" s="524"/>
      <c r="T225" s="515"/>
      <c r="U225" s="517"/>
      <c r="W225" s="26" t="s">
        <v>19</v>
      </c>
      <c r="X225" s="340" t="str">
        <f>HYPERLINK("#B11"," אסמכתא "&amp;B11&amp;"         חזרה לטבלה ")</f>
        <v xml:space="preserve"> אסמכתא          חזרה לטבלה </v>
      </c>
      <c r="Y225" s="524"/>
      <c r="Z225" s="524"/>
      <c r="AA225" s="517"/>
      <c r="AB225" s="83"/>
      <c r="AC225" s="83"/>
      <c r="AD225" s="83"/>
      <c r="AE225" s="83"/>
    </row>
    <row r="226" spans="1:31" s="83" customFormat="1">
      <c r="A226" s="30">
        <v>1</v>
      </c>
      <c r="B226" s="118"/>
      <c r="C226" s="145"/>
      <c r="D226" s="145"/>
      <c r="E226" s="120"/>
      <c r="G226" s="30">
        <v>12</v>
      </c>
      <c r="H226" s="118"/>
      <c r="I226" s="121"/>
      <c r="J226" s="121"/>
      <c r="K226" s="121"/>
      <c r="L226" s="118"/>
      <c r="M226" s="145"/>
      <c r="N226" s="145"/>
      <c r="O226" s="120"/>
      <c r="Q226" s="30">
        <v>23</v>
      </c>
      <c r="R226" s="118"/>
      <c r="S226" s="145"/>
      <c r="T226" s="145"/>
      <c r="U226" s="120"/>
      <c r="W226" s="30">
        <v>34</v>
      </c>
      <c r="X226" s="118"/>
      <c r="Y226" s="145"/>
      <c r="Z226" s="145"/>
      <c r="AA226" s="120"/>
    </row>
    <row r="227" spans="1:31" s="83" customFormat="1">
      <c r="A227" s="30">
        <v>2</v>
      </c>
      <c r="B227" s="118"/>
      <c r="C227" s="145"/>
      <c r="D227" s="145"/>
      <c r="E227" s="120"/>
      <c r="G227" s="30">
        <v>13</v>
      </c>
      <c r="H227" s="118"/>
      <c r="I227" s="121"/>
      <c r="J227" s="121"/>
      <c r="K227" s="121"/>
      <c r="L227" s="118"/>
      <c r="M227" s="145"/>
      <c r="N227" s="145"/>
      <c r="O227" s="120"/>
      <c r="Q227" s="30">
        <v>24</v>
      </c>
      <c r="R227" s="118"/>
      <c r="S227" s="145"/>
      <c r="T227" s="145"/>
      <c r="U227" s="120"/>
      <c r="W227" s="30">
        <v>35</v>
      </c>
      <c r="X227" s="118"/>
      <c r="Y227" s="145"/>
      <c r="Z227" s="145"/>
      <c r="AA227" s="120"/>
    </row>
    <row r="228" spans="1:31" s="83" customFormat="1">
      <c r="A228" s="30">
        <v>3</v>
      </c>
      <c r="B228" s="118"/>
      <c r="C228" s="145"/>
      <c r="D228" s="145"/>
      <c r="E228" s="120"/>
      <c r="G228" s="30">
        <v>14</v>
      </c>
      <c r="H228" s="118"/>
      <c r="I228" s="121"/>
      <c r="J228" s="121"/>
      <c r="K228" s="121"/>
      <c r="L228" s="118"/>
      <c r="M228" s="145"/>
      <c r="N228" s="145"/>
      <c r="O228" s="120"/>
      <c r="Q228" s="30">
        <v>25</v>
      </c>
      <c r="R228" s="118"/>
      <c r="S228" s="145"/>
      <c r="T228" s="145"/>
      <c r="U228" s="120"/>
      <c r="W228" s="30">
        <v>36</v>
      </c>
      <c r="X228" s="118"/>
      <c r="Y228" s="145"/>
      <c r="Z228" s="145"/>
      <c r="AA228" s="120"/>
    </row>
    <row r="229" spans="1:31" s="83" customFormat="1">
      <c r="A229" s="30">
        <v>4</v>
      </c>
      <c r="B229" s="118"/>
      <c r="C229" s="145"/>
      <c r="D229" s="145"/>
      <c r="E229" s="120"/>
      <c r="G229" s="30">
        <v>15</v>
      </c>
      <c r="H229" s="118"/>
      <c r="I229" s="121"/>
      <c r="J229" s="121"/>
      <c r="K229" s="121"/>
      <c r="L229" s="118"/>
      <c r="M229" s="145"/>
      <c r="N229" s="145"/>
      <c r="O229" s="120"/>
      <c r="Q229" s="30">
        <v>26</v>
      </c>
      <c r="R229" s="118"/>
      <c r="S229" s="145"/>
      <c r="T229" s="145"/>
      <c r="U229" s="120"/>
      <c r="W229" s="30">
        <v>37</v>
      </c>
      <c r="X229" s="118"/>
      <c r="Y229" s="145"/>
      <c r="Z229" s="145"/>
      <c r="AA229" s="120"/>
    </row>
    <row r="230" spans="1:31" s="83" customFormat="1">
      <c r="A230" s="30">
        <v>5</v>
      </c>
      <c r="B230" s="118"/>
      <c r="C230" s="145"/>
      <c r="D230" s="145"/>
      <c r="E230" s="120"/>
      <c r="G230" s="30">
        <v>16</v>
      </c>
      <c r="H230" s="118"/>
      <c r="I230" s="121"/>
      <c r="J230" s="121"/>
      <c r="K230" s="121"/>
      <c r="L230" s="118"/>
      <c r="M230" s="145"/>
      <c r="N230" s="145"/>
      <c r="O230" s="120"/>
      <c r="Q230" s="30">
        <v>27</v>
      </c>
      <c r="R230" s="118"/>
      <c r="S230" s="145"/>
      <c r="T230" s="145"/>
      <c r="U230" s="120"/>
      <c r="W230" s="30">
        <v>38</v>
      </c>
      <c r="X230" s="118"/>
      <c r="Y230" s="145"/>
      <c r="Z230" s="145"/>
      <c r="AA230" s="120"/>
    </row>
    <row r="231" spans="1:31" s="83" customFormat="1">
      <c r="A231" s="30">
        <v>6</v>
      </c>
      <c r="B231" s="118"/>
      <c r="C231" s="145"/>
      <c r="D231" s="145"/>
      <c r="E231" s="120"/>
      <c r="G231" s="30">
        <v>17</v>
      </c>
      <c r="H231" s="118"/>
      <c r="I231" s="121"/>
      <c r="J231" s="121"/>
      <c r="K231" s="121"/>
      <c r="L231" s="118"/>
      <c r="M231" s="145"/>
      <c r="N231" s="145"/>
      <c r="O231" s="120"/>
      <c r="Q231" s="30">
        <v>28</v>
      </c>
      <c r="R231" s="118"/>
      <c r="S231" s="145"/>
      <c r="T231" s="145"/>
      <c r="U231" s="120"/>
      <c r="W231" s="30">
        <v>39</v>
      </c>
      <c r="X231" s="118"/>
      <c r="Y231" s="145"/>
      <c r="Z231" s="145"/>
      <c r="AA231" s="120"/>
    </row>
    <row r="232" spans="1:31" s="83" customFormat="1">
      <c r="A232" s="30">
        <v>7</v>
      </c>
      <c r="B232" s="118"/>
      <c r="C232" s="145"/>
      <c r="D232" s="145"/>
      <c r="E232" s="120"/>
      <c r="G232" s="30">
        <v>18</v>
      </c>
      <c r="H232" s="118"/>
      <c r="I232" s="121"/>
      <c r="J232" s="121"/>
      <c r="K232" s="121"/>
      <c r="L232" s="118"/>
      <c r="M232" s="145"/>
      <c r="N232" s="145"/>
      <c r="O232" s="120"/>
      <c r="Q232" s="30">
        <v>29</v>
      </c>
      <c r="R232" s="118"/>
      <c r="S232" s="145"/>
      <c r="T232" s="145"/>
      <c r="U232" s="120"/>
      <c r="W232" s="30">
        <v>40</v>
      </c>
      <c r="X232" s="118"/>
      <c r="Y232" s="145"/>
      <c r="Z232" s="145"/>
      <c r="AA232" s="120"/>
    </row>
    <row r="233" spans="1:31" s="83" customFormat="1">
      <c r="A233" s="30">
        <v>8</v>
      </c>
      <c r="B233" s="118"/>
      <c r="C233" s="145"/>
      <c r="D233" s="145"/>
      <c r="E233" s="120"/>
      <c r="G233" s="30">
        <v>19</v>
      </c>
      <c r="H233" s="118"/>
      <c r="I233" s="121"/>
      <c r="J233" s="121"/>
      <c r="K233" s="121"/>
      <c r="L233" s="118"/>
      <c r="M233" s="145"/>
      <c r="N233" s="145"/>
      <c r="O233" s="120"/>
      <c r="Q233" s="30">
        <v>30</v>
      </c>
      <c r="R233" s="118"/>
      <c r="S233" s="145"/>
      <c r="T233" s="145"/>
      <c r="U233" s="120"/>
      <c r="W233" s="30">
        <v>41</v>
      </c>
      <c r="X233" s="118"/>
      <c r="Y233" s="145"/>
      <c r="Z233" s="145"/>
      <c r="AA233" s="120"/>
    </row>
    <row r="234" spans="1:31" s="83" customFormat="1">
      <c r="A234" s="30">
        <v>9</v>
      </c>
      <c r="B234" s="118"/>
      <c r="C234" s="145"/>
      <c r="D234" s="145"/>
      <c r="E234" s="120"/>
      <c r="G234" s="30">
        <v>20</v>
      </c>
      <c r="H234" s="118"/>
      <c r="I234" s="121"/>
      <c r="J234" s="121"/>
      <c r="K234" s="121"/>
      <c r="L234" s="118"/>
      <c r="M234" s="145"/>
      <c r="N234" s="145"/>
      <c r="O234" s="120"/>
      <c r="Q234" s="30">
        <v>31</v>
      </c>
      <c r="R234" s="118"/>
      <c r="S234" s="145"/>
      <c r="T234" s="145"/>
      <c r="U234" s="120"/>
      <c r="W234" s="30">
        <v>42</v>
      </c>
      <c r="X234" s="118"/>
      <c r="Y234" s="145"/>
      <c r="Z234" s="145"/>
      <c r="AA234" s="120"/>
    </row>
    <row r="235" spans="1:31" s="83" customFormat="1">
      <c r="A235" s="30">
        <v>10</v>
      </c>
      <c r="B235" s="118"/>
      <c r="C235" s="145"/>
      <c r="D235" s="145"/>
      <c r="E235" s="120"/>
      <c r="G235" s="30">
        <v>21</v>
      </c>
      <c r="H235" s="118"/>
      <c r="I235" s="121"/>
      <c r="J235" s="121"/>
      <c r="K235" s="121"/>
      <c r="L235" s="118"/>
      <c r="M235" s="145"/>
      <c r="N235" s="145"/>
      <c r="O235" s="120"/>
      <c r="Q235" s="30">
        <v>32</v>
      </c>
      <c r="R235" s="118"/>
      <c r="S235" s="145"/>
      <c r="T235" s="145"/>
      <c r="U235" s="120"/>
      <c r="W235" s="30">
        <v>43</v>
      </c>
      <c r="X235" s="118"/>
      <c r="Y235" s="145"/>
      <c r="Z235" s="145"/>
      <c r="AA235" s="120"/>
    </row>
    <row r="236" spans="1:31" s="83" customFormat="1" ht="13.5" thickBot="1">
      <c r="A236" s="30">
        <v>11</v>
      </c>
      <c r="B236" s="118"/>
      <c r="C236" s="145"/>
      <c r="D236" s="145"/>
      <c r="E236" s="120"/>
      <c r="G236" s="30">
        <v>22</v>
      </c>
      <c r="H236" s="118"/>
      <c r="I236" s="121"/>
      <c r="J236" s="121"/>
      <c r="K236" s="121"/>
      <c r="L236" s="118"/>
      <c r="M236" s="145"/>
      <c r="N236" s="145"/>
      <c r="O236" s="120"/>
      <c r="Q236" s="30">
        <v>33</v>
      </c>
      <c r="R236" s="118"/>
      <c r="S236" s="145"/>
      <c r="T236" s="145"/>
      <c r="U236" s="120"/>
      <c r="W236" s="142"/>
      <c r="X236" s="118"/>
      <c r="Y236" s="143"/>
      <c r="Z236" s="143"/>
      <c r="AA236" s="144">
        <f>SUM(E226:E236)+SUM(O226:O236)+SUM(AA226:AA235)+SUM(U226:U236)</f>
        <v>0</v>
      </c>
    </row>
    <row r="237" spans="1:31" s="83" customFormat="1">
      <c r="B237" s="88"/>
      <c r="D237" s="89"/>
      <c r="E237" s="84"/>
      <c r="H237" s="88"/>
      <c r="L237" s="88"/>
      <c r="N237" s="89"/>
      <c r="O237" s="84"/>
      <c r="R237" s="88"/>
      <c r="T237" s="89"/>
      <c r="U237" s="84"/>
      <c r="X237" s="88"/>
      <c r="AA237" s="84"/>
    </row>
    <row r="238" spans="1:31" s="83" customFormat="1">
      <c r="B238" s="88"/>
      <c r="D238" s="89"/>
      <c r="E238" s="84"/>
      <c r="H238" s="88"/>
      <c r="L238" s="88"/>
      <c r="N238" s="89"/>
      <c r="O238" s="84"/>
      <c r="R238" s="88"/>
      <c r="T238" s="89"/>
      <c r="U238" s="84"/>
      <c r="X238" s="88"/>
      <c r="AA238" s="84"/>
    </row>
    <row r="239" spans="1:31" s="83" customFormat="1">
      <c r="B239" s="88"/>
      <c r="D239" s="89"/>
      <c r="E239" s="84"/>
      <c r="H239" s="88"/>
      <c r="L239" s="88"/>
      <c r="N239" s="89"/>
      <c r="O239" s="84"/>
      <c r="R239" s="88"/>
      <c r="T239" s="89"/>
      <c r="U239" s="84"/>
      <c r="X239" s="88"/>
      <c r="AA239" s="84"/>
    </row>
    <row r="240" spans="1:31" s="83" customFormat="1">
      <c r="B240" s="88"/>
      <c r="D240" s="89"/>
      <c r="E240" s="84"/>
      <c r="H240" s="88"/>
      <c r="L240" s="88"/>
      <c r="N240" s="89"/>
      <c r="O240" s="84"/>
      <c r="R240" s="88"/>
      <c r="T240" s="89"/>
      <c r="U240" s="84"/>
      <c r="X240" s="88"/>
      <c r="AA240" s="84"/>
    </row>
    <row r="241" spans="1:31" s="83" customFormat="1">
      <c r="B241" s="88"/>
      <c r="D241" s="89"/>
      <c r="E241" s="84"/>
      <c r="H241" s="88"/>
      <c r="L241" s="88"/>
      <c r="N241" s="89"/>
      <c r="O241" s="84"/>
      <c r="R241" s="88"/>
      <c r="T241" s="89"/>
      <c r="U241" s="84"/>
      <c r="X241" s="88"/>
      <c r="AA241" s="84"/>
    </row>
    <row r="242" spans="1:31" s="83" customFormat="1">
      <c r="B242" s="88"/>
      <c r="D242" s="89"/>
      <c r="E242" s="84"/>
      <c r="H242" s="88"/>
      <c r="L242" s="88"/>
      <c r="N242" s="89"/>
      <c r="O242" s="84"/>
      <c r="R242" s="88"/>
      <c r="T242" s="89"/>
      <c r="U242" s="84"/>
      <c r="X242" s="88"/>
      <c r="AA242" s="84"/>
    </row>
    <row r="243" spans="1:31" s="83" customFormat="1" ht="13.5" thickBot="1">
      <c r="B243" s="88"/>
      <c r="D243" s="89"/>
      <c r="E243" s="84"/>
      <c r="H243" s="88"/>
      <c r="L243" s="88"/>
      <c r="N243" s="89"/>
      <c r="O243" s="84"/>
      <c r="R243" s="88"/>
      <c r="T243" s="89"/>
      <c r="U243" s="84"/>
      <c r="X243" s="88"/>
      <c r="AA243" s="84"/>
    </row>
    <row r="244" spans="1:31" ht="12.75" customHeight="1">
      <c r="A244" s="24">
        <v>10</v>
      </c>
      <c r="B244" s="25"/>
      <c r="C244" s="523" t="s">
        <v>138</v>
      </c>
      <c r="D244" s="514" t="s">
        <v>74</v>
      </c>
      <c r="E244" s="516" t="s">
        <v>13</v>
      </c>
      <c r="F244" s="83"/>
      <c r="G244" s="24"/>
      <c r="H244" s="25"/>
      <c r="I244" s="25"/>
      <c r="J244" s="25"/>
      <c r="K244" s="25"/>
      <c r="L244" s="25"/>
      <c r="M244" s="523" t="s">
        <v>138</v>
      </c>
      <c r="N244" s="514" t="s">
        <v>74</v>
      </c>
      <c r="O244" s="516" t="s">
        <v>13</v>
      </c>
      <c r="Q244" s="24">
        <v>10</v>
      </c>
      <c r="R244" s="25"/>
      <c r="S244" s="523" t="s">
        <v>138</v>
      </c>
      <c r="T244" s="514" t="s">
        <v>74</v>
      </c>
      <c r="U244" s="516" t="s">
        <v>13</v>
      </c>
      <c r="W244" s="24"/>
      <c r="X244" s="25"/>
      <c r="Y244" s="523" t="s">
        <v>138</v>
      </c>
      <c r="Z244" s="523" t="s">
        <v>74</v>
      </c>
      <c r="AA244" s="516" t="s">
        <v>13</v>
      </c>
      <c r="AB244" s="83"/>
      <c r="AC244" s="83"/>
      <c r="AD244" s="83"/>
      <c r="AE244" s="83"/>
    </row>
    <row r="245" spans="1:31" ht="38.25">
      <c r="A245" s="26" t="s">
        <v>7</v>
      </c>
      <c r="B245" s="340" t="str">
        <f>HYPERLINK("#B12"," אסמכתא "&amp;B12&amp;"         חזרה לטבלה ")</f>
        <v xml:space="preserve"> אסמכתא          חזרה לטבלה </v>
      </c>
      <c r="C245" s="524"/>
      <c r="D245" s="515"/>
      <c r="E245" s="517"/>
      <c r="F245" s="83"/>
      <c r="G245" s="26" t="s">
        <v>19</v>
      </c>
      <c r="H245" s="340"/>
      <c r="I245" s="27"/>
      <c r="J245" s="27"/>
      <c r="K245" s="27"/>
      <c r="L245" s="340" t="str">
        <f>HYPERLINK("#B12"," אסמכתא "&amp;B12&amp;"         חזרה לטבלה ")</f>
        <v xml:space="preserve"> אסמכתא          חזרה לטבלה </v>
      </c>
      <c r="M245" s="524"/>
      <c r="N245" s="515"/>
      <c r="O245" s="517"/>
      <c r="Q245" s="26" t="s">
        <v>7</v>
      </c>
      <c r="R245" s="340" t="str">
        <f>HYPERLINK("#B12"," אסמכתא "&amp;B12&amp;"         חזרה לטבלה ")</f>
        <v xml:space="preserve"> אסמכתא          חזרה לטבלה </v>
      </c>
      <c r="S245" s="524"/>
      <c r="T245" s="515"/>
      <c r="U245" s="517"/>
      <c r="W245" s="26" t="s">
        <v>19</v>
      </c>
      <c r="X245" s="340" t="str">
        <f>HYPERLINK("#B12"," אסמכתא "&amp;B12&amp;"         חזרה לטבלה ")</f>
        <v xml:space="preserve"> אסמכתא          חזרה לטבלה </v>
      </c>
      <c r="Y245" s="524"/>
      <c r="Z245" s="524"/>
      <c r="AA245" s="517"/>
      <c r="AB245" s="83"/>
      <c r="AC245" s="83"/>
      <c r="AD245" s="83"/>
      <c r="AE245" s="83"/>
    </row>
    <row r="246" spans="1:31" s="83" customFormat="1">
      <c r="A246" s="30">
        <v>1</v>
      </c>
      <c r="B246" s="118"/>
      <c r="C246" s="145"/>
      <c r="D246" s="145"/>
      <c r="E246" s="120"/>
      <c r="G246" s="30">
        <v>12</v>
      </c>
      <c r="H246" s="118"/>
      <c r="I246" s="121"/>
      <c r="J246" s="121"/>
      <c r="K246" s="121"/>
      <c r="L246" s="118"/>
      <c r="M246" s="145"/>
      <c r="N246" s="145"/>
      <c r="O246" s="120"/>
      <c r="Q246" s="30">
        <v>23</v>
      </c>
      <c r="R246" s="118"/>
      <c r="S246" s="145"/>
      <c r="T246" s="145"/>
      <c r="U246" s="120"/>
      <c r="W246" s="30">
        <v>34</v>
      </c>
      <c r="X246" s="118"/>
      <c r="Y246" s="145"/>
      <c r="Z246" s="145"/>
      <c r="AA246" s="120"/>
    </row>
    <row r="247" spans="1:31" s="83" customFormat="1">
      <c r="A247" s="30">
        <v>2</v>
      </c>
      <c r="B247" s="118"/>
      <c r="C247" s="145"/>
      <c r="D247" s="145"/>
      <c r="E247" s="120"/>
      <c r="G247" s="30">
        <v>13</v>
      </c>
      <c r="H247" s="118"/>
      <c r="I247" s="121"/>
      <c r="J247" s="121"/>
      <c r="K247" s="121"/>
      <c r="L247" s="118"/>
      <c r="M247" s="145"/>
      <c r="N247" s="145"/>
      <c r="O247" s="120"/>
      <c r="Q247" s="30">
        <v>24</v>
      </c>
      <c r="R247" s="118"/>
      <c r="S247" s="145"/>
      <c r="T247" s="145"/>
      <c r="U247" s="120"/>
      <c r="W247" s="30">
        <v>35</v>
      </c>
      <c r="X247" s="118"/>
      <c r="Y247" s="145"/>
      <c r="Z247" s="145"/>
      <c r="AA247" s="120"/>
    </row>
    <row r="248" spans="1:31" s="83" customFormat="1">
      <c r="A248" s="30">
        <v>3</v>
      </c>
      <c r="B248" s="118"/>
      <c r="C248" s="145"/>
      <c r="D248" s="145"/>
      <c r="E248" s="120"/>
      <c r="G248" s="30">
        <v>14</v>
      </c>
      <c r="H248" s="118"/>
      <c r="I248" s="121"/>
      <c r="J248" s="121"/>
      <c r="K248" s="121"/>
      <c r="L248" s="118"/>
      <c r="M248" s="145"/>
      <c r="N248" s="145"/>
      <c r="O248" s="120"/>
      <c r="Q248" s="30">
        <v>25</v>
      </c>
      <c r="R248" s="118"/>
      <c r="S248" s="145"/>
      <c r="T248" s="145"/>
      <c r="U248" s="120"/>
      <c r="W248" s="30">
        <v>36</v>
      </c>
      <c r="X248" s="118"/>
      <c r="Y248" s="145"/>
      <c r="Z248" s="145"/>
      <c r="AA248" s="120"/>
    </row>
    <row r="249" spans="1:31" s="83" customFormat="1">
      <c r="A249" s="30">
        <v>4</v>
      </c>
      <c r="B249" s="118"/>
      <c r="C249" s="145"/>
      <c r="D249" s="145"/>
      <c r="E249" s="120"/>
      <c r="G249" s="30">
        <v>15</v>
      </c>
      <c r="H249" s="118"/>
      <c r="I249" s="121"/>
      <c r="J249" s="121"/>
      <c r="K249" s="121"/>
      <c r="L249" s="118"/>
      <c r="M249" s="145"/>
      <c r="N249" s="145"/>
      <c r="O249" s="120"/>
      <c r="Q249" s="30">
        <v>26</v>
      </c>
      <c r="R249" s="118"/>
      <c r="S249" s="145"/>
      <c r="T249" s="145"/>
      <c r="U249" s="120"/>
      <c r="W249" s="30">
        <v>37</v>
      </c>
      <c r="X249" s="118"/>
      <c r="Y249" s="145"/>
      <c r="Z249" s="145"/>
      <c r="AA249" s="120"/>
    </row>
    <row r="250" spans="1:31" s="83" customFormat="1">
      <c r="A250" s="30">
        <v>5</v>
      </c>
      <c r="B250" s="118"/>
      <c r="C250" s="145"/>
      <c r="D250" s="145"/>
      <c r="E250" s="120"/>
      <c r="G250" s="30">
        <v>16</v>
      </c>
      <c r="H250" s="118"/>
      <c r="I250" s="121"/>
      <c r="J250" s="121"/>
      <c r="K250" s="121"/>
      <c r="L250" s="118"/>
      <c r="M250" s="145"/>
      <c r="N250" s="145"/>
      <c r="O250" s="120"/>
      <c r="Q250" s="30">
        <v>27</v>
      </c>
      <c r="R250" s="118"/>
      <c r="S250" s="145"/>
      <c r="T250" s="145"/>
      <c r="U250" s="120"/>
      <c r="W250" s="30">
        <v>38</v>
      </c>
      <c r="X250" s="118"/>
      <c r="Y250" s="145"/>
      <c r="Z250" s="145"/>
      <c r="AA250" s="120"/>
    </row>
    <row r="251" spans="1:31" s="83" customFormat="1">
      <c r="A251" s="30">
        <v>6</v>
      </c>
      <c r="B251" s="118"/>
      <c r="C251" s="145"/>
      <c r="D251" s="145"/>
      <c r="E251" s="120"/>
      <c r="G251" s="30">
        <v>17</v>
      </c>
      <c r="H251" s="118"/>
      <c r="I251" s="121"/>
      <c r="J251" s="121"/>
      <c r="K251" s="121"/>
      <c r="L251" s="118"/>
      <c r="M251" s="145"/>
      <c r="N251" s="145"/>
      <c r="O251" s="120"/>
      <c r="Q251" s="30">
        <v>28</v>
      </c>
      <c r="R251" s="118"/>
      <c r="S251" s="145"/>
      <c r="T251" s="145"/>
      <c r="U251" s="120"/>
      <c r="W251" s="30">
        <v>39</v>
      </c>
      <c r="X251" s="118"/>
      <c r="Y251" s="145"/>
      <c r="Z251" s="145"/>
      <c r="AA251" s="120"/>
    </row>
    <row r="252" spans="1:31" s="83" customFormat="1">
      <c r="A252" s="30">
        <v>7</v>
      </c>
      <c r="B252" s="118"/>
      <c r="C252" s="145"/>
      <c r="D252" s="145"/>
      <c r="E252" s="120"/>
      <c r="G252" s="30">
        <v>18</v>
      </c>
      <c r="H252" s="118"/>
      <c r="I252" s="121"/>
      <c r="J252" s="121"/>
      <c r="K252" s="121"/>
      <c r="L252" s="118"/>
      <c r="M252" s="145"/>
      <c r="N252" s="145"/>
      <c r="O252" s="120"/>
      <c r="Q252" s="30">
        <v>29</v>
      </c>
      <c r="R252" s="118"/>
      <c r="S252" s="145"/>
      <c r="T252" s="145"/>
      <c r="U252" s="120"/>
      <c r="W252" s="30">
        <v>40</v>
      </c>
      <c r="X252" s="118"/>
      <c r="Y252" s="145"/>
      <c r="Z252" s="145"/>
      <c r="AA252" s="120"/>
    </row>
    <row r="253" spans="1:31" s="83" customFormat="1">
      <c r="A253" s="30">
        <v>8</v>
      </c>
      <c r="B253" s="118"/>
      <c r="C253" s="145"/>
      <c r="D253" s="145"/>
      <c r="E253" s="120"/>
      <c r="G253" s="30">
        <v>19</v>
      </c>
      <c r="H253" s="118"/>
      <c r="I253" s="121"/>
      <c r="J253" s="121"/>
      <c r="K253" s="121"/>
      <c r="L253" s="118"/>
      <c r="M253" s="145"/>
      <c r="N253" s="145"/>
      <c r="O253" s="120"/>
      <c r="Q253" s="30">
        <v>30</v>
      </c>
      <c r="R253" s="118"/>
      <c r="S253" s="145"/>
      <c r="T253" s="145"/>
      <c r="U253" s="120"/>
      <c r="W253" s="30">
        <v>41</v>
      </c>
      <c r="X253" s="118"/>
      <c r="Y253" s="145"/>
      <c r="Z253" s="145"/>
      <c r="AA253" s="120"/>
    </row>
    <row r="254" spans="1:31" s="83" customFormat="1">
      <c r="A254" s="30">
        <v>9</v>
      </c>
      <c r="B254" s="118"/>
      <c r="C254" s="145"/>
      <c r="D254" s="145"/>
      <c r="E254" s="120"/>
      <c r="G254" s="30">
        <v>20</v>
      </c>
      <c r="H254" s="118"/>
      <c r="I254" s="121"/>
      <c r="J254" s="121"/>
      <c r="K254" s="121"/>
      <c r="L254" s="118"/>
      <c r="M254" s="145"/>
      <c r="N254" s="145"/>
      <c r="O254" s="120"/>
      <c r="Q254" s="30">
        <v>31</v>
      </c>
      <c r="R254" s="118"/>
      <c r="S254" s="145"/>
      <c r="T254" s="145"/>
      <c r="U254" s="120"/>
      <c r="W254" s="30">
        <v>42</v>
      </c>
      <c r="X254" s="118"/>
      <c r="Y254" s="145"/>
      <c r="Z254" s="145"/>
      <c r="AA254" s="120"/>
    </row>
    <row r="255" spans="1:31" s="83" customFormat="1">
      <c r="A255" s="30">
        <v>10</v>
      </c>
      <c r="B255" s="118"/>
      <c r="C255" s="145"/>
      <c r="D255" s="145"/>
      <c r="E255" s="120"/>
      <c r="G255" s="30">
        <v>21</v>
      </c>
      <c r="H255" s="118"/>
      <c r="I255" s="121"/>
      <c r="J255" s="121"/>
      <c r="K255" s="121"/>
      <c r="L255" s="118"/>
      <c r="M255" s="145"/>
      <c r="N255" s="145"/>
      <c r="O255" s="120"/>
      <c r="Q255" s="30">
        <v>32</v>
      </c>
      <c r="R255" s="118"/>
      <c r="S255" s="145"/>
      <c r="T255" s="145"/>
      <c r="U255" s="120"/>
      <c r="W255" s="30">
        <v>43</v>
      </c>
      <c r="X255" s="118"/>
      <c r="Y255" s="145"/>
      <c r="Z255" s="145"/>
      <c r="AA255" s="120"/>
    </row>
    <row r="256" spans="1:31" s="83" customFormat="1" ht="13.5" thickBot="1">
      <c r="A256" s="30">
        <v>11</v>
      </c>
      <c r="B256" s="118"/>
      <c r="C256" s="145"/>
      <c r="D256" s="145"/>
      <c r="E256" s="120"/>
      <c r="G256" s="30">
        <v>22</v>
      </c>
      <c r="H256" s="118"/>
      <c r="I256" s="121"/>
      <c r="J256" s="121"/>
      <c r="K256" s="121"/>
      <c r="L256" s="118"/>
      <c r="M256" s="145"/>
      <c r="N256" s="145"/>
      <c r="O256" s="120"/>
      <c r="Q256" s="30">
        <v>33</v>
      </c>
      <c r="R256" s="118"/>
      <c r="S256" s="145"/>
      <c r="T256" s="145"/>
      <c r="U256" s="120"/>
      <c r="W256" s="142"/>
      <c r="X256" s="118"/>
      <c r="Y256" s="143"/>
      <c r="Z256" s="143"/>
      <c r="AA256" s="144">
        <f>SUM(E246:E256)+SUM(O246:O256)+SUM(AA246:AA255)+SUM(U246:U256)</f>
        <v>0</v>
      </c>
    </row>
    <row r="257" spans="1:31" s="83" customFormat="1">
      <c r="B257" s="88"/>
      <c r="D257" s="89"/>
      <c r="E257" s="84"/>
      <c r="H257" s="88"/>
      <c r="L257" s="88"/>
      <c r="N257" s="89"/>
      <c r="O257" s="84"/>
      <c r="R257" s="88"/>
      <c r="T257" s="89"/>
      <c r="U257" s="84"/>
      <c r="X257" s="88"/>
      <c r="AA257" s="84"/>
    </row>
    <row r="258" spans="1:31" s="83" customFormat="1">
      <c r="B258" s="88"/>
      <c r="D258" s="89"/>
      <c r="E258" s="84"/>
      <c r="H258" s="88"/>
      <c r="L258" s="88"/>
      <c r="N258" s="89"/>
      <c r="O258" s="84"/>
      <c r="R258" s="88"/>
      <c r="T258" s="89"/>
      <c r="U258" s="84"/>
      <c r="X258" s="88"/>
      <c r="AA258" s="84"/>
    </row>
    <row r="259" spans="1:31" s="83" customFormat="1">
      <c r="B259" s="88"/>
      <c r="D259" s="89"/>
      <c r="E259" s="84"/>
      <c r="H259" s="88"/>
      <c r="L259" s="88"/>
      <c r="N259" s="89"/>
      <c r="O259" s="84"/>
      <c r="R259" s="88"/>
      <c r="T259" s="89"/>
      <c r="U259" s="84"/>
      <c r="X259" s="88"/>
      <c r="AA259" s="84"/>
    </row>
    <row r="260" spans="1:31" s="83" customFormat="1">
      <c r="B260" s="88"/>
      <c r="D260" s="89"/>
      <c r="E260" s="84"/>
      <c r="H260" s="88"/>
      <c r="L260" s="88"/>
      <c r="N260" s="89"/>
      <c r="O260" s="84"/>
      <c r="R260" s="88"/>
      <c r="T260" s="89"/>
      <c r="U260" s="84"/>
      <c r="X260" s="88"/>
      <c r="AA260" s="84"/>
    </row>
    <row r="261" spans="1:31" s="83" customFormat="1">
      <c r="B261" s="88"/>
      <c r="D261" s="89"/>
      <c r="E261" s="84"/>
      <c r="H261" s="88"/>
      <c r="L261" s="88"/>
      <c r="N261" s="89"/>
      <c r="O261" s="84"/>
      <c r="R261" s="88"/>
      <c r="T261" s="89"/>
      <c r="U261" s="84"/>
      <c r="X261" s="88"/>
      <c r="AA261" s="84"/>
    </row>
    <row r="262" spans="1:31" s="83" customFormat="1">
      <c r="B262" s="88"/>
      <c r="D262" s="89"/>
      <c r="E262" s="84"/>
      <c r="H262" s="88"/>
      <c r="L262" s="88"/>
      <c r="N262" s="89"/>
      <c r="O262" s="84"/>
      <c r="R262" s="88"/>
      <c r="T262" s="89"/>
      <c r="U262" s="84"/>
      <c r="X262" s="88"/>
      <c r="AA262" s="84"/>
    </row>
    <row r="263" spans="1:31" s="83" customFormat="1" ht="13.5" thickBot="1">
      <c r="B263" s="88"/>
      <c r="D263" s="89"/>
      <c r="E263" s="84"/>
      <c r="H263" s="88"/>
      <c r="L263" s="88"/>
      <c r="N263" s="89"/>
      <c r="O263" s="84"/>
      <c r="R263" s="88"/>
      <c r="T263" s="89"/>
      <c r="U263" s="84"/>
      <c r="X263" s="88"/>
      <c r="AA263" s="84"/>
    </row>
    <row r="264" spans="1:31" ht="12.75" customHeight="1">
      <c r="A264" s="24">
        <v>11</v>
      </c>
      <c r="B264" s="25"/>
      <c r="C264" s="523" t="s">
        <v>138</v>
      </c>
      <c r="D264" s="514" t="s">
        <v>74</v>
      </c>
      <c r="E264" s="516" t="s">
        <v>13</v>
      </c>
      <c r="F264" s="83"/>
      <c r="G264" s="24"/>
      <c r="H264" s="25"/>
      <c r="I264" s="25"/>
      <c r="J264" s="25"/>
      <c r="K264" s="25"/>
      <c r="L264" s="25"/>
      <c r="M264" s="523" t="s">
        <v>138</v>
      </c>
      <c r="N264" s="514" t="s">
        <v>74</v>
      </c>
      <c r="O264" s="516" t="s">
        <v>13</v>
      </c>
      <c r="Q264" s="24">
        <v>11</v>
      </c>
      <c r="R264" s="25"/>
      <c r="S264" s="523" t="s">
        <v>138</v>
      </c>
      <c r="T264" s="514" t="s">
        <v>74</v>
      </c>
      <c r="U264" s="516" t="s">
        <v>13</v>
      </c>
      <c r="W264" s="24"/>
      <c r="X264" s="25"/>
      <c r="Y264" s="523" t="s">
        <v>138</v>
      </c>
      <c r="Z264" s="523" t="s">
        <v>74</v>
      </c>
      <c r="AA264" s="516" t="s">
        <v>13</v>
      </c>
      <c r="AB264" s="83"/>
      <c r="AC264" s="83"/>
      <c r="AD264" s="83"/>
      <c r="AE264" s="83"/>
    </row>
    <row r="265" spans="1:31" ht="38.25">
      <c r="A265" s="26" t="s">
        <v>7</v>
      </c>
      <c r="B265" s="340" t="str">
        <f>HYPERLINK("#B13"," אסמכתא "&amp;B13&amp;"         חזרה לטבלה ")</f>
        <v xml:space="preserve"> אסמכתא          חזרה לטבלה </v>
      </c>
      <c r="C265" s="524"/>
      <c r="D265" s="515"/>
      <c r="E265" s="517"/>
      <c r="F265" s="83"/>
      <c r="G265" s="26" t="s">
        <v>19</v>
      </c>
      <c r="H265" s="340"/>
      <c r="I265" s="27"/>
      <c r="J265" s="27"/>
      <c r="K265" s="27"/>
      <c r="L265" s="340" t="str">
        <f>HYPERLINK("#B13"," אסמכתא "&amp;B13&amp;"         חזרה לטבלה ")</f>
        <v xml:space="preserve"> אסמכתא          חזרה לטבלה </v>
      </c>
      <c r="M265" s="524"/>
      <c r="N265" s="515"/>
      <c r="O265" s="517"/>
      <c r="Q265" s="26" t="s">
        <v>7</v>
      </c>
      <c r="R265" s="340" t="str">
        <f>HYPERLINK("#B13"," אסמכתא "&amp;B13&amp;"         חזרה לטבלה ")</f>
        <v xml:space="preserve"> אסמכתא          חזרה לטבלה </v>
      </c>
      <c r="S265" s="524"/>
      <c r="T265" s="515"/>
      <c r="U265" s="517"/>
      <c r="W265" s="26" t="s">
        <v>19</v>
      </c>
      <c r="X265" s="340" t="str">
        <f>HYPERLINK("#B13"," אסמכתא "&amp;B13&amp;"         חזרה לטבלה ")</f>
        <v xml:space="preserve"> אסמכתא          חזרה לטבלה </v>
      </c>
      <c r="Y265" s="524"/>
      <c r="Z265" s="524"/>
      <c r="AA265" s="517"/>
      <c r="AB265" s="83"/>
      <c r="AC265" s="83"/>
      <c r="AD265" s="83"/>
      <c r="AE265" s="83"/>
    </row>
    <row r="266" spans="1:31" s="83" customFormat="1">
      <c r="A266" s="30">
        <v>1</v>
      </c>
      <c r="B266" s="118"/>
      <c r="C266" s="145"/>
      <c r="D266" s="145"/>
      <c r="E266" s="120"/>
      <c r="G266" s="30">
        <v>12</v>
      </c>
      <c r="H266" s="118"/>
      <c r="I266" s="121"/>
      <c r="J266" s="121"/>
      <c r="K266" s="121"/>
      <c r="L266" s="118"/>
      <c r="M266" s="145"/>
      <c r="N266" s="145"/>
      <c r="O266" s="120"/>
      <c r="Q266" s="30">
        <v>23</v>
      </c>
      <c r="R266" s="118"/>
      <c r="S266" s="145"/>
      <c r="T266" s="145"/>
      <c r="U266" s="120"/>
      <c r="W266" s="30">
        <v>34</v>
      </c>
      <c r="X266" s="118"/>
      <c r="Y266" s="145"/>
      <c r="Z266" s="145"/>
      <c r="AA266" s="120"/>
    </row>
    <row r="267" spans="1:31" s="83" customFormat="1">
      <c r="A267" s="30">
        <v>2</v>
      </c>
      <c r="B267" s="118"/>
      <c r="C267" s="145"/>
      <c r="D267" s="145"/>
      <c r="E267" s="120"/>
      <c r="G267" s="30">
        <v>13</v>
      </c>
      <c r="H267" s="118"/>
      <c r="I267" s="121"/>
      <c r="J267" s="121"/>
      <c r="K267" s="121"/>
      <c r="L267" s="118"/>
      <c r="M267" s="145"/>
      <c r="N267" s="145"/>
      <c r="O267" s="120"/>
      <c r="Q267" s="30">
        <v>24</v>
      </c>
      <c r="R267" s="118"/>
      <c r="S267" s="145"/>
      <c r="T267" s="145"/>
      <c r="U267" s="120"/>
      <c r="W267" s="30">
        <v>35</v>
      </c>
      <c r="X267" s="118"/>
      <c r="Y267" s="145"/>
      <c r="Z267" s="145"/>
      <c r="AA267" s="120"/>
    </row>
    <row r="268" spans="1:31" s="83" customFormat="1">
      <c r="A268" s="30">
        <v>3</v>
      </c>
      <c r="B268" s="118"/>
      <c r="C268" s="145"/>
      <c r="D268" s="145"/>
      <c r="E268" s="120"/>
      <c r="G268" s="30">
        <v>14</v>
      </c>
      <c r="H268" s="118"/>
      <c r="I268" s="121"/>
      <c r="J268" s="121"/>
      <c r="K268" s="121"/>
      <c r="L268" s="118"/>
      <c r="M268" s="145"/>
      <c r="N268" s="145"/>
      <c r="O268" s="120"/>
      <c r="Q268" s="30">
        <v>25</v>
      </c>
      <c r="R268" s="118"/>
      <c r="S268" s="145"/>
      <c r="T268" s="145"/>
      <c r="U268" s="120"/>
      <c r="W268" s="30">
        <v>36</v>
      </c>
      <c r="X268" s="118"/>
      <c r="Y268" s="145"/>
      <c r="Z268" s="145"/>
      <c r="AA268" s="120"/>
    </row>
    <row r="269" spans="1:31" s="83" customFormat="1">
      <c r="A269" s="30">
        <v>4</v>
      </c>
      <c r="B269" s="118"/>
      <c r="C269" s="145"/>
      <c r="D269" s="145"/>
      <c r="E269" s="120"/>
      <c r="G269" s="30">
        <v>15</v>
      </c>
      <c r="H269" s="118"/>
      <c r="I269" s="121"/>
      <c r="J269" s="121"/>
      <c r="K269" s="121"/>
      <c r="L269" s="118"/>
      <c r="M269" s="145"/>
      <c r="N269" s="145"/>
      <c r="O269" s="120"/>
      <c r="Q269" s="30">
        <v>26</v>
      </c>
      <c r="R269" s="118"/>
      <c r="S269" s="145"/>
      <c r="T269" s="145"/>
      <c r="U269" s="120"/>
      <c r="W269" s="30">
        <v>37</v>
      </c>
      <c r="X269" s="118"/>
      <c r="Y269" s="145"/>
      <c r="Z269" s="145"/>
      <c r="AA269" s="120"/>
    </row>
    <row r="270" spans="1:31" s="83" customFormat="1">
      <c r="A270" s="30">
        <v>5</v>
      </c>
      <c r="B270" s="118"/>
      <c r="C270" s="145"/>
      <c r="D270" s="145"/>
      <c r="E270" s="120"/>
      <c r="G270" s="30">
        <v>16</v>
      </c>
      <c r="H270" s="118"/>
      <c r="I270" s="121"/>
      <c r="J270" s="121"/>
      <c r="K270" s="121"/>
      <c r="L270" s="118"/>
      <c r="M270" s="145"/>
      <c r="N270" s="145"/>
      <c r="O270" s="120"/>
      <c r="Q270" s="30">
        <v>27</v>
      </c>
      <c r="R270" s="118"/>
      <c r="S270" s="145"/>
      <c r="T270" s="145"/>
      <c r="U270" s="120"/>
      <c r="W270" s="30">
        <v>38</v>
      </c>
      <c r="X270" s="118"/>
      <c r="Y270" s="145"/>
      <c r="Z270" s="145"/>
      <c r="AA270" s="120"/>
    </row>
    <row r="271" spans="1:31" s="83" customFormat="1">
      <c r="A271" s="30">
        <v>6</v>
      </c>
      <c r="B271" s="118"/>
      <c r="C271" s="145"/>
      <c r="D271" s="145"/>
      <c r="E271" s="120"/>
      <c r="G271" s="30">
        <v>17</v>
      </c>
      <c r="H271" s="118"/>
      <c r="I271" s="121"/>
      <c r="J271" s="121"/>
      <c r="K271" s="121"/>
      <c r="L271" s="118"/>
      <c r="M271" s="145"/>
      <c r="N271" s="145"/>
      <c r="O271" s="120"/>
      <c r="Q271" s="30">
        <v>28</v>
      </c>
      <c r="R271" s="118"/>
      <c r="S271" s="145"/>
      <c r="T271" s="145"/>
      <c r="U271" s="120"/>
      <c r="W271" s="30">
        <v>39</v>
      </c>
      <c r="X271" s="118"/>
      <c r="Y271" s="145"/>
      <c r="Z271" s="145"/>
      <c r="AA271" s="120"/>
    </row>
    <row r="272" spans="1:31" s="83" customFormat="1">
      <c r="A272" s="30">
        <v>7</v>
      </c>
      <c r="B272" s="118"/>
      <c r="C272" s="145"/>
      <c r="D272" s="145"/>
      <c r="E272" s="120"/>
      <c r="G272" s="30">
        <v>18</v>
      </c>
      <c r="H272" s="118"/>
      <c r="I272" s="121"/>
      <c r="J272" s="121"/>
      <c r="K272" s="121"/>
      <c r="L272" s="118"/>
      <c r="M272" s="145"/>
      <c r="N272" s="145"/>
      <c r="O272" s="120"/>
      <c r="Q272" s="30">
        <v>29</v>
      </c>
      <c r="R272" s="118"/>
      <c r="S272" s="145"/>
      <c r="T272" s="145"/>
      <c r="U272" s="120"/>
      <c r="W272" s="30">
        <v>40</v>
      </c>
      <c r="X272" s="118"/>
      <c r="Y272" s="145"/>
      <c r="Z272" s="145"/>
      <c r="AA272" s="120"/>
    </row>
    <row r="273" spans="1:31" s="83" customFormat="1">
      <c r="A273" s="30">
        <v>8</v>
      </c>
      <c r="B273" s="118"/>
      <c r="C273" s="145"/>
      <c r="D273" s="145"/>
      <c r="E273" s="120"/>
      <c r="G273" s="30">
        <v>19</v>
      </c>
      <c r="H273" s="118"/>
      <c r="I273" s="121"/>
      <c r="J273" s="121"/>
      <c r="K273" s="121"/>
      <c r="L273" s="118"/>
      <c r="M273" s="145"/>
      <c r="N273" s="145"/>
      <c r="O273" s="120"/>
      <c r="Q273" s="30">
        <v>30</v>
      </c>
      <c r="R273" s="118"/>
      <c r="S273" s="145"/>
      <c r="T273" s="145"/>
      <c r="U273" s="120"/>
      <c r="W273" s="30">
        <v>41</v>
      </c>
      <c r="X273" s="118"/>
      <c r="Y273" s="145"/>
      <c r="Z273" s="145"/>
      <c r="AA273" s="120"/>
    </row>
    <row r="274" spans="1:31" s="83" customFormat="1">
      <c r="A274" s="30">
        <v>9</v>
      </c>
      <c r="B274" s="118"/>
      <c r="C274" s="145"/>
      <c r="D274" s="145"/>
      <c r="E274" s="120"/>
      <c r="G274" s="30">
        <v>20</v>
      </c>
      <c r="H274" s="118"/>
      <c r="I274" s="121"/>
      <c r="J274" s="121"/>
      <c r="K274" s="121"/>
      <c r="L274" s="118"/>
      <c r="M274" s="145"/>
      <c r="N274" s="145"/>
      <c r="O274" s="120"/>
      <c r="Q274" s="30">
        <v>31</v>
      </c>
      <c r="R274" s="118"/>
      <c r="S274" s="145"/>
      <c r="T274" s="145"/>
      <c r="U274" s="120"/>
      <c r="W274" s="30">
        <v>42</v>
      </c>
      <c r="X274" s="118"/>
      <c r="Y274" s="145"/>
      <c r="Z274" s="145"/>
      <c r="AA274" s="120"/>
    </row>
    <row r="275" spans="1:31" s="83" customFormat="1">
      <c r="A275" s="30">
        <v>10</v>
      </c>
      <c r="B275" s="118"/>
      <c r="C275" s="145"/>
      <c r="D275" s="145"/>
      <c r="E275" s="120"/>
      <c r="G275" s="30">
        <v>21</v>
      </c>
      <c r="H275" s="118"/>
      <c r="I275" s="121"/>
      <c r="J275" s="121"/>
      <c r="K275" s="121"/>
      <c r="L275" s="118"/>
      <c r="M275" s="145"/>
      <c r="N275" s="145"/>
      <c r="O275" s="120"/>
      <c r="Q275" s="30">
        <v>32</v>
      </c>
      <c r="R275" s="118"/>
      <c r="S275" s="145"/>
      <c r="T275" s="145"/>
      <c r="U275" s="120"/>
      <c r="W275" s="30">
        <v>43</v>
      </c>
      <c r="X275" s="118"/>
      <c r="Y275" s="145"/>
      <c r="Z275" s="145"/>
      <c r="AA275" s="120"/>
    </row>
    <row r="276" spans="1:31" s="83" customFormat="1" ht="13.5" thickBot="1">
      <c r="A276" s="30">
        <v>11</v>
      </c>
      <c r="B276" s="118"/>
      <c r="C276" s="145"/>
      <c r="D276" s="145"/>
      <c r="E276" s="120"/>
      <c r="G276" s="30">
        <v>22</v>
      </c>
      <c r="H276" s="118"/>
      <c r="I276" s="121"/>
      <c r="J276" s="121"/>
      <c r="K276" s="121"/>
      <c r="L276" s="118"/>
      <c r="M276" s="145"/>
      <c r="N276" s="145"/>
      <c r="O276" s="120"/>
      <c r="Q276" s="30">
        <v>33</v>
      </c>
      <c r="R276" s="118"/>
      <c r="S276" s="145"/>
      <c r="T276" s="145"/>
      <c r="U276" s="120"/>
      <c r="W276" s="142"/>
      <c r="X276" s="118"/>
      <c r="Y276" s="143"/>
      <c r="Z276" s="143"/>
      <c r="AA276" s="144">
        <f>SUM(E266:E276)+SUM(O266:O276)+SUM(AA266:AA275)+SUM(U266:U276)</f>
        <v>0</v>
      </c>
    </row>
    <row r="277" spans="1:31" s="83" customFormat="1">
      <c r="B277" s="88"/>
      <c r="D277" s="89"/>
      <c r="E277" s="84"/>
      <c r="H277" s="88"/>
      <c r="L277" s="88"/>
      <c r="N277" s="89"/>
      <c r="O277" s="84"/>
      <c r="R277" s="88"/>
      <c r="T277" s="89"/>
      <c r="U277" s="84"/>
      <c r="X277" s="88"/>
      <c r="AA277" s="84"/>
    </row>
    <row r="278" spans="1:31" s="83" customFormat="1">
      <c r="B278" s="88"/>
      <c r="D278" s="89"/>
      <c r="E278" s="84"/>
      <c r="H278" s="88"/>
      <c r="L278" s="88"/>
      <c r="N278" s="89"/>
      <c r="O278" s="84"/>
      <c r="R278" s="88"/>
      <c r="T278" s="89"/>
      <c r="U278" s="84"/>
      <c r="X278" s="88"/>
      <c r="AA278" s="84"/>
    </row>
    <row r="279" spans="1:31" s="83" customFormat="1">
      <c r="B279" s="88"/>
      <c r="D279" s="89"/>
      <c r="E279" s="84"/>
      <c r="H279" s="88"/>
      <c r="L279" s="88"/>
      <c r="N279" s="89"/>
      <c r="O279" s="84"/>
      <c r="R279" s="88"/>
      <c r="T279" s="89"/>
      <c r="U279" s="84"/>
      <c r="X279" s="88"/>
      <c r="AA279" s="84"/>
    </row>
    <row r="280" spans="1:31" s="83" customFormat="1">
      <c r="B280" s="88"/>
      <c r="D280" s="89"/>
      <c r="E280" s="84"/>
      <c r="H280" s="88"/>
      <c r="L280" s="88"/>
      <c r="N280" s="89"/>
      <c r="O280" s="84"/>
      <c r="R280" s="88"/>
      <c r="T280" s="89"/>
      <c r="U280" s="84"/>
      <c r="X280" s="88"/>
      <c r="AA280" s="84"/>
    </row>
    <row r="281" spans="1:31" s="83" customFormat="1">
      <c r="B281" s="88"/>
      <c r="D281" s="89"/>
      <c r="E281" s="84"/>
      <c r="H281" s="88"/>
      <c r="L281" s="88"/>
      <c r="N281" s="89"/>
      <c r="O281" s="84"/>
      <c r="R281" s="88"/>
      <c r="T281" s="89"/>
      <c r="U281" s="84"/>
      <c r="X281" s="88"/>
      <c r="AA281" s="84"/>
    </row>
    <row r="282" spans="1:31" s="83" customFormat="1">
      <c r="B282" s="88"/>
      <c r="D282" s="89"/>
      <c r="E282" s="84"/>
      <c r="H282" s="88"/>
      <c r="L282" s="88"/>
      <c r="N282" s="89"/>
      <c r="O282" s="84"/>
      <c r="R282" s="88"/>
      <c r="T282" s="89"/>
      <c r="U282" s="84"/>
      <c r="X282" s="88"/>
      <c r="AA282" s="84"/>
    </row>
    <row r="283" spans="1:31" s="83" customFormat="1" ht="13.5" thickBot="1">
      <c r="B283" s="88"/>
      <c r="D283" s="89"/>
      <c r="E283" s="84"/>
      <c r="H283" s="88"/>
      <c r="L283" s="88"/>
      <c r="N283" s="89"/>
      <c r="O283" s="84"/>
      <c r="R283" s="88"/>
      <c r="T283" s="89"/>
      <c r="U283" s="84"/>
      <c r="X283" s="88"/>
      <c r="AA283" s="84"/>
    </row>
    <row r="284" spans="1:31" ht="12.75" customHeight="1">
      <c r="A284" s="24">
        <v>12</v>
      </c>
      <c r="B284" s="25"/>
      <c r="C284" s="523" t="s">
        <v>138</v>
      </c>
      <c r="D284" s="514" t="s">
        <v>74</v>
      </c>
      <c r="E284" s="516" t="s">
        <v>13</v>
      </c>
      <c r="F284" s="83"/>
      <c r="G284" s="24"/>
      <c r="H284" s="25"/>
      <c r="I284" s="25"/>
      <c r="J284" s="25"/>
      <c r="K284" s="25"/>
      <c r="L284" s="25"/>
      <c r="M284" s="523" t="s">
        <v>138</v>
      </c>
      <c r="N284" s="514" t="s">
        <v>74</v>
      </c>
      <c r="O284" s="516" t="s">
        <v>13</v>
      </c>
      <c r="Q284" s="24">
        <v>12</v>
      </c>
      <c r="R284" s="25"/>
      <c r="S284" s="523" t="s">
        <v>138</v>
      </c>
      <c r="T284" s="514" t="s">
        <v>74</v>
      </c>
      <c r="U284" s="516" t="s">
        <v>13</v>
      </c>
      <c r="W284" s="24"/>
      <c r="X284" s="25"/>
      <c r="Y284" s="523" t="s">
        <v>138</v>
      </c>
      <c r="Z284" s="523" t="s">
        <v>74</v>
      </c>
      <c r="AA284" s="516" t="s">
        <v>13</v>
      </c>
      <c r="AB284" s="83"/>
      <c r="AC284" s="83"/>
      <c r="AD284" s="83"/>
      <c r="AE284" s="83"/>
    </row>
    <row r="285" spans="1:31" ht="38.25">
      <c r="A285" s="26" t="s">
        <v>7</v>
      </c>
      <c r="B285" s="340" t="str">
        <f>HYPERLINK("#B14"," אסמכתא "&amp;B14&amp;"         חזרה לטבלה ")</f>
        <v xml:space="preserve"> אסמכתא          חזרה לטבלה </v>
      </c>
      <c r="C285" s="524"/>
      <c r="D285" s="515"/>
      <c r="E285" s="517"/>
      <c r="F285" s="83"/>
      <c r="G285" s="26" t="s">
        <v>19</v>
      </c>
      <c r="H285" s="340"/>
      <c r="I285" s="27"/>
      <c r="J285" s="27"/>
      <c r="K285" s="27"/>
      <c r="L285" s="340" t="str">
        <f>HYPERLINK("#B14"," אסמכתא "&amp;B14&amp;"         חזרה לטבלה ")</f>
        <v xml:space="preserve"> אסמכתא          חזרה לטבלה </v>
      </c>
      <c r="M285" s="524"/>
      <c r="N285" s="515"/>
      <c r="O285" s="517"/>
      <c r="Q285" s="26" t="s">
        <v>7</v>
      </c>
      <c r="R285" s="340" t="str">
        <f>HYPERLINK("#B14"," אסמכתא "&amp;B14&amp;"         חזרה לטבלה ")</f>
        <v xml:space="preserve"> אסמכתא          חזרה לטבלה </v>
      </c>
      <c r="S285" s="524"/>
      <c r="T285" s="515"/>
      <c r="U285" s="517"/>
      <c r="W285" s="26" t="s">
        <v>19</v>
      </c>
      <c r="X285" s="340" t="str">
        <f>HYPERLINK("#B14"," אסמכתא "&amp;B14&amp;"         חזרה לטבלה ")</f>
        <v xml:space="preserve"> אסמכתא          חזרה לטבלה </v>
      </c>
      <c r="Y285" s="524"/>
      <c r="Z285" s="524"/>
      <c r="AA285" s="517"/>
      <c r="AB285" s="83"/>
      <c r="AC285" s="83"/>
      <c r="AD285" s="83"/>
      <c r="AE285" s="83"/>
    </row>
    <row r="286" spans="1:31" s="83" customFormat="1">
      <c r="A286" s="30">
        <v>1</v>
      </c>
      <c r="B286" s="118"/>
      <c r="C286" s="145"/>
      <c r="D286" s="145"/>
      <c r="E286" s="120"/>
      <c r="G286" s="30">
        <v>12</v>
      </c>
      <c r="H286" s="118"/>
      <c r="I286" s="121"/>
      <c r="J286" s="121"/>
      <c r="K286" s="121"/>
      <c r="L286" s="118"/>
      <c r="M286" s="145"/>
      <c r="N286" s="145"/>
      <c r="O286" s="120"/>
      <c r="Q286" s="30">
        <v>23</v>
      </c>
      <c r="R286" s="118"/>
      <c r="S286" s="145"/>
      <c r="T286" s="145"/>
      <c r="U286" s="120"/>
      <c r="W286" s="30">
        <v>34</v>
      </c>
      <c r="X286" s="118"/>
      <c r="Y286" s="145"/>
      <c r="Z286" s="145"/>
      <c r="AA286" s="120"/>
    </row>
    <row r="287" spans="1:31" s="83" customFormat="1">
      <c r="A287" s="30">
        <v>2</v>
      </c>
      <c r="B287" s="118"/>
      <c r="C287" s="145"/>
      <c r="D287" s="145"/>
      <c r="E287" s="120"/>
      <c r="G287" s="30">
        <v>13</v>
      </c>
      <c r="H287" s="118"/>
      <c r="I287" s="121"/>
      <c r="J287" s="121"/>
      <c r="K287" s="121"/>
      <c r="L287" s="118"/>
      <c r="M287" s="145"/>
      <c r="N287" s="145"/>
      <c r="O287" s="120"/>
      <c r="Q287" s="30">
        <v>24</v>
      </c>
      <c r="R287" s="118"/>
      <c r="S287" s="145"/>
      <c r="T287" s="145"/>
      <c r="U287" s="120"/>
      <c r="W287" s="30">
        <v>35</v>
      </c>
      <c r="X287" s="118"/>
      <c r="Y287" s="145"/>
      <c r="Z287" s="145"/>
      <c r="AA287" s="120"/>
    </row>
    <row r="288" spans="1:31" s="83" customFormat="1">
      <c r="A288" s="30">
        <v>3</v>
      </c>
      <c r="B288" s="118"/>
      <c r="C288" s="145"/>
      <c r="D288" s="145"/>
      <c r="E288" s="120"/>
      <c r="G288" s="30">
        <v>14</v>
      </c>
      <c r="H288" s="118"/>
      <c r="I288" s="121"/>
      <c r="J288" s="121"/>
      <c r="K288" s="121"/>
      <c r="L288" s="118"/>
      <c r="M288" s="145"/>
      <c r="N288" s="145"/>
      <c r="O288" s="120"/>
      <c r="Q288" s="30">
        <v>25</v>
      </c>
      <c r="R288" s="118"/>
      <c r="S288" s="145"/>
      <c r="T288" s="145"/>
      <c r="U288" s="120"/>
      <c r="W288" s="30">
        <v>36</v>
      </c>
      <c r="X288" s="118"/>
      <c r="Y288" s="145"/>
      <c r="Z288" s="145"/>
      <c r="AA288" s="120"/>
    </row>
    <row r="289" spans="1:31" s="83" customFormat="1">
      <c r="A289" s="30">
        <v>4</v>
      </c>
      <c r="B289" s="118"/>
      <c r="C289" s="145"/>
      <c r="D289" s="145"/>
      <c r="E289" s="120"/>
      <c r="G289" s="30">
        <v>15</v>
      </c>
      <c r="H289" s="118"/>
      <c r="I289" s="121"/>
      <c r="J289" s="121"/>
      <c r="K289" s="121"/>
      <c r="L289" s="118"/>
      <c r="M289" s="145"/>
      <c r="N289" s="145"/>
      <c r="O289" s="120"/>
      <c r="Q289" s="30">
        <v>26</v>
      </c>
      <c r="R289" s="118"/>
      <c r="S289" s="145"/>
      <c r="T289" s="145"/>
      <c r="U289" s="120"/>
      <c r="W289" s="30">
        <v>37</v>
      </c>
      <c r="X289" s="118"/>
      <c r="Y289" s="145"/>
      <c r="Z289" s="145"/>
      <c r="AA289" s="120"/>
    </row>
    <row r="290" spans="1:31" s="83" customFormat="1">
      <c r="A290" s="30">
        <v>5</v>
      </c>
      <c r="B290" s="118"/>
      <c r="C290" s="145"/>
      <c r="D290" s="145"/>
      <c r="E290" s="120"/>
      <c r="G290" s="30">
        <v>16</v>
      </c>
      <c r="H290" s="118"/>
      <c r="I290" s="121"/>
      <c r="J290" s="121"/>
      <c r="K290" s="121"/>
      <c r="L290" s="118"/>
      <c r="M290" s="145"/>
      <c r="N290" s="145"/>
      <c r="O290" s="120"/>
      <c r="Q290" s="30">
        <v>27</v>
      </c>
      <c r="R290" s="118"/>
      <c r="S290" s="145"/>
      <c r="T290" s="145"/>
      <c r="U290" s="120"/>
      <c r="W290" s="30">
        <v>38</v>
      </c>
      <c r="X290" s="118"/>
      <c r="Y290" s="145"/>
      <c r="Z290" s="145"/>
      <c r="AA290" s="120"/>
    </row>
    <row r="291" spans="1:31" s="83" customFormat="1">
      <c r="A291" s="30">
        <v>6</v>
      </c>
      <c r="B291" s="118"/>
      <c r="C291" s="145"/>
      <c r="D291" s="145"/>
      <c r="E291" s="120"/>
      <c r="G291" s="30">
        <v>17</v>
      </c>
      <c r="H291" s="118"/>
      <c r="I291" s="121"/>
      <c r="J291" s="121"/>
      <c r="K291" s="121"/>
      <c r="L291" s="118"/>
      <c r="M291" s="145"/>
      <c r="N291" s="145"/>
      <c r="O291" s="120"/>
      <c r="Q291" s="30">
        <v>28</v>
      </c>
      <c r="R291" s="118"/>
      <c r="S291" s="145"/>
      <c r="T291" s="145"/>
      <c r="U291" s="120"/>
      <c r="W291" s="30">
        <v>39</v>
      </c>
      <c r="X291" s="118"/>
      <c r="Y291" s="145"/>
      <c r="Z291" s="145"/>
      <c r="AA291" s="120"/>
    </row>
    <row r="292" spans="1:31" s="83" customFormat="1">
      <c r="A292" s="30">
        <v>7</v>
      </c>
      <c r="B292" s="118"/>
      <c r="C292" s="145"/>
      <c r="D292" s="145"/>
      <c r="E292" s="120"/>
      <c r="G292" s="30">
        <v>18</v>
      </c>
      <c r="H292" s="118"/>
      <c r="I292" s="121"/>
      <c r="J292" s="121"/>
      <c r="K292" s="121"/>
      <c r="L292" s="118"/>
      <c r="M292" s="145"/>
      <c r="N292" s="145"/>
      <c r="O292" s="120"/>
      <c r="Q292" s="30">
        <v>29</v>
      </c>
      <c r="R292" s="118"/>
      <c r="S292" s="145"/>
      <c r="T292" s="145"/>
      <c r="U292" s="120"/>
      <c r="W292" s="30">
        <v>40</v>
      </c>
      <c r="X292" s="118"/>
      <c r="Y292" s="145"/>
      <c r="Z292" s="145"/>
      <c r="AA292" s="120"/>
    </row>
    <row r="293" spans="1:31" s="83" customFormat="1">
      <c r="A293" s="30">
        <v>8</v>
      </c>
      <c r="B293" s="118"/>
      <c r="C293" s="145"/>
      <c r="D293" s="145"/>
      <c r="E293" s="120"/>
      <c r="G293" s="30">
        <v>19</v>
      </c>
      <c r="H293" s="118"/>
      <c r="I293" s="121"/>
      <c r="J293" s="121"/>
      <c r="K293" s="121"/>
      <c r="L293" s="118"/>
      <c r="M293" s="145"/>
      <c r="N293" s="145"/>
      <c r="O293" s="120"/>
      <c r="Q293" s="30">
        <v>30</v>
      </c>
      <c r="R293" s="118"/>
      <c r="S293" s="145"/>
      <c r="T293" s="145"/>
      <c r="U293" s="120"/>
      <c r="W293" s="30">
        <v>41</v>
      </c>
      <c r="X293" s="118"/>
      <c r="Y293" s="145"/>
      <c r="Z293" s="145"/>
      <c r="AA293" s="120"/>
    </row>
    <row r="294" spans="1:31" s="83" customFormat="1">
      <c r="A294" s="30">
        <v>9</v>
      </c>
      <c r="B294" s="118"/>
      <c r="C294" s="145"/>
      <c r="D294" s="145"/>
      <c r="E294" s="120"/>
      <c r="G294" s="30">
        <v>20</v>
      </c>
      <c r="H294" s="118"/>
      <c r="I294" s="121"/>
      <c r="J294" s="121"/>
      <c r="K294" s="121"/>
      <c r="L294" s="118"/>
      <c r="M294" s="145"/>
      <c r="N294" s="145"/>
      <c r="O294" s="120"/>
      <c r="Q294" s="30">
        <v>31</v>
      </c>
      <c r="R294" s="118"/>
      <c r="S294" s="145"/>
      <c r="T294" s="145"/>
      <c r="U294" s="120"/>
      <c r="W294" s="30">
        <v>42</v>
      </c>
      <c r="X294" s="118"/>
      <c r="Y294" s="145"/>
      <c r="Z294" s="145"/>
      <c r="AA294" s="120"/>
    </row>
    <row r="295" spans="1:31" s="83" customFormat="1">
      <c r="A295" s="30">
        <v>10</v>
      </c>
      <c r="B295" s="118"/>
      <c r="C295" s="145"/>
      <c r="D295" s="145"/>
      <c r="E295" s="120"/>
      <c r="G295" s="30">
        <v>21</v>
      </c>
      <c r="H295" s="118"/>
      <c r="I295" s="121"/>
      <c r="J295" s="121"/>
      <c r="K295" s="121"/>
      <c r="L295" s="118"/>
      <c r="M295" s="145"/>
      <c r="N295" s="145"/>
      <c r="O295" s="120"/>
      <c r="Q295" s="30">
        <v>32</v>
      </c>
      <c r="R295" s="118"/>
      <c r="S295" s="145"/>
      <c r="T295" s="145"/>
      <c r="U295" s="120"/>
      <c r="W295" s="30">
        <v>43</v>
      </c>
      <c r="X295" s="118"/>
      <c r="Y295" s="145"/>
      <c r="Z295" s="145"/>
      <c r="AA295" s="120"/>
    </row>
    <row r="296" spans="1:31" s="83" customFormat="1" ht="13.5" thickBot="1">
      <c r="A296" s="30">
        <v>11</v>
      </c>
      <c r="B296" s="118"/>
      <c r="C296" s="145"/>
      <c r="D296" s="145"/>
      <c r="E296" s="120"/>
      <c r="G296" s="30">
        <v>22</v>
      </c>
      <c r="H296" s="118"/>
      <c r="I296" s="121"/>
      <c r="J296" s="121"/>
      <c r="K296" s="121"/>
      <c r="L296" s="118"/>
      <c r="M296" s="145"/>
      <c r="N296" s="145"/>
      <c r="O296" s="120"/>
      <c r="Q296" s="30">
        <v>33</v>
      </c>
      <c r="R296" s="118"/>
      <c r="S296" s="145"/>
      <c r="T296" s="145"/>
      <c r="U296" s="120"/>
      <c r="W296" s="142"/>
      <c r="X296" s="118"/>
      <c r="Y296" s="143"/>
      <c r="Z296" s="143"/>
      <c r="AA296" s="144">
        <f>SUM(E286:E296)+SUM(O286:O296)+SUM(AA286:AA295)+SUM(U286:U296)</f>
        <v>0</v>
      </c>
    </row>
    <row r="297" spans="1:31" s="83" customFormat="1">
      <c r="B297" s="88"/>
      <c r="D297" s="89"/>
      <c r="E297" s="84"/>
      <c r="H297" s="88"/>
      <c r="L297" s="88"/>
      <c r="N297" s="89"/>
      <c r="O297" s="84"/>
      <c r="R297" s="88"/>
      <c r="T297" s="89"/>
      <c r="U297" s="84"/>
      <c r="X297" s="88"/>
      <c r="AA297" s="84"/>
    </row>
    <row r="298" spans="1:31" s="83" customFormat="1">
      <c r="B298" s="88"/>
      <c r="D298" s="89"/>
      <c r="E298" s="84"/>
      <c r="H298" s="88"/>
      <c r="L298" s="88"/>
      <c r="N298" s="89"/>
      <c r="O298" s="84"/>
      <c r="R298" s="88"/>
      <c r="T298" s="89"/>
      <c r="U298" s="84"/>
      <c r="X298" s="88"/>
      <c r="AA298" s="84"/>
    </row>
    <row r="299" spans="1:31" s="83" customFormat="1">
      <c r="B299" s="88"/>
      <c r="D299" s="89"/>
      <c r="E299" s="84"/>
      <c r="H299" s="88"/>
      <c r="L299" s="88"/>
      <c r="N299" s="89"/>
      <c r="O299" s="84"/>
      <c r="R299" s="88"/>
      <c r="T299" s="89"/>
      <c r="U299" s="84"/>
      <c r="X299" s="88"/>
      <c r="AA299" s="84"/>
    </row>
    <row r="300" spans="1:31" s="83" customFormat="1">
      <c r="B300" s="88"/>
      <c r="D300" s="89"/>
      <c r="E300" s="84"/>
      <c r="H300" s="88"/>
      <c r="L300" s="88"/>
      <c r="N300" s="89"/>
      <c r="O300" s="84"/>
      <c r="R300" s="88"/>
      <c r="T300" s="89"/>
      <c r="U300" s="84"/>
      <c r="X300" s="88"/>
      <c r="AA300" s="84"/>
    </row>
    <row r="301" spans="1:31" s="83" customFormat="1">
      <c r="B301" s="88"/>
      <c r="D301" s="89"/>
      <c r="E301" s="84"/>
      <c r="H301" s="88"/>
      <c r="L301" s="88"/>
      <c r="N301" s="89"/>
      <c r="O301" s="84"/>
      <c r="R301" s="88"/>
      <c r="T301" s="89"/>
      <c r="U301" s="84"/>
      <c r="X301" s="88"/>
      <c r="AA301" s="84"/>
    </row>
    <row r="302" spans="1:31" s="83" customFormat="1">
      <c r="B302" s="88"/>
      <c r="D302" s="89"/>
      <c r="E302" s="84"/>
      <c r="H302" s="88"/>
      <c r="L302" s="88"/>
      <c r="N302" s="89"/>
      <c r="O302" s="84"/>
      <c r="R302" s="88"/>
      <c r="T302" s="89"/>
      <c r="U302" s="84"/>
      <c r="X302" s="88"/>
      <c r="AA302" s="84"/>
    </row>
    <row r="303" spans="1:31" s="83" customFormat="1" ht="13.5" thickBot="1">
      <c r="B303" s="88"/>
      <c r="D303" s="89"/>
      <c r="E303" s="84"/>
      <c r="H303" s="88"/>
      <c r="L303" s="88"/>
      <c r="N303" s="89"/>
      <c r="O303" s="84"/>
      <c r="R303" s="88"/>
      <c r="T303" s="89"/>
      <c r="U303" s="84"/>
      <c r="X303" s="88"/>
      <c r="AA303" s="84"/>
    </row>
    <row r="304" spans="1:31" ht="12.75" customHeight="1">
      <c r="A304" s="24">
        <v>13</v>
      </c>
      <c r="B304" s="25"/>
      <c r="C304" s="523" t="s">
        <v>138</v>
      </c>
      <c r="D304" s="514" t="s">
        <v>74</v>
      </c>
      <c r="E304" s="516" t="s">
        <v>13</v>
      </c>
      <c r="F304" s="83"/>
      <c r="G304" s="24"/>
      <c r="H304" s="25"/>
      <c r="I304" s="25"/>
      <c r="J304" s="25"/>
      <c r="K304" s="25"/>
      <c r="L304" s="25"/>
      <c r="M304" s="523" t="s">
        <v>138</v>
      </c>
      <c r="N304" s="514" t="s">
        <v>74</v>
      </c>
      <c r="O304" s="516" t="s">
        <v>13</v>
      </c>
      <c r="Q304" s="24">
        <v>13</v>
      </c>
      <c r="R304" s="25"/>
      <c r="S304" s="523" t="s">
        <v>138</v>
      </c>
      <c r="T304" s="514" t="s">
        <v>74</v>
      </c>
      <c r="U304" s="516" t="s">
        <v>13</v>
      </c>
      <c r="W304" s="24"/>
      <c r="X304" s="25"/>
      <c r="Y304" s="523" t="s">
        <v>138</v>
      </c>
      <c r="Z304" s="523" t="s">
        <v>74</v>
      </c>
      <c r="AA304" s="516" t="s">
        <v>13</v>
      </c>
      <c r="AB304" s="83"/>
      <c r="AC304" s="83"/>
      <c r="AD304" s="83"/>
      <c r="AE304" s="83"/>
    </row>
    <row r="305" spans="1:31" ht="38.25">
      <c r="A305" s="26" t="s">
        <v>7</v>
      </c>
      <c r="B305" s="340" t="str">
        <f>HYPERLINK("#B15"," אסמכתא "&amp;B15&amp;"         חזרה לטבלה ")</f>
        <v xml:space="preserve"> אסמכתא          חזרה לטבלה </v>
      </c>
      <c r="C305" s="524"/>
      <c r="D305" s="515"/>
      <c r="E305" s="517"/>
      <c r="F305" s="83"/>
      <c r="G305" s="26" t="s">
        <v>19</v>
      </c>
      <c r="H305" s="340"/>
      <c r="I305" s="27"/>
      <c r="J305" s="27"/>
      <c r="K305" s="27"/>
      <c r="L305" s="340" t="str">
        <f>HYPERLINK("#B15"," אסמכתא "&amp;B15&amp;"         חזרה לטבלה ")</f>
        <v xml:space="preserve"> אסמכתא          חזרה לטבלה </v>
      </c>
      <c r="M305" s="524"/>
      <c r="N305" s="515"/>
      <c r="O305" s="517"/>
      <c r="Q305" s="26" t="s">
        <v>7</v>
      </c>
      <c r="R305" s="340" t="str">
        <f>HYPERLINK("#B15"," אסמכתא "&amp;B15&amp;"         חזרה לטבלה ")</f>
        <v xml:space="preserve"> אסמכתא          חזרה לטבלה </v>
      </c>
      <c r="S305" s="524"/>
      <c r="T305" s="515"/>
      <c r="U305" s="517"/>
      <c r="W305" s="26" t="s">
        <v>19</v>
      </c>
      <c r="X305" s="340" t="str">
        <f>HYPERLINK("#B15"," אסמכתא "&amp;B15&amp;"         חזרה לטבלה ")</f>
        <v xml:space="preserve"> אסמכתא          חזרה לטבלה </v>
      </c>
      <c r="Y305" s="524"/>
      <c r="Z305" s="524"/>
      <c r="AA305" s="517"/>
      <c r="AB305" s="83"/>
      <c r="AC305" s="83"/>
      <c r="AD305" s="83"/>
      <c r="AE305" s="83"/>
    </row>
    <row r="306" spans="1:31" s="83" customFormat="1">
      <c r="A306" s="30">
        <v>1</v>
      </c>
      <c r="B306" s="118"/>
      <c r="C306" s="145"/>
      <c r="D306" s="145"/>
      <c r="E306" s="120"/>
      <c r="G306" s="30">
        <v>12</v>
      </c>
      <c r="H306" s="118"/>
      <c r="I306" s="121"/>
      <c r="J306" s="121"/>
      <c r="K306" s="121"/>
      <c r="L306" s="118"/>
      <c r="M306" s="145"/>
      <c r="N306" s="145"/>
      <c r="O306" s="120"/>
      <c r="Q306" s="30">
        <v>23</v>
      </c>
      <c r="R306" s="118"/>
      <c r="S306" s="145"/>
      <c r="T306" s="145"/>
      <c r="U306" s="120"/>
      <c r="W306" s="30">
        <v>34</v>
      </c>
      <c r="X306" s="118"/>
      <c r="Y306" s="145"/>
      <c r="Z306" s="145"/>
      <c r="AA306" s="120"/>
    </row>
    <row r="307" spans="1:31" s="83" customFormat="1">
      <c r="A307" s="30">
        <v>2</v>
      </c>
      <c r="B307" s="118"/>
      <c r="C307" s="145"/>
      <c r="D307" s="145"/>
      <c r="E307" s="120"/>
      <c r="G307" s="30">
        <v>13</v>
      </c>
      <c r="H307" s="118"/>
      <c r="I307" s="121"/>
      <c r="J307" s="121"/>
      <c r="K307" s="121"/>
      <c r="L307" s="118"/>
      <c r="M307" s="145"/>
      <c r="N307" s="145"/>
      <c r="O307" s="120"/>
      <c r="Q307" s="30">
        <v>24</v>
      </c>
      <c r="R307" s="118"/>
      <c r="S307" s="145"/>
      <c r="T307" s="145"/>
      <c r="U307" s="120"/>
      <c r="W307" s="30">
        <v>35</v>
      </c>
      <c r="X307" s="118"/>
      <c r="Y307" s="145"/>
      <c r="Z307" s="145"/>
      <c r="AA307" s="120"/>
    </row>
    <row r="308" spans="1:31" s="83" customFormat="1">
      <c r="A308" s="30">
        <v>3</v>
      </c>
      <c r="B308" s="118"/>
      <c r="C308" s="145"/>
      <c r="D308" s="145"/>
      <c r="E308" s="120"/>
      <c r="G308" s="30">
        <v>14</v>
      </c>
      <c r="H308" s="118"/>
      <c r="I308" s="121"/>
      <c r="J308" s="121"/>
      <c r="K308" s="121"/>
      <c r="L308" s="118"/>
      <c r="M308" s="145"/>
      <c r="N308" s="145"/>
      <c r="O308" s="120"/>
      <c r="Q308" s="30">
        <v>25</v>
      </c>
      <c r="R308" s="118"/>
      <c r="S308" s="145"/>
      <c r="T308" s="145"/>
      <c r="U308" s="120"/>
      <c r="W308" s="30">
        <v>36</v>
      </c>
      <c r="X308" s="118"/>
      <c r="Y308" s="145"/>
      <c r="Z308" s="145"/>
      <c r="AA308" s="120"/>
    </row>
    <row r="309" spans="1:31" s="83" customFormat="1">
      <c r="A309" s="30">
        <v>4</v>
      </c>
      <c r="B309" s="118"/>
      <c r="C309" s="145"/>
      <c r="D309" s="145"/>
      <c r="E309" s="120"/>
      <c r="G309" s="30">
        <v>15</v>
      </c>
      <c r="H309" s="118"/>
      <c r="I309" s="121"/>
      <c r="J309" s="121"/>
      <c r="K309" s="121"/>
      <c r="L309" s="118"/>
      <c r="M309" s="145"/>
      <c r="N309" s="145"/>
      <c r="O309" s="120"/>
      <c r="Q309" s="30">
        <v>26</v>
      </c>
      <c r="R309" s="118"/>
      <c r="S309" s="145"/>
      <c r="T309" s="145"/>
      <c r="U309" s="120"/>
      <c r="W309" s="30">
        <v>37</v>
      </c>
      <c r="X309" s="118"/>
      <c r="Y309" s="145"/>
      <c r="Z309" s="145"/>
      <c r="AA309" s="120"/>
    </row>
    <row r="310" spans="1:31" s="83" customFormat="1">
      <c r="A310" s="30">
        <v>5</v>
      </c>
      <c r="B310" s="118"/>
      <c r="C310" s="145"/>
      <c r="D310" s="145"/>
      <c r="E310" s="120"/>
      <c r="G310" s="30">
        <v>16</v>
      </c>
      <c r="H310" s="118"/>
      <c r="I310" s="121"/>
      <c r="J310" s="121"/>
      <c r="K310" s="121"/>
      <c r="L310" s="118"/>
      <c r="M310" s="145"/>
      <c r="N310" s="145"/>
      <c r="O310" s="120"/>
      <c r="Q310" s="30">
        <v>27</v>
      </c>
      <c r="R310" s="118"/>
      <c r="S310" s="145"/>
      <c r="T310" s="145"/>
      <c r="U310" s="120"/>
      <c r="W310" s="30">
        <v>38</v>
      </c>
      <c r="X310" s="118"/>
      <c r="Y310" s="145"/>
      <c r="Z310" s="145"/>
      <c r="AA310" s="120"/>
    </row>
    <row r="311" spans="1:31" s="83" customFormat="1">
      <c r="A311" s="30">
        <v>6</v>
      </c>
      <c r="B311" s="118"/>
      <c r="C311" s="145"/>
      <c r="D311" s="145"/>
      <c r="E311" s="120"/>
      <c r="G311" s="30">
        <v>17</v>
      </c>
      <c r="H311" s="118"/>
      <c r="I311" s="121"/>
      <c r="J311" s="121"/>
      <c r="K311" s="121"/>
      <c r="L311" s="118"/>
      <c r="M311" s="145"/>
      <c r="N311" s="145"/>
      <c r="O311" s="120"/>
      <c r="Q311" s="30">
        <v>28</v>
      </c>
      <c r="R311" s="118"/>
      <c r="S311" s="145"/>
      <c r="T311" s="145"/>
      <c r="U311" s="120"/>
      <c r="W311" s="30">
        <v>39</v>
      </c>
      <c r="X311" s="118"/>
      <c r="Y311" s="145"/>
      <c r="Z311" s="145"/>
      <c r="AA311" s="120"/>
    </row>
    <row r="312" spans="1:31" s="83" customFormat="1">
      <c r="A312" s="30">
        <v>7</v>
      </c>
      <c r="B312" s="118"/>
      <c r="C312" s="145"/>
      <c r="D312" s="145"/>
      <c r="E312" s="120"/>
      <c r="G312" s="30">
        <v>18</v>
      </c>
      <c r="H312" s="118"/>
      <c r="I312" s="121"/>
      <c r="J312" s="121"/>
      <c r="K312" s="121"/>
      <c r="L312" s="118"/>
      <c r="M312" s="145"/>
      <c r="N312" s="145"/>
      <c r="O312" s="120"/>
      <c r="Q312" s="30">
        <v>29</v>
      </c>
      <c r="R312" s="118"/>
      <c r="S312" s="145"/>
      <c r="T312" s="145"/>
      <c r="U312" s="120"/>
      <c r="W312" s="30">
        <v>40</v>
      </c>
      <c r="X312" s="118"/>
      <c r="Y312" s="145"/>
      <c r="Z312" s="145"/>
      <c r="AA312" s="120"/>
    </row>
    <row r="313" spans="1:31" s="83" customFormat="1">
      <c r="A313" s="30">
        <v>8</v>
      </c>
      <c r="B313" s="118"/>
      <c r="C313" s="145"/>
      <c r="D313" s="145"/>
      <c r="E313" s="120"/>
      <c r="G313" s="30">
        <v>19</v>
      </c>
      <c r="H313" s="118"/>
      <c r="I313" s="121"/>
      <c r="J313" s="121"/>
      <c r="K313" s="121"/>
      <c r="L313" s="118"/>
      <c r="M313" s="145"/>
      <c r="N313" s="145"/>
      <c r="O313" s="120"/>
      <c r="Q313" s="30">
        <v>30</v>
      </c>
      <c r="R313" s="118"/>
      <c r="S313" s="145"/>
      <c r="T313" s="145"/>
      <c r="U313" s="120"/>
      <c r="W313" s="30">
        <v>41</v>
      </c>
      <c r="X313" s="118"/>
      <c r="Y313" s="145"/>
      <c r="Z313" s="145"/>
      <c r="AA313" s="120"/>
    </row>
    <row r="314" spans="1:31" s="83" customFormat="1">
      <c r="A314" s="30">
        <v>9</v>
      </c>
      <c r="B314" s="118"/>
      <c r="C314" s="145"/>
      <c r="D314" s="145"/>
      <c r="E314" s="120"/>
      <c r="G314" s="30">
        <v>20</v>
      </c>
      <c r="H314" s="118"/>
      <c r="I314" s="121"/>
      <c r="J314" s="121"/>
      <c r="K314" s="121"/>
      <c r="L314" s="118"/>
      <c r="M314" s="145"/>
      <c r="N314" s="145"/>
      <c r="O314" s="120"/>
      <c r="Q314" s="30">
        <v>31</v>
      </c>
      <c r="R314" s="118"/>
      <c r="S314" s="145"/>
      <c r="T314" s="145"/>
      <c r="U314" s="120"/>
      <c r="W314" s="30">
        <v>42</v>
      </c>
      <c r="X314" s="118"/>
      <c r="Y314" s="145"/>
      <c r="Z314" s="145"/>
      <c r="AA314" s="120"/>
    </row>
    <row r="315" spans="1:31" s="83" customFormat="1">
      <c r="A315" s="30">
        <v>10</v>
      </c>
      <c r="B315" s="118"/>
      <c r="C315" s="145"/>
      <c r="D315" s="145"/>
      <c r="E315" s="120"/>
      <c r="G315" s="30">
        <v>21</v>
      </c>
      <c r="H315" s="118"/>
      <c r="I315" s="121"/>
      <c r="J315" s="121"/>
      <c r="K315" s="121"/>
      <c r="L315" s="118"/>
      <c r="M315" s="145"/>
      <c r="N315" s="145"/>
      <c r="O315" s="120"/>
      <c r="Q315" s="30">
        <v>32</v>
      </c>
      <c r="R315" s="118"/>
      <c r="S315" s="145"/>
      <c r="T315" s="145"/>
      <c r="U315" s="120"/>
      <c r="W315" s="30">
        <v>43</v>
      </c>
      <c r="X315" s="118"/>
      <c r="Y315" s="145"/>
      <c r="Z315" s="145"/>
      <c r="AA315" s="120"/>
    </row>
    <row r="316" spans="1:31" s="83" customFormat="1" ht="13.5" thickBot="1">
      <c r="A316" s="30">
        <v>11</v>
      </c>
      <c r="B316" s="118"/>
      <c r="C316" s="145"/>
      <c r="D316" s="145"/>
      <c r="E316" s="120"/>
      <c r="G316" s="30">
        <v>22</v>
      </c>
      <c r="H316" s="118"/>
      <c r="I316" s="121"/>
      <c r="J316" s="121"/>
      <c r="K316" s="121"/>
      <c r="L316" s="118"/>
      <c r="M316" s="145"/>
      <c r="N316" s="145"/>
      <c r="O316" s="120"/>
      <c r="Q316" s="30">
        <v>33</v>
      </c>
      <c r="R316" s="118"/>
      <c r="S316" s="145"/>
      <c r="T316" s="145"/>
      <c r="U316" s="120"/>
      <c r="W316" s="142"/>
      <c r="X316" s="118"/>
      <c r="Y316" s="143"/>
      <c r="Z316" s="143"/>
      <c r="AA316" s="144">
        <f>SUM(E306:E316)+SUM(O306:O316)+SUM(AA306:AA315)+SUM(U306:U316)</f>
        <v>0</v>
      </c>
    </row>
    <row r="317" spans="1:31" s="83" customFormat="1">
      <c r="B317" s="88"/>
      <c r="D317" s="89"/>
      <c r="E317" s="84"/>
      <c r="H317" s="88"/>
      <c r="L317" s="88"/>
      <c r="N317" s="89"/>
      <c r="O317" s="84"/>
      <c r="R317" s="88"/>
      <c r="T317" s="89"/>
      <c r="U317" s="84"/>
      <c r="X317" s="88"/>
      <c r="AA317" s="84"/>
    </row>
    <row r="318" spans="1:31" s="83" customFormat="1">
      <c r="B318" s="88"/>
      <c r="D318" s="89"/>
      <c r="E318" s="84"/>
      <c r="H318" s="88"/>
      <c r="L318" s="88"/>
      <c r="N318" s="89"/>
      <c r="O318" s="84"/>
      <c r="R318" s="88"/>
      <c r="T318" s="89"/>
      <c r="U318" s="84"/>
      <c r="X318" s="88"/>
      <c r="AA318" s="84"/>
    </row>
    <row r="319" spans="1:31" s="83" customFormat="1">
      <c r="B319" s="88"/>
      <c r="D319" s="89"/>
      <c r="E319" s="84"/>
      <c r="H319" s="88"/>
      <c r="L319" s="88"/>
      <c r="N319" s="89"/>
      <c r="O319" s="84"/>
      <c r="R319" s="88"/>
      <c r="T319" s="89"/>
      <c r="U319" s="84"/>
      <c r="X319" s="88"/>
      <c r="AA319" s="84"/>
    </row>
    <row r="320" spans="1:31" s="83" customFormat="1">
      <c r="B320" s="88"/>
      <c r="D320" s="89"/>
      <c r="E320" s="84"/>
      <c r="H320" s="88"/>
      <c r="L320" s="88"/>
      <c r="N320" s="89"/>
      <c r="O320" s="84"/>
      <c r="R320" s="88"/>
      <c r="T320" s="89"/>
      <c r="U320" s="84"/>
      <c r="X320" s="88"/>
      <c r="AA320" s="84"/>
    </row>
    <row r="321" spans="1:31" s="83" customFormat="1">
      <c r="B321" s="88"/>
      <c r="D321" s="89"/>
      <c r="E321" s="84"/>
      <c r="H321" s="88"/>
      <c r="L321" s="88"/>
      <c r="N321" s="89"/>
      <c r="O321" s="84"/>
      <c r="R321" s="88"/>
      <c r="T321" s="89"/>
      <c r="U321" s="84"/>
      <c r="X321" s="88"/>
      <c r="AA321" s="84"/>
    </row>
    <row r="322" spans="1:31" s="83" customFormat="1">
      <c r="B322" s="88"/>
      <c r="D322" s="89"/>
      <c r="E322" s="84"/>
      <c r="H322" s="88"/>
      <c r="L322" s="88"/>
      <c r="N322" s="89"/>
      <c r="O322" s="84"/>
      <c r="R322" s="88"/>
      <c r="T322" s="89"/>
      <c r="U322" s="84"/>
      <c r="X322" s="88"/>
      <c r="AA322" s="84"/>
    </row>
    <row r="323" spans="1:31" s="83" customFormat="1" ht="13.5" thickBot="1">
      <c r="B323" s="88"/>
      <c r="D323" s="89"/>
      <c r="E323" s="84"/>
      <c r="H323" s="88"/>
      <c r="L323" s="88"/>
      <c r="N323" s="89"/>
      <c r="O323" s="84"/>
      <c r="R323" s="88"/>
      <c r="T323" s="89"/>
      <c r="U323" s="84"/>
      <c r="X323" s="88"/>
      <c r="AA323" s="84"/>
    </row>
    <row r="324" spans="1:31" ht="12.75" customHeight="1">
      <c r="A324" s="24">
        <v>14</v>
      </c>
      <c r="B324" s="25"/>
      <c r="C324" s="523" t="s">
        <v>138</v>
      </c>
      <c r="D324" s="514" t="s">
        <v>74</v>
      </c>
      <c r="E324" s="516" t="s">
        <v>13</v>
      </c>
      <c r="F324" s="83"/>
      <c r="G324" s="24"/>
      <c r="H324" s="25"/>
      <c r="I324" s="25"/>
      <c r="J324" s="25"/>
      <c r="K324" s="25"/>
      <c r="L324" s="25"/>
      <c r="M324" s="523" t="s">
        <v>138</v>
      </c>
      <c r="N324" s="514" t="s">
        <v>74</v>
      </c>
      <c r="O324" s="516" t="s">
        <v>13</v>
      </c>
      <c r="Q324" s="24">
        <v>14</v>
      </c>
      <c r="R324" s="25"/>
      <c r="S324" s="523" t="s">
        <v>138</v>
      </c>
      <c r="T324" s="514" t="s">
        <v>74</v>
      </c>
      <c r="U324" s="516" t="s">
        <v>13</v>
      </c>
      <c r="W324" s="24"/>
      <c r="X324" s="25"/>
      <c r="Y324" s="523" t="s">
        <v>138</v>
      </c>
      <c r="Z324" s="523" t="s">
        <v>74</v>
      </c>
      <c r="AA324" s="516" t="s">
        <v>13</v>
      </c>
      <c r="AB324" s="83"/>
      <c r="AC324" s="83"/>
      <c r="AD324" s="83"/>
      <c r="AE324" s="83"/>
    </row>
    <row r="325" spans="1:31" ht="38.25">
      <c r="A325" s="26" t="s">
        <v>7</v>
      </c>
      <c r="B325" s="340" t="str">
        <f>HYPERLINK("#B16"," אסמכתא "&amp;B16&amp;"         חזרה לטבלה ")</f>
        <v xml:space="preserve"> אסמכתא          חזרה לטבלה </v>
      </c>
      <c r="C325" s="524"/>
      <c r="D325" s="515"/>
      <c r="E325" s="517"/>
      <c r="F325" s="83"/>
      <c r="G325" s="26" t="s">
        <v>19</v>
      </c>
      <c r="H325" s="340"/>
      <c r="I325" s="27"/>
      <c r="J325" s="27"/>
      <c r="K325" s="27"/>
      <c r="L325" s="340" t="str">
        <f>HYPERLINK("#B16"," אסמכתא "&amp;B16&amp;"         חזרה לטבלה ")</f>
        <v xml:space="preserve"> אסמכתא          חזרה לטבלה </v>
      </c>
      <c r="M325" s="524"/>
      <c r="N325" s="515"/>
      <c r="O325" s="517"/>
      <c r="Q325" s="26" t="s">
        <v>7</v>
      </c>
      <c r="R325" s="340" t="str">
        <f>HYPERLINK("#B16"," אסמכתא "&amp;B16&amp;"         חזרה לטבלה ")</f>
        <v xml:space="preserve"> אסמכתא          חזרה לטבלה </v>
      </c>
      <c r="S325" s="524"/>
      <c r="T325" s="515"/>
      <c r="U325" s="517"/>
      <c r="W325" s="26" t="s">
        <v>19</v>
      </c>
      <c r="X325" s="340" t="str">
        <f>HYPERLINK("#B16"," אסמכתא "&amp;B16&amp;"         חזרה לטבלה ")</f>
        <v xml:space="preserve"> אסמכתא          חזרה לטבלה </v>
      </c>
      <c r="Y325" s="524"/>
      <c r="Z325" s="524"/>
      <c r="AA325" s="517"/>
      <c r="AB325" s="83"/>
      <c r="AC325" s="83"/>
      <c r="AD325" s="83"/>
      <c r="AE325" s="83"/>
    </row>
    <row r="326" spans="1:31" s="83" customFormat="1">
      <c r="A326" s="30">
        <v>1</v>
      </c>
      <c r="B326" s="118"/>
      <c r="C326" s="145"/>
      <c r="D326" s="145"/>
      <c r="E326" s="120"/>
      <c r="G326" s="30">
        <v>12</v>
      </c>
      <c r="H326" s="118"/>
      <c r="I326" s="121"/>
      <c r="J326" s="121"/>
      <c r="K326" s="121"/>
      <c r="L326" s="118"/>
      <c r="M326" s="145"/>
      <c r="N326" s="145"/>
      <c r="O326" s="120"/>
      <c r="Q326" s="30">
        <v>23</v>
      </c>
      <c r="R326" s="118"/>
      <c r="S326" s="145"/>
      <c r="T326" s="145"/>
      <c r="U326" s="120"/>
      <c r="W326" s="30">
        <v>34</v>
      </c>
      <c r="X326" s="118"/>
      <c r="Y326" s="145"/>
      <c r="Z326" s="145"/>
      <c r="AA326" s="120"/>
    </row>
    <row r="327" spans="1:31" s="83" customFormat="1">
      <c r="A327" s="30">
        <v>2</v>
      </c>
      <c r="B327" s="118"/>
      <c r="C327" s="145"/>
      <c r="D327" s="145"/>
      <c r="E327" s="120"/>
      <c r="G327" s="30">
        <v>13</v>
      </c>
      <c r="H327" s="118"/>
      <c r="I327" s="121"/>
      <c r="J327" s="121"/>
      <c r="K327" s="121"/>
      <c r="L327" s="118"/>
      <c r="M327" s="145"/>
      <c r="N327" s="145"/>
      <c r="O327" s="120"/>
      <c r="Q327" s="30">
        <v>24</v>
      </c>
      <c r="R327" s="118"/>
      <c r="S327" s="145"/>
      <c r="T327" s="145"/>
      <c r="U327" s="120"/>
      <c r="W327" s="30">
        <v>35</v>
      </c>
      <c r="X327" s="118"/>
      <c r="Y327" s="145"/>
      <c r="Z327" s="145"/>
      <c r="AA327" s="120"/>
    </row>
    <row r="328" spans="1:31" s="83" customFormat="1">
      <c r="A328" s="30">
        <v>3</v>
      </c>
      <c r="B328" s="118"/>
      <c r="C328" s="145"/>
      <c r="D328" s="145"/>
      <c r="E328" s="120"/>
      <c r="G328" s="30">
        <v>14</v>
      </c>
      <c r="H328" s="118"/>
      <c r="I328" s="121"/>
      <c r="J328" s="121"/>
      <c r="K328" s="121"/>
      <c r="L328" s="118"/>
      <c r="M328" s="145"/>
      <c r="N328" s="145"/>
      <c r="O328" s="120"/>
      <c r="Q328" s="30">
        <v>25</v>
      </c>
      <c r="R328" s="118"/>
      <c r="S328" s="145"/>
      <c r="T328" s="145"/>
      <c r="U328" s="120"/>
      <c r="W328" s="30">
        <v>36</v>
      </c>
      <c r="X328" s="118"/>
      <c r="Y328" s="145"/>
      <c r="Z328" s="145"/>
      <c r="AA328" s="120"/>
    </row>
    <row r="329" spans="1:31" s="83" customFormat="1">
      <c r="A329" s="30">
        <v>4</v>
      </c>
      <c r="B329" s="118"/>
      <c r="C329" s="145"/>
      <c r="D329" s="145"/>
      <c r="E329" s="120"/>
      <c r="G329" s="30">
        <v>15</v>
      </c>
      <c r="H329" s="118"/>
      <c r="I329" s="121"/>
      <c r="J329" s="121"/>
      <c r="K329" s="121"/>
      <c r="L329" s="118"/>
      <c r="M329" s="145"/>
      <c r="N329" s="145"/>
      <c r="O329" s="120"/>
      <c r="Q329" s="30">
        <v>26</v>
      </c>
      <c r="R329" s="118"/>
      <c r="S329" s="145"/>
      <c r="T329" s="145"/>
      <c r="U329" s="120"/>
      <c r="W329" s="30">
        <v>37</v>
      </c>
      <c r="X329" s="118"/>
      <c r="Y329" s="145"/>
      <c r="Z329" s="145"/>
      <c r="AA329" s="120"/>
    </row>
    <row r="330" spans="1:31" s="83" customFormat="1">
      <c r="A330" s="30">
        <v>5</v>
      </c>
      <c r="B330" s="118"/>
      <c r="C330" s="145"/>
      <c r="D330" s="145"/>
      <c r="E330" s="120"/>
      <c r="G330" s="30">
        <v>16</v>
      </c>
      <c r="H330" s="118"/>
      <c r="I330" s="121"/>
      <c r="J330" s="121"/>
      <c r="K330" s="121"/>
      <c r="L330" s="118"/>
      <c r="M330" s="145"/>
      <c r="N330" s="145"/>
      <c r="O330" s="120"/>
      <c r="Q330" s="30">
        <v>27</v>
      </c>
      <c r="R330" s="118"/>
      <c r="S330" s="145"/>
      <c r="T330" s="145"/>
      <c r="U330" s="120"/>
      <c r="W330" s="30">
        <v>38</v>
      </c>
      <c r="X330" s="118"/>
      <c r="Y330" s="145"/>
      <c r="Z330" s="145"/>
      <c r="AA330" s="120"/>
    </row>
    <row r="331" spans="1:31" s="83" customFormat="1">
      <c r="A331" s="30">
        <v>6</v>
      </c>
      <c r="B331" s="118"/>
      <c r="C331" s="145"/>
      <c r="D331" s="145"/>
      <c r="E331" s="120"/>
      <c r="G331" s="30">
        <v>17</v>
      </c>
      <c r="H331" s="118"/>
      <c r="I331" s="121"/>
      <c r="J331" s="121"/>
      <c r="K331" s="121"/>
      <c r="L331" s="118"/>
      <c r="M331" s="145"/>
      <c r="N331" s="145"/>
      <c r="O331" s="120"/>
      <c r="Q331" s="30">
        <v>28</v>
      </c>
      <c r="R331" s="118"/>
      <c r="S331" s="145"/>
      <c r="T331" s="145"/>
      <c r="U331" s="120"/>
      <c r="W331" s="30">
        <v>39</v>
      </c>
      <c r="X331" s="118"/>
      <c r="Y331" s="145"/>
      <c r="Z331" s="145"/>
      <c r="AA331" s="120"/>
    </row>
    <row r="332" spans="1:31" s="83" customFormat="1">
      <c r="A332" s="30">
        <v>7</v>
      </c>
      <c r="B332" s="118"/>
      <c r="C332" s="145"/>
      <c r="D332" s="145"/>
      <c r="E332" s="120"/>
      <c r="G332" s="30">
        <v>18</v>
      </c>
      <c r="H332" s="118"/>
      <c r="I332" s="121"/>
      <c r="J332" s="121"/>
      <c r="K332" s="121"/>
      <c r="L332" s="118"/>
      <c r="M332" s="145"/>
      <c r="N332" s="145"/>
      <c r="O332" s="120"/>
      <c r="Q332" s="30">
        <v>29</v>
      </c>
      <c r="R332" s="118"/>
      <c r="S332" s="145"/>
      <c r="T332" s="145"/>
      <c r="U332" s="120"/>
      <c r="W332" s="30">
        <v>40</v>
      </c>
      <c r="X332" s="118"/>
      <c r="Y332" s="145"/>
      <c r="Z332" s="145"/>
      <c r="AA332" s="120"/>
    </row>
    <row r="333" spans="1:31" s="83" customFormat="1">
      <c r="A333" s="30">
        <v>8</v>
      </c>
      <c r="B333" s="118"/>
      <c r="C333" s="145"/>
      <c r="D333" s="145"/>
      <c r="E333" s="120"/>
      <c r="G333" s="30">
        <v>19</v>
      </c>
      <c r="H333" s="118"/>
      <c r="I333" s="121"/>
      <c r="J333" s="121"/>
      <c r="K333" s="121"/>
      <c r="L333" s="118"/>
      <c r="M333" s="145"/>
      <c r="N333" s="145"/>
      <c r="O333" s="120"/>
      <c r="Q333" s="30">
        <v>30</v>
      </c>
      <c r="R333" s="118"/>
      <c r="S333" s="145"/>
      <c r="T333" s="145"/>
      <c r="U333" s="120"/>
      <c r="W333" s="30">
        <v>41</v>
      </c>
      <c r="X333" s="118"/>
      <c r="Y333" s="145"/>
      <c r="Z333" s="145"/>
      <c r="AA333" s="120"/>
    </row>
    <row r="334" spans="1:31" s="83" customFormat="1">
      <c r="A334" s="30">
        <v>9</v>
      </c>
      <c r="B334" s="118"/>
      <c r="C334" s="145"/>
      <c r="D334" s="145"/>
      <c r="E334" s="120"/>
      <c r="G334" s="30">
        <v>20</v>
      </c>
      <c r="H334" s="118"/>
      <c r="I334" s="121"/>
      <c r="J334" s="121"/>
      <c r="K334" s="121"/>
      <c r="L334" s="118"/>
      <c r="M334" s="145"/>
      <c r="N334" s="145"/>
      <c r="O334" s="120"/>
      <c r="Q334" s="30">
        <v>31</v>
      </c>
      <c r="R334" s="118"/>
      <c r="S334" s="145"/>
      <c r="T334" s="145"/>
      <c r="U334" s="120"/>
      <c r="W334" s="30">
        <v>42</v>
      </c>
      <c r="X334" s="118"/>
      <c r="Y334" s="145"/>
      <c r="Z334" s="145"/>
      <c r="AA334" s="120"/>
    </row>
    <row r="335" spans="1:31" s="83" customFormat="1">
      <c r="A335" s="30">
        <v>10</v>
      </c>
      <c r="B335" s="118"/>
      <c r="C335" s="145"/>
      <c r="D335" s="145"/>
      <c r="E335" s="120"/>
      <c r="G335" s="30">
        <v>21</v>
      </c>
      <c r="H335" s="118"/>
      <c r="I335" s="121"/>
      <c r="J335" s="121"/>
      <c r="K335" s="121"/>
      <c r="L335" s="118"/>
      <c r="M335" s="145"/>
      <c r="N335" s="145"/>
      <c r="O335" s="120"/>
      <c r="Q335" s="30">
        <v>32</v>
      </c>
      <c r="R335" s="118"/>
      <c r="S335" s="145"/>
      <c r="T335" s="145"/>
      <c r="U335" s="120"/>
      <c r="W335" s="30">
        <v>43</v>
      </c>
      <c r="X335" s="118"/>
      <c r="Y335" s="145"/>
      <c r="Z335" s="145"/>
      <c r="AA335" s="120"/>
    </row>
    <row r="336" spans="1:31" s="83" customFormat="1" ht="13.5" thickBot="1">
      <c r="A336" s="30">
        <v>11</v>
      </c>
      <c r="B336" s="118"/>
      <c r="C336" s="145"/>
      <c r="D336" s="145"/>
      <c r="E336" s="120"/>
      <c r="G336" s="30">
        <v>22</v>
      </c>
      <c r="H336" s="118"/>
      <c r="I336" s="121"/>
      <c r="J336" s="121"/>
      <c r="K336" s="121"/>
      <c r="L336" s="118"/>
      <c r="M336" s="145"/>
      <c r="N336" s="145"/>
      <c r="O336" s="120"/>
      <c r="Q336" s="30">
        <v>33</v>
      </c>
      <c r="R336" s="118"/>
      <c r="S336" s="145"/>
      <c r="T336" s="145"/>
      <c r="U336" s="120"/>
      <c r="W336" s="142"/>
      <c r="X336" s="118"/>
      <c r="Y336" s="143"/>
      <c r="Z336" s="143"/>
      <c r="AA336" s="144">
        <f>SUM(E326:E336)+SUM(O326:O336)+SUM(AA326:AA335)+SUM(U326:U336)</f>
        <v>0</v>
      </c>
    </row>
    <row r="337" spans="1:31" s="83" customFormat="1">
      <c r="B337" s="88"/>
      <c r="D337" s="89"/>
      <c r="E337" s="84"/>
      <c r="H337" s="88"/>
      <c r="L337" s="88"/>
      <c r="N337" s="89"/>
      <c r="O337" s="84"/>
      <c r="R337" s="88"/>
      <c r="T337" s="89"/>
      <c r="U337" s="84"/>
      <c r="X337" s="88"/>
      <c r="AA337" s="84"/>
    </row>
    <row r="338" spans="1:31" s="83" customFormat="1">
      <c r="B338" s="88"/>
      <c r="D338" s="89"/>
      <c r="E338" s="84"/>
      <c r="H338" s="88"/>
      <c r="L338" s="88"/>
      <c r="N338" s="89"/>
      <c r="O338" s="84"/>
      <c r="R338" s="88"/>
      <c r="T338" s="89"/>
      <c r="U338" s="84"/>
      <c r="X338" s="88"/>
      <c r="AA338" s="84"/>
    </row>
    <row r="339" spans="1:31" s="83" customFormat="1">
      <c r="B339" s="88"/>
      <c r="D339" s="89"/>
      <c r="E339" s="84"/>
      <c r="H339" s="88"/>
      <c r="L339" s="88"/>
      <c r="N339" s="89"/>
      <c r="O339" s="84"/>
      <c r="R339" s="88"/>
      <c r="T339" s="89"/>
      <c r="U339" s="84"/>
      <c r="X339" s="88"/>
      <c r="AA339" s="84"/>
    </row>
    <row r="340" spans="1:31" s="83" customFormat="1">
      <c r="B340" s="88"/>
      <c r="D340" s="89"/>
      <c r="E340" s="84"/>
      <c r="H340" s="88"/>
      <c r="L340" s="88"/>
      <c r="N340" s="89"/>
      <c r="O340" s="84"/>
      <c r="R340" s="88"/>
      <c r="T340" s="89"/>
      <c r="U340" s="84"/>
      <c r="X340" s="88"/>
      <c r="AA340" s="84"/>
    </row>
    <row r="341" spans="1:31" s="83" customFormat="1">
      <c r="B341" s="88"/>
      <c r="D341" s="89"/>
      <c r="E341" s="84"/>
      <c r="H341" s="88"/>
      <c r="L341" s="88"/>
      <c r="N341" s="89"/>
      <c r="O341" s="84"/>
      <c r="R341" s="88"/>
      <c r="T341" s="89"/>
      <c r="U341" s="84"/>
      <c r="X341" s="88"/>
      <c r="AA341" s="84"/>
    </row>
    <row r="342" spans="1:31" s="83" customFormat="1">
      <c r="B342" s="88"/>
      <c r="D342" s="89"/>
      <c r="E342" s="84"/>
      <c r="H342" s="88"/>
      <c r="L342" s="88"/>
      <c r="N342" s="89"/>
      <c r="O342" s="84"/>
      <c r="R342" s="88"/>
      <c r="T342" s="89"/>
      <c r="U342" s="84"/>
      <c r="X342" s="88"/>
      <c r="AA342" s="84"/>
    </row>
    <row r="343" spans="1:31" s="83" customFormat="1" ht="13.5" thickBot="1">
      <c r="B343" s="88"/>
      <c r="D343" s="89"/>
      <c r="E343" s="84"/>
      <c r="H343" s="88"/>
      <c r="L343" s="88"/>
      <c r="N343" s="89"/>
      <c r="O343" s="84"/>
      <c r="R343" s="88"/>
      <c r="T343" s="89"/>
      <c r="U343" s="84"/>
      <c r="X343" s="88"/>
      <c r="AA343" s="84"/>
    </row>
    <row r="344" spans="1:31" ht="12.75" customHeight="1">
      <c r="A344" s="24">
        <v>15</v>
      </c>
      <c r="B344" s="25"/>
      <c r="C344" s="523" t="s">
        <v>138</v>
      </c>
      <c r="D344" s="514" t="s">
        <v>74</v>
      </c>
      <c r="E344" s="516" t="s">
        <v>13</v>
      </c>
      <c r="F344" s="83"/>
      <c r="G344" s="24"/>
      <c r="H344" s="25"/>
      <c r="I344" s="25"/>
      <c r="J344" s="25"/>
      <c r="K344" s="25"/>
      <c r="L344" s="25"/>
      <c r="M344" s="523" t="s">
        <v>138</v>
      </c>
      <c r="N344" s="514" t="s">
        <v>74</v>
      </c>
      <c r="O344" s="516" t="s">
        <v>13</v>
      </c>
      <c r="Q344" s="24">
        <v>15</v>
      </c>
      <c r="R344" s="25"/>
      <c r="S344" s="523" t="s">
        <v>138</v>
      </c>
      <c r="T344" s="514" t="s">
        <v>74</v>
      </c>
      <c r="U344" s="516" t="s">
        <v>13</v>
      </c>
      <c r="W344" s="24"/>
      <c r="X344" s="25"/>
      <c r="Y344" s="523" t="s">
        <v>138</v>
      </c>
      <c r="Z344" s="523" t="s">
        <v>74</v>
      </c>
      <c r="AA344" s="516" t="s">
        <v>13</v>
      </c>
      <c r="AB344" s="83"/>
      <c r="AC344" s="83"/>
      <c r="AD344" s="83"/>
      <c r="AE344" s="83"/>
    </row>
    <row r="345" spans="1:31" ht="38.25">
      <c r="A345" s="26" t="s">
        <v>7</v>
      </c>
      <c r="B345" s="340" t="str">
        <f>HYPERLINK("#B17"," אסמכתא "&amp;B17&amp;"         חזרה לטבלה ")</f>
        <v xml:space="preserve"> אסמכתא          חזרה לטבלה </v>
      </c>
      <c r="C345" s="524"/>
      <c r="D345" s="515"/>
      <c r="E345" s="517"/>
      <c r="F345" s="83"/>
      <c r="G345" s="26" t="s">
        <v>19</v>
      </c>
      <c r="H345" s="340"/>
      <c r="I345" s="27"/>
      <c r="J345" s="27"/>
      <c r="K345" s="27"/>
      <c r="L345" s="340" t="str">
        <f>HYPERLINK("#B17"," אסמכתא "&amp;B17&amp;"         חזרה לטבלה ")</f>
        <v xml:space="preserve"> אסמכתא          חזרה לטבלה </v>
      </c>
      <c r="M345" s="524"/>
      <c r="N345" s="515"/>
      <c r="O345" s="517"/>
      <c r="Q345" s="26" t="s">
        <v>7</v>
      </c>
      <c r="R345" s="340" t="str">
        <f>HYPERLINK("#B17"," אסמכתא "&amp;B17&amp;"         חזרה לטבלה ")</f>
        <v xml:space="preserve"> אסמכתא          חזרה לטבלה </v>
      </c>
      <c r="S345" s="524"/>
      <c r="T345" s="515"/>
      <c r="U345" s="517"/>
      <c r="W345" s="26" t="s">
        <v>19</v>
      </c>
      <c r="X345" s="340" t="str">
        <f>HYPERLINK("#B17"," אסמכתא "&amp;B17&amp;"         חזרה לטבלה ")</f>
        <v xml:space="preserve"> אסמכתא          חזרה לטבלה </v>
      </c>
      <c r="Y345" s="524"/>
      <c r="Z345" s="524"/>
      <c r="AA345" s="517"/>
      <c r="AB345" s="83"/>
      <c r="AC345" s="83"/>
      <c r="AD345" s="83"/>
      <c r="AE345" s="83"/>
    </row>
    <row r="346" spans="1:31" s="83" customFormat="1">
      <c r="A346" s="30">
        <v>1</v>
      </c>
      <c r="B346" s="118"/>
      <c r="C346" s="145"/>
      <c r="D346" s="145"/>
      <c r="E346" s="120"/>
      <c r="G346" s="30">
        <v>12</v>
      </c>
      <c r="H346" s="118"/>
      <c r="I346" s="121"/>
      <c r="J346" s="121"/>
      <c r="K346" s="121"/>
      <c r="L346" s="118"/>
      <c r="M346" s="145"/>
      <c r="N346" s="145"/>
      <c r="O346" s="120"/>
      <c r="Q346" s="30">
        <v>23</v>
      </c>
      <c r="R346" s="118"/>
      <c r="S346" s="145"/>
      <c r="T346" s="145"/>
      <c r="U346" s="120"/>
      <c r="W346" s="30">
        <v>34</v>
      </c>
      <c r="X346" s="118"/>
      <c r="Y346" s="145"/>
      <c r="Z346" s="145"/>
      <c r="AA346" s="120"/>
    </row>
    <row r="347" spans="1:31" s="83" customFormat="1">
      <c r="A347" s="30">
        <v>2</v>
      </c>
      <c r="B347" s="118"/>
      <c r="C347" s="145"/>
      <c r="D347" s="145"/>
      <c r="E347" s="120"/>
      <c r="G347" s="30">
        <v>13</v>
      </c>
      <c r="H347" s="118"/>
      <c r="I347" s="121"/>
      <c r="J347" s="121"/>
      <c r="K347" s="121"/>
      <c r="L347" s="118"/>
      <c r="M347" s="145"/>
      <c r="N347" s="145"/>
      <c r="O347" s="120"/>
      <c r="Q347" s="30">
        <v>24</v>
      </c>
      <c r="R347" s="118"/>
      <c r="S347" s="145"/>
      <c r="T347" s="145"/>
      <c r="U347" s="120"/>
      <c r="W347" s="30">
        <v>35</v>
      </c>
      <c r="X347" s="118"/>
      <c r="Y347" s="145"/>
      <c r="Z347" s="145"/>
      <c r="AA347" s="120"/>
    </row>
    <row r="348" spans="1:31" s="83" customFormat="1">
      <c r="A348" s="30">
        <v>3</v>
      </c>
      <c r="B348" s="118"/>
      <c r="C348" s="145"/>
      <c r="D348" s="145"/>
      <c r="E348" s="120"/>
      <c r="G348" s="30">
        <v>14</v>
      </c>
      <c r="H348" s="118"/>
      <c r="I348" s="121"/>
      <c r="J348" s="121"/>
      <c r="K348" s="121"/>
      <c r="L348" s="118"/>
      <c r="M348" s="145"/>
      <c r="N348" s="145"/>
      <c r="O348" s="120"/>
      <c r="Q348" s="30">
        <v>25</v>
      </c>
      <c r="R348" s="118"/>
      <c r="S348" s="145"/>
      <c r="T348" s="145"/>
      <c r="U348" s="120"/>
      <c r="W348" s="30">
        <v>36</v>
      </c>
      <c r="X348" s="118"/>
      <c r="Y348" s="145"/>
      <c r="Z348" s="145"/>
      <c r="AA348" s="120"/>
    </row>
    <row r="349" spans="1:31" s="83" customFormat="1">
      <c r="A349" s="30">
        <v>4</v>
      </c>
      <c r="B349" s="118"/>
      <c r="C349" s="145"/>
      <c r="D349" s="145"/>
      <c r="E349" s="120"/>
      <c r="G349" s="30">
        <v>15</v>
      </c>
      <c r="H349" s="118"/>
      <c r="I349" s="121"/>
      <c r="J349" s="121"/>
      <c r="K349" s="121"/>
      <c r="L349" s="118"/>
      <c r="M349" s="145"/>
      <c r="N349" s="145"/>
      <c r="O349" s="120"/>
      <c r="Q349" s="30">
        <v>26</v>
      </c>
      <c r="R349" s="118"/>
      <c r="S349" s="145"/>
      <c r="T349" s="145"/>
      <c r="U349" s="120"/>
      <c r="W349" s="30">
        <v>37</v>
      </c>
      <c r="X349" s="118"/>
      <c r="Y349" s="145"/>
      <c r="Z349" s="145"/>
      <c r="AA349" s="120"/>
    </row>
    <row r="350" spans="1:31" s="83" customFormat="1">
      <c r="A350" s="30">
        <v>5</v>
      </c>
      <c r="B350" s="118"/>
      <c r="C350" s="145"/>
      <c r="D350" s="145"/>
      <c r="E350" s="120"/>
      <c r="G350" s="30">
        <v>16</v>
      </c>
      <c r="H350" s="118"/>
      <c r="I350" s="121"/>
      <c r="J350" s="121"/>
      <c r="K350" s="121"/>
      <c r="L350" s="118"/>
      <c r="M350" s="145"/>
      <c r="N350" s="145"/>
      <c r="O350" s="120"/>
      <c r="Q350" s="30">
        <v>27</v>
      </c>
      <c r="R350" s="118"/>
      <c r="S350" s="145"/>
      <c r="T350" s="145"/>
      <c r="U350" s="120"/>
      <c r="W350" s="30">
        <v>38</v>
      </c>
      <c r="X350" s="118"/>
      <c r="Y350" s="145"/>
      <c r="Z350" s="145"/>
      <c r="AA350" s="120"/>
    </row>
    <row r="351" spans="1:31" s="83" customFormat="1">
      <c r="A351" s="30">
        <v>6</v>
      </c>
      <c r="B351" s="118"/>
      <c r="C351" s="145"/>
      <c r="D351" s="145"/>
      <c r="E351" s="120"/>
      <c r="G351" s="30">
        <v>17</v>
      </c>
      <c r="H351" s="118"/>
      <c r="I351" s="121"/>
      <c r="J351" s="121"/>
      <c r="K351" s="121"/>
      <c r="L351" s="118"/>
      <c r="M351" s="145"/>
      <c r="N351" s="145"/>
      <c r="O351" s="120"/>
      <c r="Q351" s="30">
        <v>28</v>
      </c>
      <c r="R351" s="118"/>
      <c r="S351" s="145"/>
      <c r="T351" s="145"/>
      <c r="U351" s="120"/>
      <c r="W351" s="30">
        <v>39</v>
      </c>
      <c r="X351" s="118"/>
      <c r="Y351" s="145"/>
      <c r="Z351" s="145"/>
      <c r="AA351" s="120"/>
    </row>
    <row r="352" spans="1:31" s="83" customFormat="1">
      <c r="A352" s="30">
        <v>7</v>
      </c>
      <c r="B352" s="118"/>
      <c r="C352" s="145"/>
      <c r="D352" s="145"/>
      <c r="E352" s="120"/>
      <c r="G352" s="30">
        <v>18</v>
      </c>
      <c r="H352" s="118"/>
      <c r="I352" s="121"/>
      <c r="J352" s="121"/>
      <c r="K352" s="121"/>
      <c r="L352" s="118"/>
      <c r="M352" s="145"/>
      <c r="N352" s="145"/>
      <c r="O352" s="120"/>
      <c r="Q352" s="30">
        <v>29</v>
      </c>
      <c r="R352" s="118"/>
      <c r="S352" s="145"/>
      <c r="T352" s="145"/>
      <c r="U352" s="120"/>
      <c r="W352" s="30">
        <v>40</v>
      </c>
      <c r="X352" s="118"/>
      <c r="Y352" s="145"/>
      <c r="Z352" s="145"/>
      <c r="AA352" s="120"/>
    </row>
    <row r="353" spans="1:31" s="83" customFormat="1">
      <c r="A353" s="30">
        <v>8</v>
      </c>
      <c r="B353" s="118"/>
      <c r="C353" s="145"/>
      <c r="D353" s="145"/>
      <c r="E353" s="120"/>
      <c r="G353" s="30">
        <v>19</v>
      </c>
      <c r="H353" s="118"/>
      <c r="I353" s="121"/>
      <c r="J353" s="121"/>
      <c r="K353" s="121"/>
      <c r="L353" s="118"/>
      <c r="M353" s="145"/>
      <c r="N353" s="145"/>
      <c r="O353" s="120"/>
      <c r="Q353" s="30">
        <v>30</v>
      </c>
      <c r="R353" s="118"/>
      <c r="S353" s="145"/>
      <c r="T353" s="145"/>
      <c r="U353" s="120"/>
      <c r="W353" s="30">
        <v>41</v>
      </c>
      <c r="X353" s="118"/>
      <c r="Y353" s="145"/>
      <c r="Z353" s="145"/>
      <c r="AA353" s="120"/>
    </row>
    <row r="354" spans="1:31" s="83" customFormat="1">
      <c r="A354" s="30">
        <v>9</v>
      </c>
      <c r="B354" s="118"/>
      <c r="C354" s="145"/>
      <c r="D354" s="145"/>
      <c r="E354" s="120"/>
      <c r="G354" s="30">
        <v>20</v>
      </c>
      <c r="H354" s="118"/>
      <c r="I354" s="121"/>
      <c r="J354" s="121"/>
      <c r="K354" s="121"/>
      <c r="L354" s="118"/>
      <c r="M354" s="145"/>
      <c r="N354" s="145"/>
      <c r="O354" s="120"/>
      <c r="Q354" s="30">
        <v>31</v>
      </c>
      <c r="R354" s="118"/>
      <c r="S354" s="145"/>
      <c r="T354" s="145"/>
      <c r="U354" s="120"/>
      <c r="W354" s="30">
        <v>42</v>
      </c>
      <c r="X354" s="118"/>
      <c r="Y354" s="145"/>
      <c r="Z354" s="145"/>
      <c r="AA354" s="120"/>
    </row>
    <row r="355" spans="1:31" s="83" customFormat="1">
      <c r="A355" s="30">
        <v>10</v>
      </c>
      <c r="B355" s="118"/>
      <c r="C355" s="145"/>
      <c r="D355" s="145"/>
      <c r="E355" s="120"/>
      <c r="G355" s="30">
        <v>21</v>
      </c>
      <c r="H355" s="118"/>
      <c r="I355" s="121"/>
      <c r="J355" s="121"/>
      <c r="K355" s="121"/>
      <c r="L355" s="118"/>
      <c r="M355" s="145"/>
      <c r="N355" s="145"/>
      <c r="O355" s="120"/>
      <c r="Q355" s="30">
        <v>32</v>
      </c>
      <c r="R355" s="118"/>
      <c r="S355" s="145"/>
      <c r="T355" s="145"/>
      <c r="U355" s="120"/>
      <c r="W355" s="30">
        <v>43</v>
      </c>
      <c r="X355" s="118"/>
      <c r="Y355" s="145"/>
      <c r="Z355" s="145"/>
      <c r="AA355" s="120"/>
    </row>
    <row r="356" spans="1:31" s="83" customFormat="1" ht="13.5" thickBot="1">
      <c r="A356" s="30">
        <v>11</v>
      </c>
      <c r="B356" s="118"/>
      <c r="C356" s="145"/>
      <c r="D356" s="145"/>
      <c r="E356" s="120"/>
      <c r="G356" s="30">
        <v>22</v>
      </c>
      <c r="H356" s="118"/>
      <c r="I356" s="121"/>
      <c r="J356" s="121"/>
      <c r="K356" s="121"/>
      <c r="L356" s="118"/>
      <c r="M356" s="145"/>
      <c r="N356" s="145"/>
      <c r="O356" s="120"/>
      <c r="Q356" s="30">
        <v>33</v>
      </c>
      <c r="R356" s="118"/>
      <c r="S356" s="145"/>
      <c r="T356" s="145"/>
      <c r="U356" s="120"/>
      <c r="W356" s="142"/>
      <c r="X356" s="118"/>
      <c r="Y356" s="143"/>
      <c r="Z356" s="143"/>
      <c r="AA356" s="144">
        <f>SUM(E346:E356)+SUM(O346:O356)+SUM(AA346:AA355)+SUM(U346:U356)</f>
        <v>0</v>
      </c>
    </row>
    <row r="357" spans="1:31" s="83" customFormat="1">
      <c r="B357" s="88"/>
      <c r="D357" s="89"/>
      <c r="E357" s="84"/>
      <c r="H357" s="88"/>
      <c r="L357" s="88"/>
      <c r="N357" s="89"/>
      <c r="O357" s="84"/>
      <c r="R357" s="88"/>
      <c r="T357" s="89"/>
      <c r="U357" s="84"/>
      <c r="X357" s="88"/>
      <c r="AA357" s="84"/>
    </row>
    <row r="358" spans="1:31" s="83" customFormat="1">
      <c r="B358" s="88"/>
      <c r="D358" s="89"/>
      <c r="E358" s="84"/>
      <c r="H358" s="88"/>
      <c r="L358" s="88"/>
      <c r="N358" s="89"/>
      <c r="O358" s="84"/>
      <c r="R358" s="88"/>
      <c r="T358" s="89"/>
      <c r="U358" s="84"/>
      <c r="X358" s="88"/>
      <c r="AA358" s="84"/>
    </row>
    <row r="359" spans="1:31" s="83" customFormat="1">
      <c r="B359" s="88"/>
      <c r="D359" s="89"/>
      <c r="E359" s="84"/>
      <c r="H359" s="88"/>
      <c r="L359" s="88"/>
      <c r="N359" s="89"/>
      <c r="O359" s="84"/>
      <c r="R359" s="88"/>
      <c r="T359" s="89"/>
      <c r="U359" s="84"/>
      <c r="X359" s="88"/>
      <c r="AA359" s="84"/>
    </row>
    <row r="360" spans="1:31" s="83" customFormat="1">
      <c r="B360" s="88"/>
      <c r="D360" s="89"/>
      <c r="E360" s="84"/>
      <c r="H360" s="88"/>
      <c r="L360" s="88"/>
      <c r="N360" s="89"/>
      <c r="O360" s="84"/>
      <c r="R360" s="88"/>
      <c r="T360" s="89"/>
      <c r="U360" s="84"/>
      <c r="X360" s="88"/>
      <c r="AA360" s="84"/>
    </row>
    <row r="361" spans="1:31" s="83" customFormat="1">
      <c r="B361" s="88"/>
      <c r="D361" s="89"/>
      <c r="E361" s="84"/>
      <c r="H361" s="88"/>
      <c r="L361" s="88"/>
      <c r="N361" s="89"/>
      <c r="O361" s="84"/>
      <c r="R361" s="88"/>
      <c r="T361" s="89"/>
      <c r="U361" s="84"/>
      <c r="X361" s="88"/>
      <c r="AA361" s="84"/>
    </row>
    <row r="362" spans="1:31" s="83" customFormat="1">
      <c r="B362" s="88"/>
      <c r="D362" s="89"/>
      <c r="E362" s="84"/>
      <c r="H362" s="88"/>
      <c r="L362" s="88"/>
      <c r="N362" s="89"/>
      <c r="O362" s="84"/>
      <c r="R362" s="88"/>
      <c r="T362" s="89"/>
      <c r="U362" s="84"/>
      <c r="X362" s="88"/>
      <c r="AA362" s="84"/>
    </row>
    <row r="363" spans="1:31" s="83" customFormat="1" ht="13.5" thickBot="1">
      <c r="B363" s="88"/>
      <c r="D363" s="89"/>
      <c r="E363" s="84"/>
      <c r="H363" s="88"/>
      <c r="L363" s="88"/>
      <c r="N363" s="89"/>
      <c r="O363" s="84"/>
      <c r="R363" s="88"/>
      <c r="T363" s="89"/>
      <c r="U363" s="84"/>
      <c r="X363" s="88"/>
      <c r="AA363" s="84"/>
    </row>
    <row r="364" spans="1:31" ht="12.75" customHeight="1">
      <c r="A364" s="24">
        <v>16</v>
      </c>
      <c r="B364" s="25"/>
      <c r="C364" s="523" t="s">
        <v>138</v>
      </c>
      <c r="D364" s="514" t="s">
        <v>74</v>
      </c>
      <c r="E364" s="516" t="s">
        <v>13</v>
      </c>
      <c r="F364" s="83"/>
      <c r="G364" s="24"/>
      <c r="H364" s="25"/>
      <c r="I364" s="25"/>
      <c r="J364" s="25"/>
      <c r="K364" s="25"/>
      <c r="L364" s="25"/>
      <c r="M364" s="523" t="s">
        <v>138</v>
      </c>
      <c r="N364" s="514" t="s">
        <v>74</v>
      </c>
      <c r="O364" s="516" t="s">
        <v>13</v>
      </c>
      <c r="Q364" s="24">
        <v>16</v>
      </c>
      <c r="R364" s="25"/>
      <c r="S364" s="523" t="s">
        <v>138</v>
      </c>
      <c r="T364" s="514" t="s">
        <v>74</v>
      </c>
      <c r="U364" s="516" t="s">
        <v>13</v>
      </c>
      <c r="W364" s="24"/>
      <c r="X364" s="25"/>
      <c r="Y364" s="523" t="s">
        <v>138</v>
      </c>
      <c r="Z364" s="523" t="s">
        <v>74</v>
      </c>
      <c r="AA364" s="516" t="s">
        <v>13</v>
      </c>
      <c r="AB364" s="83"/>
      <c r="AC364" s="83"/>
      <c r="AD364" s="83"/>
      <c r="AE364" s="83"/>
    </row>
    <row r="365" spans="1:31" ht="38.25">
      <c r="A365" s="26" t="s">
        <v>7</v>
      </c>
      <c r="B365" s="340" t="str">
        <f>HYPERLINK("#B18"," אסמכתא "&amp;B18&amp;"         חזרה לטבלה ")</f>
        <v xml:space="preserve"> אסמכתא          חזרה לטבלה </v>
      </c>
      <c r="C365" s="524"/>
      <c r="D365" s="515"/>
      <c r="E365" s="517"/>
      <c r="F365" s="83"/>
      <c r="G365" s="26" t="s">
        <v>19</v>
      </c>
      <c r="H365" s="340"/>
      <c r="I365" s="27"/>
      <c r="J365" s="27"/>
      <c r="K365" s="27"/>
      <c r="L365" s="340" t="str">
        <f>HYPERLINK("#B18"," אסמכתא "&amp;B18&amp;"         חזרה לטבלה ")</f>
        <v xml:space="preserve"> אסמכתא          חזרה לטבלה </v>
      </c>
      <c r="M365" s="524"/>
      <c r="N365" s="515"/>
      <c r="O365" s="517"/>
      <c r="Q365" s="26" t="s">
        <v>7</v>
      </c>
      <c r="R365" s="340" t="str">
        <f>HYPERLINK("#B18"," אסמכתא "&amp;B18&amp;"         חזרה לטבלה ")</f>
        <v xml:space="preserve"> אסמכתא          חזרה לטבלה </v>
      </c>
      <c r="S365" s="524"/>
      <c r="T365" s="515"/>
      <c r="U365" s="517"/>
      <c r="W365" s="26" t="s">
        <v>19</v>
      </c>
      <c r="X365" s="340" t="str">
        <f>HYPERLINK("#B18"," אסמכתא "&amp;B18&amp;"         חזרה לטבלה ")</f>
        <v xml:space="preserve"> אסמכתא          חזרה לטבלה </v>
      </c>
      <c r="Y365" s="524"/>
      <c r="Z365" s="524"/>
      <c r="AA365" s="517"/>
      <c r="AB365" s="83"/>
      <c r="AC365" s="83"/>
      <c r="AD365" s="83"/>
      <c r="AE365" s="83"/>
    </row>
    <row r="366" spans="1:31" s="83" customFormat="1">
      <c r="A366" s="30">
        <v>1</v>
      </c>
      <c r="B366" s="118"/>
      <c r="C366" s="145"/>
      <c r="D366" s="145"/>
      <c r="E366" s="120"/>
      <c r="G366" s="30">
        <v>12</v>
      </c>
      <c r="H366" s="118"/>
      <c r="I366" s="121"/>
      <c r="J366" s="121"/>
      <c r="K366" s="121"/>
      <c r="L366" s="118"/>
      <c r="M366" s="145"/>
      <c r="N366" s="145"/>
      <c r="O366" s="120"/>
      <c r="Q366" s="30">
        <v>23</v>
      </c>
      <c r="R366" s="118"/>
      <c r="S366" s="145"/>
      <c r="T366" s="145"/>
      <c r="U366" s="120"/>
      <c r="W366" s="30">
        <v>34</v>
      </c>
      <c r="X366" s="118"/>
      <c r="Y366" s="145"/>
      <c r="Z366" s="145"/>
      <c r="AA366" s="120"/>
    </row>
    <row r="367" spans="1:31" s="83" customFormat="1">
      <c r="A367" s="30">
        <v>2</v>
      </c>
      <c r="B367" s="118"/>
      <c r="C367" s="145"/>
      <c r="D367" s="145"/>
      <c r="E367" s="120"/>
      <c r="G367" s="30">
        <v>13</v>
      </c>
      <c r="H367" s="118"/>
      <c r="I367" s="121"/>
      <c r="J367" s="121"/>
      <c r="K367" s="121"/>
      <c r="L367" s="118"/>
      <c r="M367" s="145"/>
      <c r="N367" s="145"/>
      <c r="O367" s="120"/>
      <c r="Q367" s="30">
        <v>24</v>
      </c>
      <c r="R367" s="118"/>
      <c r="S367" s="145"/>
      <c r="T367" s="145"/>
      <c r="U367" s="120"/>
      <c r="W367" s="30">
        <v>35</v>
      </c>
      <c r="X367" s="118"/>
      <c r="Y367" s="145"/>
      <c r="Z367" s="145"/>
      <c r="AA367" s="120"/>
    </row>
    <row r="368" spans="1:31" s="83" customFormat="1">
      <c r="A368" s="30">
        <v>3</v>
      </c>
      <c r="B368" s="118"/>
      <c r="C368" s="145"/>
      <c r="D368" s="145"/>
      <c r="E368" s="120"/>
      <c r="G368" s="30">
        <v>14</v>
      </c>
      <c r="H368" s="118"/>
      <c r="I368" s="121"/>
      <c r="J368" s="121"/>
      <c r="K368" s="121"/>
      <c r="L368" s="118"/>
      <c r="M368" s="145"/>
      <c r="N368" s="145"/>
      <c r="O368" s="120"/>
      <c r="Q368" s="30">
        <v>25</v>
      </c>
      <c r="R368" s="118"/>
      <c r="S368" s="145"/>
      <c r="T368" s="145"/>
      <c r="U368" s="120"/>
      <c r="W368" s="30">
        <v>36</v>
      </c>
      <c r="X368" s="118"/>
      <c r="Y368" s="145"/>
      <c r="Z368" s="145"/>
      <c r="AA368" s="120"/>
    </row>
    <row r="369" spans="1:31" s="83" customFormat="1">
      <c r="A369" s="30">
        <v>4</v>
      </c>
      <c r="B369" s="118"/>
      <c r="C369" s="145"/>
      <c r="D369" s="145"/>
      <c r="E369" s="120"/>
      <c r="G369" s="30">
        <v>15</v>
      </c>
      <c r="H369" s="118"/>
      <c r="I369" s="121"/>
      <c r="J369" s="121"/>
      <c r="K369" s="121"/>
      <c r="L369" s="118"/>
      <c r="M369" s="145"/>
      <c r="N369" s="145"/>
      <c r="O369" s="120"/>
      <c r="Q369" s="30">
        <v>26</v>
      </c>
      <c r="R369" s="118"/>
      <c r="S369" s="145"/>
      <c r="T369" s="145"/>
      <c r="U369" s="120"/>
      <c r="W369" s="30">
        <v>37</v>
      </c>
      <c r="X369" s="118"/>
      <c r="Y369" s="145"/>
      <c r="Z369" s="145"/>
      <c r="AA369" s="120"/>
    </row>
    <row r="370" spans="1:31" s="83" customFormat="1">
      <c r="A370" s="30">
        <v>5</v>
      </c>
      <c r="B370" s="118"/>
      <c r="C370" s="145"/>
      <c r="D370" s="145"/>
      <c r="E370" s="120"/>
      <c r="G370" s="30">
        <v>16</v>
      </c>
      <c r="H370" s="118"/>
      <c r="I370" s="121"/>
      <c r="J370" s="121"/>
      <c r="K370" s="121"/>
      <c r="L370" s="118"/>
      <c r="M370" s="145"/>
      <c r="N370" s="145"/>
      <c r="O370" s="120"/>
      <c r="Q370" s="30">
        <v>27</v>
      </c>
      <c r="R370" s="118"/>
      <c r="S370" s="145"/>
      <c r="T370" s="145"/>
      <c r="U370" s="120"/>
      <c r="W370" s="30">
        <v>38</v>
      </c>
      <c r="X370" s="118"/>
      <c r="Y370" s="145"/>
      <c r="Z370" s="145"/>
      <c r="AA370" s="120"/>
    </row>
    <row r="371" spans="1:31" s="83" customFormat="1">
      <c r="A371" s="30">
        <v>6</v>
      </c>
      <c r="B371" s="118"/>
      <c r="C371" s="145"/>
      <c r="D371" s="145"/>
      <c r="E371" s="120"/>
      <c r="G371" s="30">
        <v>17</v>
      </c>
      <c r="H371" s="118"/>
      <c r="I371" s="121"/>
      <c r="J371" s="121"/>
      <c r="K371" s="121"/>
      <c r="L371" s="118"/>
      <c r="M371" s="145"/>
      <c r="N371" s="145"/>
      <c r="O371" s="120"/>
      <c r="Q371" s="30">
        <v>28</v>
      </c>
      <c r="R371" s="118"/>
      <c r="S371" s="145"/>
      <c r="T371" s="145"/>
      <c r="U371" s="120"/>
      <c r="W371" s="30">
        <v>39</v>
      </c>
      <c r="X371" s="118"/>
      <c r="Y371" s="145"/>
      <c r="Z371" s="145"/>
      <c r="AA371" s="120"/>
    </row>
    <row r="372" spans="1:31" s="83" customFormat="1">
      <c r="A372" s="30">
        <v>7</v>
      </c>
      <c r="B372" s="118"/>
      <c r="C372" s="145"/>
      <c r="D372" s="145"/>
      <c r="E372" s="120"/>
      <c r="G372" s="30">
        <v>18</v>
      </c>
      <c r="H372" s="118"/>
      <c r="I372" s="121"/>
      <c r="J372" s="121"/>
      <c r="K372" s="121"/>
      <c r="L372" s="118"/>
      <c r="M372" s="145"/>
      <c r="N372" s="145"/>
      <c r="O372" s="120"/>
      <c r="Q372" s="30">
        <v>29</v>
      </c>
      <c r="R372" s="118"/>
      <c r="S372" s="145"/>
      <c r="T372" s="145"/>
      <c r="U372" s="120"/>
      <c r="W372" s="30">
        <v>40</v>
      </c>
      <c r="X372" s="118"/>
      <c r="Y372" s="145"/>
      <c r="Z372" s="145"/>
      <c r="AA372" s="120"/>
    </row>
    <row r="373" spans="1:31" s="83" customFormat="1">
      <c r="A373" s="30">
        <v>8</v>
      </c>
      <c r="B373" s="118"/>
      <c r="C373" s="145"/>
      <c r="D373" s="145"/>
      <c r="E373" s="120"/>
      <c r="G373" s="30">
        <v>19</v>
      </c>
      <c r="H373" s="118"/>
      <c r="I373" s="121"/>
      <c r="J373" s="121"/>
      <c r="K373" s="121"/>
      <c r="L373" s="118"/>
      <c r="M373" s="145"/>
      <c r="N373" s="145"/>
      <c r="O373" s="120"/>
      <c r="Q373" s="30">
        <v>30</v>
      </c>
      <c r="R373" s="118"/>
      <c r="S373" s="145"/>
      <c r="T373" s="145"/>
      <c r="U373" s="120"/>
      <c r="W373" s="30">
        <v>41</v>
      </c>
      <c r="X373" s="118"/>
      <c r="Y373" s="145"/>
      <c r="Z373" s="145"/>
      <c r="AA373" s="120"/>
    </row>
    <row r="374" spans="1:31" s="83" customFormat="1">
      <c r="A374" s="30">
        <v>9</v>
      </c>
      <c r="B374" s="118"/>
      <c r="C374" s="145"/>
      <c r="D374" s="145"/>
      <c r="E374" s="120"/>
      <c r="G374" s="30">
        <v>20</v>
      </c>
      <c r="H374" s="118"/>
      <c r="I374" s="121"/>
      <c r="J374" s="121"/>
      <c r="K374" s="121"/>
      <c r="L374" s="118"/>
      <c r="M374" s="145"/>
      <c r="N374" s="145"/>
      <c r="O374" s="120"/>
      <c r="Q374" s="30">
        <v>31</v>
      </c>
      <c r="R374" s="118"/>
      <c r="S374" s="145"/>
      <c r="T374" s="145"/>
      <c r="U374" s="120"/>
      <c r="W374" s="30">
        <v>42</v>
      </c>
      <c r="X374" s="118"/>
      <c r="Y374" s="145"/>
      <c r="Z374" s="145"/>
      <c r="AA374" s="120"/>
    </row>
    <row r="375" spans="1:31" s="83" customFormat="1">
      <c r="A375" s="30">
        <v>10</v>
      </c>
      <c r="B375" s="118"/>
      <c r="C375" s="145"/>
      <c r="D375" s="145"/>
      <c r="E375" s="120"/>
      <c r="G375" s="30">
        <v>21</v>
      </c>
      <c r="H375" s="118"/>
      <c r="I375" s="121"/>
      <c r="J375" s="121"/>
      <c r="K375" s="121"/>
      <c r="L375" s="118"/>
      <c r="M375" s="145"/>
      <c r="N375" s="145"/>
      <c r="O375" s="120"/>
      <c r="Q375" s="30">
        <v>32</v>
      </c>
      <c r="R375" s="118"/>
      <c r="S375" s="145"/>
      <c r="T375" s="145"/>
      <c r="U375" s="120"/>
      <c r="W375" s="30">
        <v>43</v>
      </c>
      <c r="X375" s="118"/>
      <c r="Y375" s="145"/>
      <c r="Z375" s="145"/>
      <c r="AA375" s="120"/>
    </row>
    <row r="376" spans="1:31" s="83" customFormat="1" ht="13.5" thickBot="1">
      <c r="A376" s="30">
        <v>11</v>
      </c>
      <c r="B376" s="118"/>
      <c r="C376" s="145"/>
      <c r="D376" s="145"/>
      <c r="E376" s="120"/>
      <c r="G376" s="30">
        <v>22</v>
      </c>
      <c r="H376" s="118"/>
      <c r="I376" s="121"/>
      <c r="J376" s="121"/>
      <c r="K376" s="121"/>
      <c r="L376" s="118"/>
      <c r="M376" s="145"/>
      <c r="N376" s="145"/>
      <c r="O376" s="120"/>
      <c r="Q376" s="30">
        <v>33</v>
      </c>
      <c r="R376" s="118"/>
      <c r="S376" s="145"/>
      <c r="T376" s="145"/>
      <c r="U376" s="120"/>
      <c r="W376" s="142"/>
      <c r="X376" s="118"/>
      <c r="Y376" s="143"/>
      <c r="Z376" s="143"/>
      <c r="AA376" s="144">
        <f>SUM(E366:E376)+SUM(O366:O376)+SUM(AA366:AA375)+SUM(U366:U376)</f>
        <v>0</v>
      </c>
    </row>
    <row r="377" spans="1:31" s="83" customFormat="1">
      <c r="B377" s="88"/>
      <c r="D377" s="89"/>
      <c r="E377" s="84"/>
      <c r="H377" s="88"/>
      <c r="L377" s="88"/>
      <c r="N377" s="89"/>
      <c r="O377" s="84"/>
      <c r="R377" s="88"/>
      <c r="T377" s="89"/>
      <c r="U377" s="84"/>
      <c r="X377" s="88"/>
      <c r="AA377" s="84"/>
    </row>
    <row r="378" spans="1:31" s="83" customFormat="1">
      <c r="B378" s="88"/>
      <c r="D378" s="89"/>
      <c r="E378" s="84"/>
      <c r="H378" s="88"/>
      <c r="L378" s="88"/>
      <c r="N378" s="89"/>
      <c r="O378" s="84"/>
      <c r="R378" s="88"/>
      <c r="T378" s="89"/>
      <c r="U378" s="84"/>
      <c r="X378" s="88"/>
      <c r="AA378" s="84"/>
    </row>
    <row r="379" spans="1:31" s="83" customFormat="1">
      <c r="B379" s="88"/>
      <c r="D379" s="89"/>
      <c r="E379" s="84"/>
      <c r="H379" s="88"/>
      <c r="L379" s="88"/>
      <c r="N379" s="89"/>
      <c r="O379" s="84"/>
      <c r="R379" s="88"/>
      <c r="T379" s="89"/>
      <c r="U379" s="84"/>
      <c r="X379" s="88"/>
      <c r="AA379" s="84"/>
    </row>
    <row r="380" spans="1:31" s="83" customFormat="1">
      <c r="B380" s="88"/>
      <c r="D380" s="89"/>
      <c r="E380" s="84"/>
      <c r="H380" s="88"/>
      <c r="L380" s="88"/>
      <c r="N380" s="89"/>
      <c r="O380" s="84"/>
      <c r="R380" s="88"/>
      <c r="T380" s="89"/>
      <c r="U380" s="84"/>
      <c r="X380" s="88"/>
      <c r="AA380" s="84"/>
    </row>
    <row r="381" spans="1:31" s="83" customFormat="1">
      <c r="B381" s="88"/>
      <c r="D381" s="89"/>
      <c r="E381" s="84"/>
      <c r="H381" s="88"/>
      <c r="L381" s="88"/>
      <c r="N381" s="89"/>
      <c r="O381" s="84"/>
      <c r="R381" s="88"/>
      <c r="T381" s="89"/>
      <c r="U381" s="84"/>
      <c r="X381" s="88"/>
      <c r="AA381" s="84"/>
    </row>
    <row r="382" spans="1:31" s="83" customFormat="1">
      <c r="B382" s="88"/>
      <c r="D382" s="89"/>
      <c r="E382" s="84"/>
      <c r="H382" s="88"/>
      <c r="L382" s="88"/>
      <c r="N382" s="89"/>
      <c r="O382" s="84"/>
      <c r="R382" s="88"/>
      <c r="T382" s="89"/>
      <c r="U382" s="84"/>
      <c r="X382" s="88"/>
      <c r="AA382" s="84"/>
    </row>
    <row r="383" spans="1:31" s="83" customFormat="1" ht="13.5" thickBot="1">
      <c r="B383" s="88"/>
      <c r="D383" s="89"/>
      <c r="E383" s="84"/>
      <c r="H383" s="88"/>
      <c r="L383" s="88"/>
      <c r="N383" s="89"/>
      <c r="O383" s="84"/>
      <c r="R383" s="88"/>
      <c r="T383" s="89"/>
      <c r="U383" s="84"/>
      <c r="X383" s="88"/>
      <c r="AA383" s="84"/>
    </row>
    <row r="384" spans="1:31" ht="12.75" customHeight="1">
      <c r="A384" s="24">
        <v>17</v>
      </c>
      <c r="B384" s="25"/>
      <c r="C384" s="523" t="s">
        <v>138</v>
      </c>
      <c r="D384" s="514" t="s">
        <v>74</v>
      </c>
      <c r="E384" s="516" t="s">
        <v>13</v>
      </c>
      <c r="F384" s="83"/>
      <c r="G384" s="24"/>
      <c r="H384" s="25"/>
      <c r="I384" s="25"/>
      <c r="J384" s="25"/>
      <c r="K384" s="25"/>
      <c r="L384" s="25"/>
      <c r="M384" s="523" t="s">
        <v>138</v>
      </c>
      <c r="N384" s="514" t="s">
        <v>74</v>
      </c>
      <c r="O384" s="516" t="s">
        <v>13</v>
      </c>
      <c r="Q384" s="24">
        <v>17</v>
      </c>
      <c r="R384" s="25"/>
      <c r="S384" s="523" t="s">
        <v>138</v>
      </c>
      <c r="T384" s="514" t="s">
        <v>74</v>
      </c>
      <c r="U384" s="516" t="s">
        <v>13</v>
      </c>
      <c r="W384" s="24"/>
      <c r="X384" s="25"/>
      <c r="Y384" s="523" t="s">
        <v>138</v>
      </c>
      <c r="Z384" s="523" t="s">
        <v>74</v>
      </c>
      <c r="AA384" s="516" t="s">
        <v>13</v>
      </c>
      <c r="AB384" s="83"/>
      <c r="AC384" s="83"/>
      <c r="AD384" s="83"/>
      <c r="AE384" s="83"/>
    </row>
    <row r="385" spans="1:31" ht="38.25">
      <c r="A385" s="26" t="s">
        <v>7</v>
      </c>
      <c r="B385" s="340" t="str">
        <f>HYPERLINK("#B19"," אסמכתא "&amp;B19&amp;"         חזרה לטבלה ")</f>
        <v xml:space="preserve"> אסמכתא          חזרה לטבלה </v>
      </c>
      <c r="C385" s="524"/>
      <c r="D385" s="515"/>
      <c r="E385" s="517"/>
      <c r="F385" s="83"/>
      <c r="G385" s="26" t="s">
        <v>19</v>
      </c>
      <c r="H385" s="340"/>
      <c r="I385" s="27"/>
      <c r="J385" s="27"/>
      <c r="K385" s="27"/>
      <c r="L385" s="340" t="str">
        <f>HYPERLINK("#B19"," אסמכתא "&amp;B19&amp;"         חזרה לטבלה ")</f>
        <v xml:space="preserve"> אסמכתא          חזרה לטבלה </v>
      </c>
      <c r="M385" s="524"/>
      <c r="N385" s="515"/>
      <c r="O385" s="517"/>
      <c r="Q385" s="26" t="s">
        <v>7</v>
      </c>
      <c r="R385" s="340" t="str">
        <f>HYPERLINK("#B19"," אסמכתא "&amp;B19&amp;"         חזרה לטבלה ")</f>
        <v xml:space="preserve"> אסמכתא          חזרה לטבלה </v>
      </c>
      <c r="S385" s="524"/>
      <c r="T385" s="515"/>
      <c r="U385" s="517"/>
      <c r="W385" s="26" t="s">
        <v>19</v>
      </c>
      <c r="X385" s="340" t="str">
        <f>HYPERLINK("#B19"," אסמכתא "&amp;B19&amp;"         חזרה לטבלה ")</f>
        <v xml:space="preserve"> אסמכתא          חזרה לטבלה </v>
      </c>
      <c r="Y385" s="524"/>
      <c r="Z385" s="524"/>
      <c r="AA385" s="517"/>
      <c r="AB385" s="83"/>
      <c r="AC385" s="83"/>
      <c r="AD385" s="83"/>
      <c r="AE385" s="83"/>
    </row>
    <row r="386" spans="1:31" s="83" customFormat="1">
      <c r="A386" s="30">
        <v>1</v>
      </c>
      <c r="B386" s="118"/>
      <c r="C386" s="145"/>
      <c r="D386" s="145"/>
      <c r="E386" s="120"/>
      <c r="G386" s="30">
        <v>12</v>
      </c>
      <c r="H386" s="118"/>
      <c r="I386" s="121"/>
      <c r="J386" s="121"/>
      <c r="K386" s="121"/>
      <c r="L386" s="118"/>
      <c r="M386" s="145"/>
      <c r="N386" s="145"/>
      <c r="O386" s="120"/>
      <c r="Q386" s="30">
        <v>23</v>
      </c>
      <c r="R386" s="118"/>
      <c r="S386" s="145"/>
      <c r="T386" s="145"/>
      <c r="U386" s="120"/>
      <c r="W386" s="30">
        <v>34</v>
      </c>
      <c r="X386" s="118"/>
      <c r="Y386" s="145"/>
      <c r="Z386" s="145"/>
      <c r="AA386" s="120"/>
    </row>
    <row r="387" spans="1:31" s="83" customFormat="1">
      <c r="A387" s="30">
        <v>2</v>
      </c>
      <c r="B387" s="118"/>
      <c r="C387" s="145"/>
      <c r="D387" s="145"/>
      <c r="E387" s="120"/>
      <c r="G387" s="30">
        <v>13</v>
      </c>
      <c r="H387" s="118"/>
      <c r="I387" s="121"/>
      <c r="J387" s="121"/>
      <c r="K387" s="121"/>
      <c r="L387" s="118"/>
      <c r="M387" s="145"/>
      <c r="N387" s="145"/>
      <c r="O387" s="120"/>
      <c r="Q387" s="30">
        <v>24</v>
      </c>
      <c r="R387" s="118"/>
      <c r="S387" s="145"/>
      <c r="T387" s="145"/>
      <c r="U387" s="120"/>
      <c r="W387" s="30">
        <v>35</v>
      </c>
      <c r="X387" s="118"/>
      <c r="Y387" s="145"/>
      <c r="Z387" s="145"/>
      <c r="AA387" s="120"/>
    </row>
    <row r="388" spans="1:31" s="83" customFormat="1">
      <c r="A388" s="30">
        <v>3</v>
      </c>
      <c r="B388" s="118"/>
      <c r="C388" s="145"/>
      <c r="D388" s="145"/>
      <c r="E388" s="120"/>
      <c r="G388" s="30">
        <v>14</v>
      </c>
      <c r="H388" s="118"/>
      <c r="I388" s="121"/>
      <c r="J388" s="121"/>
      <c r="K388" s="121"/>
      <c r="L388" s="118"/>
      <c r="M388" s="145"/>
      <c r="N388" s="145"/>
      <c r="O388" s="120"/>
      <c r="Q388" s="30">
        <v>25</v>
      </c>
      <c r="R388" s="118"/>
      <c r="S388" s="145"/>
      <c r="T388" s="145"/>
      <c r="U388" s="120"/>
      <c r="W388" s="30">
        <v>36</v>
      </c>
      <c r="X388" s="118"/>
      <c r="Y388" s="145"/>
      <c r="Z388" s="145"/>
      <c r="AA388" s="120"/>
    </row>
    <row r="389" spans="1:31" s="83" customFormat="1">
      <c r="A389" s="30">
        <v>4</v>
      </c>
      <c r="B389" s="118"/>
      <c r="C389" s="145"/>
      <c r="D389" s="145"/>
      <c r="E389" s="120"/>
      <c r="G389" s="30">
        <v>15</v>
      </c>
      <c r="H389" s="118"/>
      <c r="I389" s="121"/>
      <c r="J389" s="121"/>
      <c r="K389" s="121"/>
      <c r="L389" s="118"/>
      <c r="M389" s="145"/>
      <c r="N389" s="145"/>
      <c r="O389" s="120"/>
      <c r="Q389" s="30">
        <v>26</v>
      </c>
      <c r="R389" s="118"/>
      <c r="S389" s="145"/>
      <c r="T389" s="145"/>
      <c r="U389" s="120"/>
      <c r="W389" s="30">
        <v>37</v>
      </c>
      <c r="X389" s="118"/>
      <c r="Y389" s="145"/>
      <c r="Z389" s="145"/>
      <c r="AA389" s="120"/>
    </row>
    <row r="390" spans="1:31" s="83" customFormat="1">
      <c r="A390" s="30">
        <v>5</v>
      </c>
      <c r="B390" s="118"/>
      <c r="C390" s="145"/>
      <c r="D390" s="145"/>
      <c r="E390" s="120"/>
      <c r="G390" s="30">
        <v>16</v>
      </c>
      <c r="H390" s="118"/>
      <c r="I390" s="121"/>
      <c r="J390" s="121"/>
      <c r="K390" s="121"/>
      <c r="L390" s="118"/>
      <c r="M390" s="145"/>
      <c r="N390" s="145"/>
      <c r="O390" s="120"/>
      <c r="Q390" s="30">
        <v>27</v>
      </c>
      <c r="R390" s="118"/>
      <c r="S390" s="145"/>
      <c r="T390" s="145"/>
      <c r="U390" s="120"/>
      <c r="W390" s="30">
        <v>38</v>
      </c>
      <c r="X390" s="118"/>
      <c r="Y390" s="145"/>
      <c r="Z390" s="145"/>
      <c r="AA390" s="120"/>
    </row>
    <row r="391" spans="1:31" s="83" customFormat="1">
      <c r="A391" s="30">
        <v>6</v>
      </c>
      <c r="B391" s="118"/>
      <c r="C391" s="145"/>
      <c r="D391" s="145"/>
      <c r="E391" s="120"/>
      <c r="G391" s="30">
        <v>17</v>
      </c>
      <c r="H391" s="118"/>
      <c r="I391" s="121"/>
      <c r="J391" s="121"/>
      <c r="K391" s="121"/>
      <c r="L391" s="118"/>
      <c r="M391" s="145"/>
      <c r="N391" s="145"/>
      <c r="O391" s="120"/>
      <c r="Q391" s="30">
        <v>28</v>
      </c>
      <c r="R391" s="118"/>
      <c r="S391" s="145"/>
      <c r="T391" s="145"/>
      <c r="U391" s="120"/>
      <c r="W391" s="30">
        <v>39</v>
      </c>
      <c r="X391" s="118"/>
      <c r="Y391" s="145"/>
      <c r="Z391" s="145"/>
      <c r="AA391" s="120"/>
    </row>
    <row r="392" spans="1:31" s="83" customFormat="1">
      <c r="A392" s="30">
        <v>7</v>
      </c>
      <c r="B392" s="118"/>
      <c r="C392" s="145"/>
      <c r="D392" s="145"/>
      <c r="E392" s="120"/>
      <c r="G392" s="30">
        <v>18</v>
      </c>
      <c r="H392" s="118"/>
      <c r="I392" s="121"/>
      <c r="J392" s="121"/>
      <c r="K392" s="121"/>
      <c r="L392" s="118"/>
      <c r="M392" s="145"/>
      <c r="N392" s="145"/>
      <c r="O392" s="120"/>
      <c r="Q392" s="30">
        <v>29</v>
      </c>
      <c r="R392" s="118"/>
      <c r="S392" s="145"/>
      <c r="T392" s="145"/>
      <c r="U392" s="120"/>
      <c r="W392" s="30">
        <v>40</v>
      </c>
      <c r="X392" s="118"/>
      <c r="Y392" s="145"/>
      <c r="Z392" s="145"/>
      <c r="AA392" s="120"/>
    </row>
    <row r="393" spans="1:31" s="83" customFormat="1">
      <c r="A393" s="30">
        <v>8</v>
      </c>
      <c r="B393" s="118"/>
      <c r="C393" s="145"/>
      <c r="D393" s="145"/>
      <c r="E393" s="120"/>
      <c r="G393" s="30">
        <v>19</v>
      </c>
      <c r="H393" s="118"/>
      <c r="I393" s="121"/>
      <c r="J393" s="121"/>
      <c r="K393" s="121"/>
      <c r="L393" s="118"/>
      <c r="M393" s="145"/>
      <c r="N393" s="145"/>
      <c r="O393" s="120"/>
      <c r="Q393" s="30">
        <v>30</v>
      </c>
      <c r="R393" s="118"/>
      <c r="S393" s="145"/>
      <c r="T393" s="145"/>
      <c r="U393" s="120"/>
      <c r="W393" s="30">
        <v>41</v>
      </c>
      <c r="X393" s="118"/>
      <c r="Y393" s="145"/>
      <c r="Z393" s="145"/>
      <c r="AA393" s="120"/>
    </row>
    <row r="394" spans="1:31" s="83" customFormat="1">
      <c r="A394" s="30">
        <v>9</v>
      </c>
      <c r="B394" s="118"/>
      <c r="C394" s="145"/>
      <c r="D394" s="145"/>
      <c r="E394" s="120"/>
      <c r="G394" s="30">
        <v>20</v>
      </c>
      <c r="H394" s="118"/>
      <c r="I394" s="121"/>
      <c r="J394" s="121"/>
      <c r="K394" s="121"/>
      <c r="L394" s="118"/>
      <c r="M394" s="145"/>
      <c r="N394" s="145"/>
      <c r="O394" s="120"/>
      <c r="Q394" s="30">
        <v>31</v>
      </c>
      <c r="R394" s="118"/>
      <c r="S394" s="145"/>
      <c r="T394" s="145"/>
      <c r="U394" s="120"/>
      <c r="W394" s="30">
        <v>42</v>
      </c>
      <c r="X394" s="118"/>
      <c r="Y394" s="145"/>
      <c r="Z394" s="145"/>
      <c r="AA394" s="120"/>
    </row>
    <row r="395" spans="1:31" s="83" customFormat="1">
      <c r="A395" s="30">
        <v>10</v>
      </c>
      <c r="B395" s="118"/>
      <c r="C395" s="145"/>
      <c r="D395" s="145"/>
      <c r="E395" s="120"/>
      <c r="G395" s="30">
        <v>21</v>
      </c>
      <c r="H395" s="118"/>
      <c r="I395" s="121"/>
      <c r="J395" s="121"/>
      <c r="K395" s="121"/>
      <c r="L395" s="118"/>
      <c r="M395" s="145"/>
      <c r="N395" s="145"/>
      <c r="O395" s="120"/>
      <c r="Q395" s="30">
        <v>32</v>
      </c>
      <c r="R395" s="118"/>
      <c r="S395" s="145"/>
      <c r="T395" s="145"/>
      <c r="U395" s="120"/>
      <c r="W395" s="30">
        <v>43</v>
      </c>
      <c r="X395" s="118"/>
      <c r="Y395" s="145"/>
      <c r="Z395" s="145"/>
      <c r="AA395" s="120"/>
    </row>
    <row r="396" spans="1:31" s="83" customFormat="1" ht="13.5" thickBot="1">
      <c r="A396" s="30">
        <v>11</v>
      </c>
      <c r="B396" s="118"/>
      <c r="C396" s="145"/>
      <c r="D396" s="145"/>
      <c r="E396" s="120"/>
      <c r="G396" s="30">
        <v>22</v>
      </c>
      <c r="H396" s="118"/>
      <c r="I396" s="121"/>
      <c r="J396" s="121"/>
      <c r="K396" s="121"/>
      <c r="L396" s="118"/>
      <c r="M396" s="145"/>
      <c r="N396" s="145"/>
      <c r="O396" s="120"/>
      <c r="Q396" s="30">
        <v>33</v>
      </c>
      <c r="R396" s="118"/>
      <c r="S396" s="145"/>
      <c r="T396" s="145"/>
      <c r="U396" s="120"/>
      <c r="W396" s="142"/>
      <c r="X396" s="118"/>
      <c r="Y396" s="143"/>
      <c r="Z396" s="143"/>
      <c r="AA396" s="144">
        <f>SUM(E386:E396)+SUM(O386:O396)+SUM(AA386:AA395)+SUM(U386:U396)</f>
        <v>0</v>
      </c>
    </row>
    <row r="397" spans="1:31" s="83" customFormat="1">
      <c r="B397" s="88"/>
      <c r="D397" s="89"/>
      <c r="E397" s="84"/>
      <c r="H397" s="88"/>
      <c r="L397" s="88"/>
      <c r="N397" s="89"/>
      <c r="O397" s="84"/>
      <c r="R397" s="88"/>
      <c r="T397" s="89"/>
      <c r="U397" s="84"/>
      <c r="X397" s="88"/>
      <c r="AA397" s="84"/>
    </row>
    <row r="398" spans="1:31" s="83" customFormat="1">
      <c r="B398" s="88"/>
      <c r="D398" s="89"/>
      <c r="E398" s="84"/>
      <c r="H398" s="88"/>
      <c r="L398" s="88"/>
      <c r="N398" s="89"/>
      <c r="O398" s="84"/>
      <c r="R398" s="88"/>
      <c r="T398" s="89"/>
      <c r="U398" s="84"/>
      <c r="X398" s="88"/>
      <c r="AA398" s="84"/>
    </row>
    <row r="399" spans="1:31" s="83" customFormat="1">
      <c r="B399" s="88"/>
      <c r="D399" s="89"/>
      <c r="E399" s="84"/>
      <c r="H399" s="88"/>
      <c r="L399" s="88"/>
      <c r="N399" s="89"/>
      <c r="O399" s="84"/>
      <c r="R399" s="88"/>
      <c r="T399" s="89"/>
      <c r="U399" s="84"/>
      <c r="X399" s="88"/>
      <c r="AA399" s="84"/>
    </row>
    <row r="400" spans="1:31" s="83" customFormat="1">
      <c r="B400" s="88"/>
      <c r="D400" s="89"/>
      <c r="E400" s="84"/>
      <c r="H400" s="88"/>
      <c r="L400" s="88"/>
      <c r="N400" s="89"/>
      <c r="O400" s="84"/>
      <c r="R400" s="88"/>
      <c r="T400" s="89"/>
      <c r="U400" s="84"/>
      <c r="X400" s="88"/>
      <c r="AA400" s="84"/>
    </row>
    <row r="401" spans="1:31" s="83" customFormat="1">
      <c r="B401" s="88"/>
      <c r="D401" s="89"/>
      <c r="E401" s="84"/>
      <c r="H401" s="88"/>
      <c r="L401" s="88"/>
      <c r="N401" s="89"/>
      <c r="O401" s="84"/>
      <c r="R401" s="88"/>
      <c r="T401" s="89"/>
      <c r="U401" s="84"/>
      <c r="X401" s="88"/>
      <c r="AA401" s="84"/>
    </row>
    <row r="402" spans="1:31" s="83" customFormat="1">
      <c r="B402" s="88"/>
      <c r="D402" s="89"/>
      <c r="E402" s="84"/>
      <c r="H402" s="88"/>
      <c r="L402" s="88"/>
      <c r="N402" s="89"/>
      <c r="O402" s="84"/>
      <c r="R402" s="88"/>
      <c r="T402" s="89"/>
      <c r="U402" s="84"/>
      <c r="X402" s="88"/>
      <c r="AA402" s="84"/>
    </row>
    <row r="403" spans="1:31" s="83" customFormat="1" ht="13.5" thickBot="1">
      <c r="B403" s="88"/>
      <c r="D403" s="89"/>
      <c r="E403" s="84"/>
      <c r="H403" s="88"/>
      <c r="L403" s="88"/>
      <c r="N403" s="89"/>
      <c r="O403" s="84"/>
      <c r="R403" s="88"/>
      <c r="T403" s="89"/>
      <c r="U403" s="84"/>
      <c r="X403" s="88"/>
      <c r="AA403" s="84"/>
    </row>
    <row r="404" spans="1:31" ht="12.75" customHeight="1">
      <c r="A404" s="24">
        <v>18</v>
      </c>
      <c r="B404" s="25"/>
      <c r="C404" s="523" t="s">
        <v>138</v>
      </c>
      <c r="D404" s="514" t="s">
        <v>74</v>
      </c>
      <c r="E404" s="516" t="s">
        <v>13</v>
      </c>
      <c r="F404" s="83"/>
      <c r="G404" s="24"/>
      <c r="H404" s="25"/>
      <c r="I404" s="25"/>
      <c r="J404" s="25"/>
      <c r="K404" s="25"/>
      <c r="L404" s="25"/>
      <c r="M404" s="523" t="s">
        <v>138</v>
      </c>
      <c r="N404" s="514" t="s">
        <v>74</v>
      </c>
      <c r="O404" s="516" t="s">
        <v>13</v>
      </c>
      <c r="Q404" s="24">
        <v>18</v>
      </c>
      <c r="R404" s="25"/>
      <c r="S404" s="523" t="s">
        <v>138</v>
      </c>
      <c r="T404" s="514" t="s">
        <v>74</v>
      </c>
      <c r="U404" s="516" t="s">
        <v>13</v>
      </c>
      <c r="W404" s="24"/>
      <c r="X404" s="25"/>
      <c r="Y404" s="523" t="s">
        <v>138</v>
      </c>
      <c r="Z404" s="523" t="s">
        <v>74</v>
      </c>
      <c r="AA404" s="516" t="s">
        <v>13</v>
      </c>
      <c r="AB404" s="83"/>
      <c r="AC404" s="83"/>
      <c r="AD404" s="83"/>
      <c r="AE404" s="83"/>
    </row>
    <row r="405" spans="1:31" ht="38.25">
      <c r="A405" s="26" t="s">
        <v>7</v>
      </c>
      <c r="B405" s="340" t="str">
        <f>HYPERLINK("#B20"," אסמכתא "&amp;B20&amp;"         חזרה לטבלה ")</f>
        <v xml:space="preserve"> אסמכתא          חזרה לטבלה </v>
      </c>
      <c r="C405" s="524"/>
      <c r="D405" s="515"/>
      <c r="E405" s="517"/>
      <c r="F405" s="83"/>
      <c r="G405" s="26" t="s">
        <v>19</v>
      </c>
      <c r="H405" s="340"/>
      <c r="I405" s="27"/>
      <c r="J405" s="27"/>
      <c r="K405" s="27"/>
      <c r="L405" s="340" t="str">
        <f>HYPERLINK("#B20"," אסמכתא "&amp;B20&amp;"         חזרה לטבלה ")</f>
        <v xml:space="preserve"> אסמכתא          חזרה לטבלה </v>
      </c>
      <c r="M405" s="524"/>
      <c r="N405" s="515"/>
      <c r="O405" s="517"/>
      <c r="Q405" s="26" t="s">
        <v>7</v>
      </c>
      <c r="R405" s="340" t="str">
        <f>HYPERLINK("#B20"," אסמכתא "&amp;B20&amp;"         חזרה לטבלה ")</f>
        <v xml:space="preserve"> אסמכתא          חזרה לטבלה </v>
      </c>
      <c r="S405" s="524"/>
      <c r="T405" s="515"/>
      <c r="U405" s="517"/>
      <c r="W405" s="26" t="s">
        <v>19</v>
      </c>
      <c r="X405" s="340" t="str">
        <f>HYPERLINK("#B20"," אסמכתא "&amp;B20&amp;"         חזרה לטבלה ")</f>
        <v xml:space="preserve"> אסמכתא          חזרה לטבלה </v>
      </c>
      <c r="Y405" s="524"/>
      <c r="Z405" s="524"/>
      <c r="AA405" s="517"/>
      <c r="AB405" s="83"/>
      <c r="AC405" s="83"/>
      <c r="AD405" s="83"/>
      <c r="AE405" s="83"/>
    </row>
    <row r="406" spans="1:31" s="83" customFormat="1">
      <c r="A406" s="30">
        <v>1</v>
      </c>
      <c r="B406" s="118"/>
      <c r="C406" s="145"/>
      <c r="D406" s="145"/>
      <c r="E406" s="120"/>
      <c r="G406" s="30">
        <v>12</v>
      </c>
      <c r="H406" s="118"/>
      <c r="I406" s="121"/>
      <c r="J406" s="121"/>
      <c r="K406" s="121"/>
      <c r="L406" s="118"/>
      <c r="M406" s="145"/>
      <c r="N406" s="145"/>
      <c r="O406" s="120"/>
      <c r="Q406" s="30">
        <v>23</v>
      </c>
      <c r="R406" s="118"/>
      <c r="S406" s="145"/>
      <c r="T406" s="145"/>
      <c r="U406" s="120"/>
      <c r="W406" s="30">
        <v>34</v>
      </c>
      <c r="X406" s="118"/>
      <c r="Y406" s="145"/>
      <c r="Z406" s="145"/>
      <c r="AA406" s="120"/>
    </row>
    <row r="407" spans="1:31" s="83" customFormat="1">
      <c r="A407" s="30">
        <v>2</v>
      </c>
      <c r="B407" s="118"/>
      <c r="C407" s="145"/>
      <c r="D407" s="145"/>
      <c r="E407" s="120"/>
      <c r="G407" s="30">
        <v>13</v>
      </c>
      <c r="H407" s="118"/>
      <c r="I407" s="121"/>
      <c r="J407" s="121"/>
      <c r="K407" s="121"/>
      <c r="L407" s="118"/>
      <c r="M407" s="145"/>
      <c r="N407" s="145"/>
      <c r="O407" s="120"/>
      <c r="Q407" s="30">
        <v>24</v>
      </c>
      <c r="R407" s="118"/>
      <c r="S407" s="145"/>
      <c r="T407" s="145"/>
      <c r="U407" s="120"/>
      <c r="W407" s="30">
        <v>35</v>
      </c>
      <c r="X407" s="118"/>
      <c r="Y407" s="145"/>
      <c r="Z407" s="145"/>
      <c r="AA407" s="120"/>
    </row>
    <row r="408" spans="1:31" s="83" customFormat="1">
      <c r="A408" s="30">
        <v>3</v>
      </c>
      <c r="B408" s="118"/>
      <c r="C408" s="145"/>
      <c r="D408" s="145"/>
      <c r="E408" s="120"/>
      <c r="G408" s="30">
        <v>14</v>
      </c>
      <c r="H408" s="118"/>
      <c r="I408" s="121"/>
      <c r="J408" s="121"/>
      <c r="K408" s="121"/>
      <c r="L408" s="118"/>
      <c r="M408" s="145"/>
      <c r="N408" s="145"/>
      <c r="O408" s="120"/>
      <c r="Q408" s="30">
        <v>25</v>
      </c>
      <c r="R408" s="118"/>
      <c r="S408" s="145"/>
      <c r="T408" s="145"/>
      <c r="U408" s="120"/>
      <c r="W408" s="30">
        <v>36</v>
      </c>
      <c r="X408" s="118"/>
      <c r="Y408" s="145"/>
      <c r="Z408" s="145"/>
      <c r="AA408" s="120"/>
    </row>
    <row r="409" spans="1:31" s="83" customFormat="1">
      <c r="A409" s="30">
        <v>4</v>
      </c>
      <c r="B409" s="118"/>
      <c r="C409" s="145"/>
      <c r="D409" s="145"/>
      <c r="E409" s="120"/>
      <c r="G409" s="30">
        <v>15</v>
      </c>
      <c r="H409" s="118"/>
      <c r="I409" s="121"/>
      <c r="J409" s="121"/>
      <c r="K409" s="121"/>
      <c r="L409" s="118"/>
      <c r="M409" s="145"/>
      <c r="N409" s="145"/>
      <c r="O409" s="120"/>
      <c r="Q409" s="30">
        <v>26</v>
      </c>
      <c r="R409" s="118"/>
      <c r="S409" s="145"/>
      <c r="T409" s="145"/>
      <c r="U409" s="120"/>
      <c r="W409" s="30">
        <v>37</v>
      </c>
      <c r="X409" s="118"/>
      <c r="Y409" s="145"/>
      <c r="Z409" s="145"/>
      <c r="AA409" s="120"/>
    </row>
    <row r="410" spans="1:31" s="83" customFormat="1">
      <c r="A410" s="30">
        <v>5</v>
      </c>
      <c r="B410" s="118"/>
      <c r="C410" s="145"/>
      <c r="D410" s="145"/>
      <c r="E410" s="120"/>
      <c r="G410" s="30">
        <v>16</v>
      </c>
      <c r="H410" s="118"/>
      <c r="I410" s="121"/>
      <c r="J410" s="121"/>
      <c r="K410" s="121"/>
      <c r="L410" s="118"/>
      <c r="M410" s="145"/>
      <c r="N410" s="145"/>
      <c r="O410" s="120"/>
      <c r="Q410" s="30">
        <v>27</v>
      </c>
      <c r="R410" s="118"/>
      <c r="S410" s="145"/>
      <c r="T410" s="145"/>
      <c r="U410" s="120"/>
      <c r="W410" s="30">
        <v>38</v>
      </c>
      <c r="X410" s="118"/>
      <c r="Y410" s="145"/>
      <c r="Z410" s="145"/>
      <c r="AA410" s="120"/>
    </row>
    <row r="411" spans="1:31" s="83" customFormat="1">
      <c r="A411" s="30">
        <v>6</v>
      </c>
      <c r="B411" s="118"/>
      <c r="C411" s="145"/>
      <c r="D411" s="145"/>
      <c r="E411" s="120"/>
      <c r="G411" s="30">
        <v>17</v>
      </c>
      <c r="H411" s="118"/>
      <c r="I411" s="121"/>
      <c r="J411" s="121"/>
      <c r="K411" s="121"/>
      <c r="L411" s="118"/>
      <c r="M411" s="145"/>
      <c r="N411" s="145"/>
      <c r="O411" s="120"/>
      <c r="Q411" s="30">
        <v>28</v>
      </c>
      <c r="R411" s="118"/>
      <c r="S411" s="145"/>
      <c r="T411" s="145"/>
      <c r="U411" s="120"/>
      <c r="W411" s="30">
        <v>39</v>
      </c>
      <c r="X411" s="118"/>
      <c r="Y411" s="145"/>
      <c r="Z411" s="145"/>
      <c r="AA411" s="120"/>
    </row>
    <row r="412" spans="1:31" s="83" customFormat="1">
      <c r="A412" s="30">
        <v>7</v>
      </c>
      <c r="B412" s="118"/>
      <c r="C412" s="145"/>
      <c r="D412" s="145"/>
      <c r="E412" s="120"/>
      <c r="G412" s="30">
        <v>18</v>
      </c>
      <c r="H412" s="118"/>
      <c r="I412" s="121"/>
      <c r="J412" s="121"/>
      <c r="K412" s="121"/>
      <c r="L412" s="118"/>
      <c r="M412" s="145"/>
      <c r="N412" s="145"/>
      <c r="O412" s="120"/>
      <c r="Q412" s="30">
        <v>29</v>
      </c>
      <c r="R412" s="118"/>
      <c r="S412" s="145"/>
      <c r="T412" s="145"/>
      <c r="U412" s="120"/>
      <c r="W412" s="30">
        <v>40</v>
      </c>
      <c r="X412" s="118"/>
      <c r="Y412" s="145"/>
      <c r="Z412" s="145"/>
      <c r="AA412" s="120"/>
    </row>
    <row r="413" spans="1:31" s="83" customFormat="1">
      <c r="A413" s="30">
        <v>8</v>
      </c>
      <c r="B413" s="118"/>
      <c r="C413" s="145"/>
      <c r="D413" s="145"/>
      <c r="E413" s="120"/>
      <c r="G413" s="30">
        <v>19</v>
      </c>
      <c r="H413" s="118"/>
      <c r="I413" s="121"/>
      <c r="J413" s="121"/>
      <c r="K413" s="121"/>
      <c r="L413" s="118"/>
      <c r="M413" s="145"/>
      <c r="N413" s="145"/>
      <c r="O413" s="120"/>
      <c r="Q413" s="30">
        <v>30</v>
      </c>
      <c r="R413" s="118"/>
      <c r="S413" s="145"/>
      <c r="T413" s="145"/>
      <c r="U413" s="120"/>
      <c r="W413" s="30">
        <v>41</v>
      </c>
      <c r="X413" s="118"/>
      <c r="Y413" s="145"/>
      <c r="Z413" s="145"/>
      <c r="AA413" s="120"/>
    </row>
    <row r="414" spans="1:31" s="83" customFormat="1">
      <c r="A414" s="30">
        <v>9</v>
      </c>
      <c r="B414" s="118"/>
      <c r="C414" s="145"/>
      <c r="D414" s="145"/>
      <c r="E414" s="120"/>
      <c r="G414" s="30">
        <v>20</v>
      </c>
      <c r="H414" s="118"/>
      <c r="I414" s="121"/>
      <c r="J414" s="121"/>
      <c r="K414" s="121"/>
      <c r="L414" s="118"/>
      <c r="M414" s="145"/>
      <c r="N414" s="145"/>
      <c r="O414" s="120"/>
      <c r="Q414" s="30">
        <v>31</v>
      </c>
      <c r="R414" s="118"/>
      <c r="S414" s="145"/>
      <c r="T414" s="145"/>
      <c r="U414" s="120"/>
      <c r="W414" s="30">
        <v>42</v>
      </c>
      <c r="X414" s="118"/>
      <c r="Y414" s="145"/>
      <c r="Z414" s="145"/>
      <c r="AA414" s="120"/>
    </row>
    <row r="415" spans="1:31" s="83" customFormat="1">
      <c r="A415" s="30">
        <v>10</v>
      </c>
      <c r="B415" s="118"/>
      <c r="C415" s="145"/>
      <c r="D415" s="145"/>
      <c r="E415" s="120"/>
      <c r="G415" s="30">
        <v>21</v>
      </c>
      <c r="H415" s="118"/>
      <c r="I415" s="121"/>
      <c r="J415" s="121"/>
      <c r="K415" s="121"/>
      <c r="L415" s="118"/>
      <c r="M415" s="145"/>
      <c r="N415" s="145"/>
      <c r="O415" s="120"/>
      <c r="Q415" s="30">
        <v>32</v>
      </c>
      <c r="R415" s="118"/>
      <c r="S415" s="145"/>
      <c r="T415" s="145"/>
      <c r="U415" s="120"/>
      <c r="W415" s="30">
        <v>43</v>
      </c>
      <c r="X415" s="118"/>
      <c r="Y415" s="145"/>
      <c r="Z415" s="145"/>
      <c r="AA415" s="120"/>
    </row>
    <row r="416" spans="1:31" s="83" customFormat="1" ht="13.5" thickBot="1">
      <c r="A416" s="30">
        <v>11</v>
      </c>
      <c r="B416" s="118"/>
      <c r="C416" s="145"/>
      <c r="D416" s="145"/>
      <c r="E416" s="120"/>
      <c r="G416" s="30">
        <v>22</v>
      </c>
      <c r="H416" s="118"/>
      <c r="I416" s="121"/>
      <c r="J416" s="121"/>
      <c r="K416" s="121"/>
      <c r="L416" s="118"/>
      <c r="M416" s="145"/>
      <c r="N416" s="145"/>
      <c r="O416" s="120"/>
      <c r="Q416" s="30">
        <v>33</v>
      </c>
      <c r="R416" s="118"/>
      <c r="S416" s="145"/>
      <c r="T416" s="145"/>
      <c r="U416" s="120"/>
      <c r="W416" s="142"/>
      <c r="X416" s="118"/>
      <c r="Y416" s="143"/>
      <c r="Z416" s="143"/>
      <c r="AA416" s="144">
        <f>SUM(E406:E416)+SUM(O406:O416)+SUM(AA406:AA415)+SUM(U406:U416)</f>
        <v>0</v>
      </c>
    </row>
    <row r="417" spans="1:31" s="83" customFormat="1">
      <c r="B417" s="88"/>
      <c r="D417" s="89"/>
      <c r="E417" s="84"/>
      <c r="H417" s="88"/>
      <c r="L417" s="88"/>
      <c r="N417" s="89"/>
      <c r="O417" s="84"/>
      <c r="R417" s="88"/>
      <c r="T417" s="89"/>
      <c r="U417" s="84"/>
      <c r="X417" s="88"/>
      <c r="AA417" s="84"/>
    </row>
    <row r="418" spans="1:31" s="83" customFormat="1">
      <c r="B418" s="88"/>
      <c r="D418" s="89"/>
      <c r="E418" s="84"/>
      <c r="H418" s="88"/>
      <c r="L418" s="88"/>
      <c r="N418" s="89"/>
      <c r="O418" s="84"/>
      <c r="R418" s="88"/>
      <c r="T418" s="89"/>
      <c r="U418" s="84"/>
      <c r="X418" s="88"/>
      <c r="AA418" s="84"/>
    </row>
    <row r="419" spans="1:31" s="83" customFormat="1">
      <c r="B419" s="88"/>
      <c r="D419" s="89"/>
      <c r="E419" s="84"/>
      <c r="H419" s="88"/>
      <c r="L419" s="88"/>
      <c r="N419" s="89"/>
      <c r="O419" s="84"/>
      <c r="R419" s="88"/>
      <c r="T419" s="89"/>
      <c r="U419" s="84"/>
      <c r="X419" s="88"/>
      <c r="AA419" s="84"/>
    </row>
    <row r="420" spans="1:31" s="83" customFormat="1">
      <c r="B420" s="88"/>
      <c r="D420" s="89"/>
      <c r="E420" s="84"/>
      <c r="H420" s="88"/>
      <c r="L420" s="88"/>
      <c r="N420" s="89"/>
      <c r="O420" s="84"/>
      <c r="R420" s="88"/>
      <c r="T420" s="89"/>
      <c r="U420" s="84"/>
      <c r="X420" s="88"/>
      <c r="AA420" s="84"/>
    </row>
    <row r="421" spans="1:31" s="83" customFormat="1">
      <c r="B421" s="88"/>
      <c r="D421" s="89"/>
      <c r="E421" s="84"/>
      <c r="H421" s="88"/>
      <c r="L421" s="88"/>
      <c r="N421" s="89"/>
      <c r="O421" s="84"/>
      <c r="R421" s="88"/>
      <c r="T421" s="89"/>
      <c r="U421" s="84"/>
      <c r="X421" s="88"/>
      <c r="AA421" s="84"/>
    </row>
    <row r="422" spans="1:31" s="83" customFormat="1">
      <c r="B422" s="88"/>
      <c r="D422" s="89"/>
      <c r="E422" s="84"/>
      <c r="H422" s="88"/>
      <c r="L422" s="88"/>
      <c r="N422" s="89"/>
      <c r="O422" s="84"/>
      <c r="R422" s="88"/>
      <c r="T422" s="89"/>
      <c r="U422" s="84"/>
      <c r="X422" s="88"/>
      <c r="AA422" s="84"/>
    </row>
    <row r="423" spans="1:31" s="83" customFormat="1" ht="13.5" thickBot="1">
      <c r="B423" s="88"/>
      <c r="D423" s="89"/>
      <c r="E423" s="84"/>
      <c r="H423" s="88"/>
      <c r="L423" s="88"/>
      <c r="N423" s="89"/>
      <c r="O423" s="84"/>
      <c r="R423" s="88"/>
      <c r="T423" s="89"/>
      <c r="U423" s="84"/>
      <c r="X423" s="88"/>
      <c r="AA423" s="84"/>
    </row>
    <row r="424" spans="1:31" ht="12.75" customHeight="1">
      <c r="A424" s="24">
        <v>19</v>
      </c>
      <c r="B424" s="25"/>
      <c r="C424" s="523" t="s">
        <v>138</v>
      </c>
      <c r="D424" s="514" t="s">
        <v>74</v>
      </c>
      <c r="E424" s="516" t="s">
        <v>13</v>
      </c>
      <c r="F424" s="83"/>
      <c r="G424" s="24"/>
      <c r="H424" s="25"/>
      <c r="I424" s="25"/>
      <c r="J424" s="25"/>
      <c r="K424" s="25"/>
      <c r="L424" s="25"/>
      <c r="M424" s="523" t="s">
        <v>138</v>
      </c>
      <c r="N424" s="514" t="s">
        <v>74</v>
      </c>
      <c r="O424" s="516" t="s">
        <v>13</v>
      </c>
      <c r="Q424" s="24">
        <v>19</v>
      </c>
      <c r="R424" s="25"/>
      <c r="S424" s="523" t="s">
        <v>138</v>
      </c>
      <c r="T424" s="514" t="s">
        <v>74</v>
      </c>
      <c r="U424" s="516" t="s">
        <v>13</v>
      </c>
      <c r="W424" s="24"/>
      <c r="X424" s="25"/>
      <c r="Y424" s="523" t="s">
        <v>138</v>
      </c>
      <c r="Z424" s="523" t="s">
        <v>74</v>
      </c>
      <c r="AA424" s="516" t="s">
        <v>13</v>
      </c>
      <c r="AB424" s="83"/>
      <c r="AC424" s="83"/>
      <c r="AD424" s="83"/>
      <c r="AE424" s="83"/>
    </row>
    <row r="425" spans="1:31" ht="38.25">
      <c r="A425" s="26" t="s">
        <v>7</v>
      </c>
      <c r="B425" s="340" t="str">
        <f>HYPERLINK("#B21"," אסמכתא "&amp;B21&amp;"         חזרה לטבלה ")</f>
        <v xml:space="preserve"> אסמכתא          חזרה לטבלה </v>
      </c>
      <c r="C425" s="524"/>
      <c r="D425" s="515"/>
      <c r="E425" s="517"/>
      <c r="F425" s="83"/>
      <c r="G425" s="26" t="s">
        <v>19</v>
      </c>
      <c r="H425" s="340"/>
      <c r="I425" s="27"/>
      <c r="J425" s="27"/>
      <c r="K425" s="27"/>
      <c r="L425" s="340" t="str">
        <f>HYPERLINK("#B21"," אסמכתא "&amp;B21&amp;"         חזרה לטבלה ")</f>
        <v xml:space="preserve"> אסמכתא          חזרה לטבלה </v>
      </c>
      <c r="M425" s="524"/>
      <c r="N425" s="515"/>
      <c r="O425" s="517"/>
      <c r="Q425" s="26" t="s">
        <v>7</v>
      </c>
      <c r="R425" s="340" t="str">
        <f>HYPERLINK("#B21"," אסמכתא "&amp;B21&amp;"         חזרה לטבלה ")</f>
        <v xml:space="preserve"> אסמכתא          חזרה לטבלה </v>
      </c>
      <c r="S425" s="524"/>
      <c r="T425" s="515"/>
      <c r="U425" s="517"/>
      <c r="W425" s="26" t="s">
        <v>19</v>
      </c>
      <c r="X425" s="340" t="str">
        <f>HYPERLINK("#B21"," אסמכתא "&amp;B21&amp;"         חזרה לטבלה ")</f>
        <v xml:space="preserve"> אסמכתא          חזרה לטבלה </v>
      </c>
      <c r="Y425" s="524"/>
      <c r="Z425" s="524"/>
      <c r="AA425" s="517"/>
      <c r="AB425" s="83"/>
      <c r="AC425" s="83"/>
      <c r="AD425" s="83"/>
      <c r="AE425" s="83"/>
    </row>
    <row r="426" spans="1:31" s="83" customFormat="1">
      <c r="A426" s="30">
        <v>1</v>
      </c>
      <c r="B426" s="118"/>
      <c r="C426" s="145"/>
      <c r="D426" s="145"/>
      <c r="E426" s="120"/>
      <c r="G426" s="30">
        <v>12</v>
      </c>
      <c r="H426" s="118"/>
      <c r="I426" s="121"/>
      <c r="J426" s="121"/>
      <c r="K426" s="121"/>
      <c r="L426" s="118"/>
      <c r="M426" s="145"/>
      <c r="N426" s="145"/>
      <c r="O426" s="120"/>
      <c r="Q426" s="30">
        <v>23</v>
      </c>
      <c r="R426" s="118"/>
      <c r="S426" s="145"/>
      <c r="T426" s="145"/>
      <c r="U426" s="120"/>
      <c r="W426" s="30">
        <v>34</v>
      </c>
      <c r="X426" s="118"/>
      <c r="Y426" s="145"/>
      <c r="Z426" s="145"/>
      <c r="AA426" s="120"/>
    </row>
    <row r="427" spans="1:31" s="83" customFormat="1">
      <c r="A427" s="30">
        <v>2</v>
      </c>
      <c r="B427" s="118"/>
      <c r="C427" s="145"/>
      <c r="D427" s="145"/>
      <c r="E427" s="120"/>
      <c r="G427" s="30">
        <v>13</v>
      </c>
      <c r="H427" s="118"/>
      <c r="I427" s="121"/>
      <c r="J427" s="121"/>
      <c r="K427" s="121"/>
      <c r="L427" s="118"/>
      <c r="M427" s="145"/>
      <c r="N427" s="145"/>
      <c r="O427" s="120"/>
      <c r="Q427" s="30">
        <v>24</v>
      </c>
      <c r="R427" s="118"/>
      <c r="S427" s="145"/>
      <c r="T427" s="145"/>
      <c r="U427" s="120"/>
      <c r="W427" s="30">
        <v>35</v>
      </c>
      <c r="X427" s="118"/>
      <c r="Y427" s="145"/>
      <c r="Z427" s="145"/>
      <c r="AA427" s="120"/>
    </row>
    <row r="428" spans="1:31" s="83" customFormat="1">
      <c r="A428" s="30">
        <v>3</v>
      </c>
      <c r="B428" s="118"/>
      <c r="C428" s="145"/>
      <c r="D428" s="145"/>
      <c r="E428" s="120"/>
      <c r="G428" s="30">
        <v>14</v>
      </c>
      <c r="H428" s="118"/>
      <c r="I428" s="121"/>
      <c r="J428" s="121"/>
      <c r="K428" s="121"/>
      <c r="L428" s="118"/>
      <c r="M428" s="145"/>
      <c r="N428" s="145"/>
      <c r="O428" s="120"/>
      <c r="Q428" s="30">
        <v>25</v>
      </c>
      <c r="R428" s="118"/>
      <c r="S428" s="145"/>
      <c r="T428" s="145"/>
      <c r="U428" s="120"/>
      <c r="W428" s="30">
        <v>36</v>
      </c>
      <c r="X428" s="118"/>
      <c r="Y428" s="145"/>
      <c r="Z428" s="145"/>
      <c r="AA428" s="120"/>
    </row>
    <row r="429" spans="1:31" s="83" customFormat="1">
      <c r="A429" s="30">
        <v>4</v>
      </c>
      <c r="B429" s="118"/>
      <c r="C429" s="145"/>
      <c r="D429" s="145"/>
      <c r="E429" s="120"/>
      <c r="G429" s="30">
        <v>15</v>
      </c>
      <c r="H429" s="118"/>
      <c r="I429" s="121"/>
      <c r="J429" s="121"/>
      <c r="K429" s="121"/>
      <c r="L429" s="118"/>
      <c r="M429" s="145"/>
      <c r="N429" s="145"/>
      <c r="O429" s="120"/>
      <c r="Q429" s="30">
        <v>26</v>
      </c>
      <c r="R429" s="118"/>
      <c r="S429" s="145"/>
      <c r="T429" s="145"/>
      <c r="U429" s="120"/>
      <c r="W429" s="30">
        <v>37</v>
      </c>
      <c r="X429" s="118"/>
      <c r="Y429" s="145"/>
      <c r="Z429" s="145"/>
      <c r="AA429" s="120"/>
    </row>
    <row r="430" spans="1:31" s="83" customFormat="1">
      <c r="A430" s="30">
        <v>5</v>
      </c>
      <c r="B430" s="118"/>
      <c r="C430" s="145"/>
      <c r="D430" s="145"/>
      <c r="E430" s="120"/>
      <c r="G430" s="30">
        <v>16</v>
      </c>
      <c r="H430" s="118"/>
      <c r="I430" s="121"/>
      <c r="J430" s="121"/>
      <c r="K430" s="121"/>
      <c r="L430" s="118"/>
      <c r="M430" s="145"/>
      <c r="N430" s="145"/>
      <c r="O430" s="120"/>
      <c r="Q430" s="30">
        <v>27</v>
      </c>
      <c r="R430" s="118"/>
      <c r="S430" s="145"/>
      <c r="T430" s="145"/>
      <c r="U430" s="120"/>
      <c r="W430" s="30">
        <v>38</v>
      </c>
      <c r="X430" s="118"/>
      <c r="Y430" s="145"/>
      <c r="Z430" s="145"/>
      <c r="AA430" s="120"/>
    </row>
    <row r="431" spans="1:31" s="83" customFormat="1">
      <c r="A431" s="30">
        <v>6</v>
      </c>
      <c r="B431" s="118"/>
      <c r="C431" s="145"/>
      <c r="D431" s="145"/>
      <c r="E431" s="120"/>
      <c r="G431" s="30">
        <v>17</v>
      </c>
      <c r="H431" s="118"/>
      <c r="I431" s="121"/>
      <c r="J431" s="121"/>
      <c r="K431" s="121"/>
      <c r="L431" s="118"/>
      <c r="M431" s="145"/>
      <c r="N431" s="145"/>
      <c r="O431" s="120"/>
      <c r="Q431" s="30">
        <v>28</v>
      </c>
      <c r="R431" s="118"/>
      <c r="S431" s="145"/>
      <c r="T431" s="145"/>
      <c r="U431" s="120"/>
      <c r="W431" s="30">
        <v>39</v>
      </c>
      <c r="X431" s="118"/>
      <c r="Y431" s="145"/>
      <c r="Z431" s="145"/>
      <c r="AA431" s="120"/>
    </row>
    <row r="432" spans="1:31" s="83" customFormat="1">
      <c r="A432" s="30">
        <v>7</v>
      </c>
      <c r="B432" s="118"/>
      <c r="C432" s="145"/>
      <c r="D432" s="145"/>
      <c r="E432" s="120"/>
      <c r="G432" s="30">
        <v>18</v>
      </c>
      <c r="H432" s="118"/>
      <c r="I432" s="121"/>
      <c r="J432" s="121"/>
      <c r="K432" s="121"/>
      <c r="L432" s="118"/>
      <c r="M432" s="145"/>
      <c r="N432" s="145"/>
      <c r="O432" s="120"/>
      <c r="Q432" s="30">
        <v>29</v>
      </c>
      <c r="R432" s="118"/>
      <c r="S432" s="145"/>
      <c r="T432" s="145"/>
      <c r="U432" s="120"/>
      <c r="W432" s="30">
        <v>40</v>
      </c>
      <c r="X432" s="118"/>
      <c r="Y432" s="145"/>
      <c r="Z432" s="145"/>
      <c r="AA432" s="120"/>
    </row>
    <row r="433" spans="1:31" s="83" customFormat="1">
      <c r="A433" s="30">
        <v>8</v>
      </c>
      <c r="B433" s="118"/>
      <c r="C433" s="145"/>
      <c r="D433" s="145"/>
      <c r="E433" s="120"/>
      <c r="G433" s="30">
        <v>19</v>
      </c>
      <c r="H433" s="118"/>
      <c r="I433" s="121"/>
      <c r="J433" s="121"/>
      <c r="K433" s="121"/>
      <c r="L433" s="118"/>
      <c r="M433" s="145"/>
      <c r="N433" s="145"/>
      <c r="O433" s="120"/>
      <c r="Q433" s="30">
        <v>30</v>
      </c>
      <c r="R433" s="118"/>
      <c r="S433" s="145"/>
      <c r="T433" s="145"/>
      <c r="U433" s="120"/>
      <c r="W433" s="30">
        <v>41</v>
      </c>
      <c r="X433" s="118"/>
      <c r="Y433" s="145"/>
      <c r="Z433" s="145"/>
      <c r="AA433" s="120"/>
    </row>
    <row r="434" spans="1:31" s="83" customFormat="1">
      <c r="A434" s="30">
        <v>9</v>
      </c>
      <c r="B434" s="118"/>
      <c r="C434" s="145"/>
      <c r="D434" s="145"/>
      <c r="E434" s="120"/>
      <c r="G434" s="30">
        <v>20</v>
      </c>
      <c r="H434" s="118"/>
      <c r="I434" s="121"/>
      <c r="J434" s="121"/>
      <c r="K434" s="121"/>
      <c r="L434" s="118"/>
      <c r="M434" s="145"/>
      <c r="N434" s="145"/>
      <c r="O434" s="120"/>
      <c r="Q434" s="30">
        <v>31</v>
      </c>
      <c r="R434" s="118"/>
      <c r="S434" s="145"/>
      <c r="T434" s="145"/>
      <c r="U434" s="120"/>
      <c r="W434" s="30">
        <v>42</v>
      </c>
      <c r="X434" s="118"/>
      <c r="Y434" s="145"/>
      <c r="Z434" s="145"/>
      <c r="AA434" s="120"/>
    </row>
    <row r="435" spans="1:31" s="83" customFormat="1">
      <c r="A435" s="30">
        <v>10</v>
      </c>
      <c r="B435" s="118"/>
      <c r="C435" s="145"/>
      <c r="D435" s="145"/>
      <c r="E435" s="120"/>
      <c r="G435" s="30">
        <v>21</v>
      </c>
      <c r="H435" s="118"/>
      <c r="I435" s="121"/>
      <c r="J435" s="121"/>
      <c r="K435" s="121"/>
      <c r="L435" s="118"/>
      <c r="M435" s="145"/>
      <c r="N435" s="145"/>
      <c r="O435" s="120"/>
      <c r="Q435" s="30">
        <v>32</v>
      </c>
      <c r="R435" s="118"/>
      <c r="S435" s="145"/>
      <c r="T435" s="145"/>
      <c r="U435" s="120"/>
      <c r="W435" s="30">
        <v>43</v>
      </c>
      <c r="X435" s="118"/>
      <c r="Y435" s="145"/>
      <c r="Z435" s="145"/>
      <c r="AA435" s="120"/>
    </row>
    <row r="436" spans="1:31" s="83" customFormat="1" ht="13.5" thickBot="1">
      <c r="A436" s="30">
        <v>11</v>
      </c>
      <c r="B436" s="118"/>
      <c r="C436" s="145"/>
      <c r="D436" s="145"/>
      <c r="E436" s="120"/>
      <c r="G436" s="30">
        <v>22</v>
      </c>
      <c r="H436" s="118"/>
      <c r="I436" s="121"/>
      <c r="J436" s="121"/>
      <c r="K436" s="121"/>
      <c r="L436" s="118"/>
      <c r="M436" s="145"/>
      <c r="N436" s="145"/>
      <c r="O436" s="120"/>
      <c r="Q436" s="30">
        <v>33</v>
      </c>
      <c r="R436" s="118"/>
      <c r="S436" s="145"/>
      <c r="T436" s="145"/>
      <c r="U436" s="120"/>
      <c r="W436" s="142"/>
      <c r="X436" s="118"/>
      <c r="Y436" s="143"/>
      <c r="Z436" s="143"/>
      <c r="AA436" s="144">
        <f>SUM(E426:E436)+SUM(O426:O436)+SUM(AA426:AA435)+SUM(U426:U436)</f>
        <v>0</v>
      </c>
    </row>
    <row r="437" spans="1:31" s="83" customFormat="1">
      <c r="B437" s="88"/>
      <c r="D437" s="89"/>
      <c r="E437" s="84"/>
      <c r="H437" s="88"/>
      <c r="L437" s="88"/>
      <c r="N437" s="89"/>
      <c r="O437" s="84"/>
      <c r="R437" s="88"/>
      <c r="T437" s="89"/>
      <c r="U437" s="84"/>
      <c r="X437" s="88"/>
      <c r="AA437" s="84"/>
    </row>
    <row r="438" spans="1:31" s="83" customFormat="1">
      <c r="B438" s="88"/>
      <c r="D438" s="89"/>
      <c r="E438" s="84"/>
      <c r="H438" s="88"/>
      <c r="L438" s="88"/>
      <c r="N438" s="89"/>
      <c r="O438" s="84"/>
      <c r="R438" s="88"/>
      <c r="T438" s="89"/>
      <c r="U438" s="84"/>
      <c r="X438" s="88"/>
      <c r="AA438" s="84"/>
    </row>
    <row r="439" spans="1:31" s="83" customFormat="1">
      <c r="B439" s="88"/>
      <c r="D439" s="89"/>
      <c r="E439" s="84"/>
      <c r="H439" s="88"/>
      <c r="L439" s="88"/>
      <c r="N439" s="89"/>
      <c r="O439" s="84"/>
      <c r="R439" s="88"/>
      <c r="T439" s="89"/>
      <c r="U439" s="84"/>
      <c r="X439" s="88"/>
      <c r="AA439" s="84"/>
    </row>
    <row r="440" spans="1:31" s="83" customFormat="1">
      <c r="B440" s="88"/>
      <c r="D440" s="89"/>
      <c r="E440" s="84"/>
      <c r="H440" s="88"/>
      <c r="L440" s="88"/>
      <c r="N440" s="89"/>
      <c r="O440" s="84"/>
      <c r="R440" s="88"/>
      <c r="T440" s="89"/>
      <c r="U440" s="84"/>
      <c r="X440" s="88"/>
      <c r="AA440" s="84"/>
    </row>
    <row r="441" spans="1:31" s="83" customFormat="1">
      <c r="B441" s="88"/>
      <c r="D441" s="89"/>
      <c r="E441" s="84"/>
      <c r="H441" s="88"/>
      <c r="L441" s="88"/>
      <c r="N441" s="89"/>
      <c r="O441" s="84"/>
      <c r="R441" s="88"/>
      <c r="T441" s="89"/>
      <c r="U441" s="84"/>
      <c r="X441" s="88"/>
      <c r="AA441" s="84"/>
    </row>
    <row r="442" spans="1:31" s="83" customFormat="1">
      <c r="B442" s="88"/>
      <c r="D442" s="89"/>
      <c r="E442" s="84"/>
      <c r="H442" s="88"/>
      <c r="L442" s="88"/>
      <c r="N442" s="89"/>
      <c r="O442" s="84"/>
      <c r="R442" s="88"/>
      <c r="T442" s="89"/>
      <c r="U442" s="84"/>
      <c r="X442" s="88"/>
      <c r="AA442" s="84"/>
    </row>
    <row r="443" spans="1:31" s="83" customFormat="1" ht="13.5" thickBot="1">
      <c r="B443" s="88"/>
      <c r="D443" s="89"/>
      <c r="E443" s="84"/>
      <c r="H443" s="88"/>
      <c r="L443" s="88"/>
      <c r="N443" s="89"/>
      <c r="O443" s="84"/>
      <c r="R443" s="88"/>
      <c r="T443" s="89"/>
      <c r="U443" s="84"/>
      <c r="X443" s="88"/>
      <c r="AA443" s="84"/>
    </row>
    <row r="444" spans="1:31" ht="12.75" customHeight="1">
      <c r="A444" s="24">
        <v>20</v>
      </c>
      <c r="B444" s="25"/>
      <c r="C444" s="523" t="s">
        <v>138</v>
      </c>
      <c r="D444" s="514" t="s">
        <v>74</v>
      </c>
      <c r="E444" s="516" t="s">
        <v>13</v>
      </c>
      <c r="F444" s="83"/>
      <c r="G444" s="24"/>
      <c r="H444" s="25"/>
      <c r="I444" s="25"/>
      <c r="J444" s="25"/>
      <c r="K444" s="25"/>
      <c r="L444" s="25"/>
      <c r="M444" s="523" t="s">
        <v>138</v>
      </c>
      <c r="N444" s="514" t="s">
        <v>74</v>
      </c>
      <c r="O444" s="516" t="s">
        <v>13</v>
      </c>
      <c r="Q444" s="24">
        <v>20</v>
      </c>
      <c r="R444" s="25"/>
      <c r="S444" s="523" t="s">
        <v>138</v>
      </c>
      <c r="T444" s="514" t="s">
        <v>74</v>
      </c>
      <c r="U444" s="516" t="s">
        <v>13</v>
      </c>
      <c r="W444" s="24"/>
      <c r="X444" s="25"/>
      <c r="Y444" s="523" t="s">
        <v>138</v>
      </c>
      <c r="Z444" s="523" t="s">
        <v>74</v>
      </c>
      <c r="AA444" s="516" t="s">
        <v>13</v>
      </c>
      <c r="AB444" s="83"/>
      <c r="AC444" s="83"/>
      <c r="AD444" s="83"/>
      <c r="AE444" s="83"/>
    </row>
    <row r="445" spans="1:31" ht="38.25">
      <c r="A445" s="26" t="s">
        <v>7</v>
      </c>
      <c r="B445" s="340" t="str">
        <f>HYPERLINK("#B22"," אסמכתא "&amp;B22&amp;"         חזרה לטבלה ")</f>
        <v xml:space="preserve"> אסמכתא          חזרה לטבלה </v>
      </c>
      <c r="C445" s="524"/>
      <c r="D445" s="515"/>
      <c r="E445" s="517"/>
      <c r="F445" s="83"/>
      <c r="G445" s="26" t="s">
        <v>19</v>
      </c>
      <c r="H445" s="340"/>
      <c r="I445" s="27"/>
      <c r="J445" s="27"/>
      <c r="K445" s="27"/>
      <c r="L445" s="340" t="str">
        <f>HYPERLINK("#B22"," אסמכתא "&amp;B22&amp;"         חזרה לטבלה ")</f>
        <v xml:space="preserve"> אסמכתא          חזרה לטבלה </v>
      </c>
      <c r="M445" s="524"/>
      <c r="N445" s="515"/>
      <c r="O445" s="517"/>
      <c r="Q445" s="26" t="s">
        <v>7</v>
      </c>
      <c r="R445" s="340" t="str">
        <f>HYPERLINK("#B22"," אסמכתא "&amp;B22&amp;"         חזרה לטבלה ")</f>
        <v xml:space="preserve"> אסמכתא          חזרה לטבלה </v>
      </c>
      <c r="S445" s="524"/>
      <c r="T445" s="515"/>
      <c r="U445" s="517"/>
      <c r="W445" s="26" t="s">
        <v>19</v>
      </c>
      <c r="X445" s="340" t="str">
        <f>HYPERLINK("#B22"," אסמכתא "&amp;B22&amp;"         חזרה לטבלה ")</f>
        <v xml:space="preserve"> אסמכתא          חזרה לטבלה </v>
      </c>
      <c r="Y445" s="524"/>
      <c r="Z445" s="524"/>
      <c r="AA445" s="517"/>
      <c r="AB445" s="83"/>
      <c r="AC445" s="83"/>
      <c r="AD445" s="83"/>
      <c r="AE445" s="83"/>
    </row>
    <row r="446" spans="1:31" s="83" customFormat="1">
      <c r="A446" s="30">
        <v>1</v>
      </c>
      <c r="B446" s="118"/>
      <c r="C446" s="145"/>
      <c r="D446" s="145"/>
      <c r="E446" s="120"/>
      <c r="G446" s="30">
        <v>12</v>
      </c>
      <c r="H446" s="118"/>
      <c r="I446" s="121"/>
      <c r="J446" s="121"/>
      <c r="K446" s="121"/>
      <c r="L446" s="118"/>
      <c r="M446" s="145"/>
      <c r="N446" s="145"/>
      <c r="O446" s="120"/>
      <c r="Q446" s="30">
        <v>23</v>
      </c>
      <c r="R446" s="118"/>
      <c r="S446" s="145"/>
      <c r="T446" s="145"/>
      <c r="U446" s="120"/>
      <c r="W446" s="30">
        <v>34</v>
      </c>
      <c r="X446" s="118"/>
      <c r="Y446" s="145"/>
      <c r="Z446" s="145"/>
      <c r="AA446" s="120"/>
    </row>
    <row r="447" spans="1:31" s="83" customFormat="1">
      <c r="A447" s="30">
        <v>2</v>
      </c>
      <c r="B447" s="118"/>
      <c r="C447" s="145"/>
      <c r="D447" s="145"/>
      <c r="E447" s="120"/>
      <c r="G447" s="30">
        <v>13</v>
      </c>
      <c r="H447" s="118"/>
      <c r="I447" s="121"/>
      <c r="J447" s="121"/>
      <c r="K447" s="121"/>
      <c r="L447" s="118"/>
      <c r="M447" s="145"/>
      <c r="N447" s="145"/>
      <c r="O447" s="120"/>
      <c r="Q447" s="30">
        <v>24</v>
      </c>
      <c r="R447" s="118"/>
      <c r="S447" s="145"/>
      <c r="T447" s="145"/>
      <c r="U447" s="120"/>
      <c r="W447" s="30">
        <v>35</v>
      </c>
      <c r="X447" s="118"/>
      <c r="Y447" s="145"/>
      <c r="Z447" s="145"/>
      <c r="AA447" s="120"/>
    </row>
    <row r="448" spans="1:31" s="83" customFormat="1">
      <c r="A448" s="30">
        <v>3</v>
      </c>
      <c r="B448" s="118"/>
      <c r="C448" s="145"/>
      <c r="D448" s="145"/>
      <c r="E448" s="120"/>
      <c r="G448" s="30">
        <v>14</v>
      </c>
      <c r="H448" s="118"/>
      <c r="I448" s="121"/>
      <c r="J448" s="121"/>
      <c r="K448" s="121"/>
      <c r="L448" s="118"/>
      <c r="M448" s="145"/>
      <c r="N448" s="145"/>
      <c r="O448" s="120"/>
      <c r="Q448" s="30">
        <v>25</v>
      </c>
      <c r="R448" s="118"/>
      <c r="S448" s="145"/>
      <c r="T448" s="145"/>
      <c r="U448" s="120"/>
      <c r="W448" s="30">
        <v>36</v>
      </c>
      <c r="X448" s="118"/>
      <c r="Y448" s="145"/>
      <c r="Z448" s="145"/>
      <c r="AA448" s="120"/>
    </row>
    <row r="449" spans="1:31" s="83" customFormat="1">
      <c r="A449" s="30">
        <v>4</v>
      </c>
      <c r="B449" s="118"/>
      <c r="C449" s="145"/>
      <c r="D449" s="145"/>
      <c r="E449" s="120"/>
      <c r="G449" s="30">
        <v>15</v>
      </c>
      <c r="H449" s="118"/>
      <c r="I449" s="121"/>
      <c r="J449" s="121"/>
      <c r="K449" s="121"/>
      <c r="L449" s="118"/>
      <c r="M449" s="145"/>
      <c r="N449" s="145"/>
      <c r="O449" s="120"/>
      <c r="Q449" s="30">
        <v>26</v>
      </c>
      <c r="R449" s="118"/>
      <c r="S449" s="145"/>
      <c r="T449" s="145"/>
      <c r="U449" s="120"/>
      <c r="W449" s="30">
        <v>37</v>
      </c>
      <c r="X449" s="118"/>
      <c r="Y449" s="145"/>
      <c r="Z449" s="145"/>
      <c r="AA449" s="120"/>
    </row>
    <row r="450" spans="1:31" s="83" customFormat="1">
      <c r="A450" s="30">
        <v>5</v>
      </c>
      <c r="B450" s="118"/>
      <c r="C450" s="145"/>
      <c r="D450" s="145"/>
      <c r="E450" s="120"/>
      <c r="G450" s="30">
        <v>16</v>
      </c>
      <c r="H450" s="118"/>
      <c r="I450" s="121"/>
      <c r="J450" s="121"/>
      <c r="K450" s="121"/>
      <c r="L450" s="118"/>
      <c r="M450" s="145"/>
      <c r="N450" s="145"/>
      <c r="O450" s="120"/>
      <c r="Q450" s="30">
        <v>27</v>
      </c>
      <c r="R450" s="118"/>
      <c r="S450" s="145"/>
      <c r="T450" s="145"/>
      <c r="U450" s="120"/>
      <c r="W450" s="30">
        <v>38</v>
      </c>
      <c r="X450" s="118"/>
      <c r="Y450" s="145"/>
      <c r="Z450" s="145"/>
      <c r="AA450" s="120"/>
    </row>
    <row r="451" spans="1:31" s="83" customFormat="1">
      <c r="A451" s="30">
        <v>6</v>
      </c>
      <c r="B451" s="118"/>
      <c r="C451" s="145"/>
      <c r="D451" s="145"/>
      <c r="E451" s="120"/>
      <c r="G451" s="30">
        <v>17</v>
      </c>
      <c r="H451" s="118"/>
      <c r="I451" s="121"/>
      <c r="J451" s="121"/>
      <c r="K451" s="121"/>
      <c r="L451" s="118"/>
      <c r="M451" s="145"/>
      <c r="N451" s="145"/>
      <c r="O451" s="120"/>
      <c r="Q451" s="30">
        <v>28</v>
      </c>
      <c r="R451" s="118"/>
      <c r="S451" s="145"/>
      <c r="T451" s="145"/>
      <c r="U451" s="120"/>
      <c r="W451" s="30">
        <v>39</v>
      </c>
      <c r="X451" s="118"/>
      <c r="Y451" s="145"/>
      <c r="Z451" s="145"/>
      <c r="AA451" s="120"/>
    </row>
    <row r="452" spans="1:31" s="83" customFormat="1">
      <c r="A452" s="30">
        <v>7</v>
      </c>
      <c r="B452" s="118"/>
      <c r="C452" s="145"/>
      <c r="D452" s="145"/>
      <c r="E452" s="120"/>
      <c r="G452" s="30">
        <v>18</v>
      </c>
      <c r="H452" s="118"/>
      <c r="I452" s="121"/>
      <c r="J452" s="121"/>
      <c r="K452" s="121"/>
      <c r="L452" s="118"/>
      <c r="M452" s="145"/>
      <c r="N452" s="145"/>
      <c r="O452" s="120"/>
      <c r="Q452" s="30">
        <v>29</v>
      </c>
      <c r="R452" s="118"/>
      <c r="S452" s="145"/>
      <c r="T452" s="145"/>
      <c r="U452" s="120"/>
      <c r="W452" s="30">
        <v>40</v>
      </c>
      <c r="X452" s="118"/>
      <c r="Y452" s="145"/>
      <c r="Z452" s="145"/>
      <c r="AA452" s="120"/>
    </row>
    <row r="453" spans="1:31" s="83" customFormat="1">
      <c r="A453" s="30">
        <v>8</v>
      </c>
      <c r="B453" s="118"/>
      <c r="C453" s="145"/>
      <c r="D453" s="145"/>
      <c r="E453" s="120"/>
      <c r="G453" s="30">
        <v>19</v>
      </c>
      <c r="H453" s="118"/>
      <c r="I453" s="121"/>
      <c r="J453" s="121"/>
      <c r="K453" s="121"/>
      <c r="L453" s="118"/>
      <c r="M453" s="145"/>
      <c r="N453" s="145"/>
      <c r="O453" s="120"/>
      <c r="Q453" s="30">
        <v>30</v>
      </c>
      <c r="R453" s="118"/>
      <c r="S453" s="145"/>
      <c r="T453" s="145"/>
      <c r="U453" s="120"/>
      <c r="W453" s="30">
        <v>41</v>
      </c>
      <c r="X453" s="118"/>
      <c r="Y453" s="145"/>
      <c r="Z453" s="145"/>
      <c r="AA453" s="120"/>
    </row>
    <row r="454" spans="1:31" s="83" customFormat="1">
      <c r="A454" s="30">
        <v>9</v>
      </c>
      <c r="B454" s="118"/>
      <c r="C454" s="145"/>
      <c r="D454" s="145"/>
      <c r="E454" s="120"/>
      <c r="G454" s="30">
        <v>20</v>
      </c>
      <c r="H454" s="118"/>
      <c r="I454" s="121"/>
      <c r="J454" s="121"/>
      <c r="K454" s="121"/>
      <c r="L454" s="118"/>
      <c r="M454" s="145"/>
      <c r="N454" s="145"/>
      <c r="O454" s="120"/>
      <c r="Q454" s="30">
        <v>31</v>
      </c>
      <c r="R454" s="118"/>
      <c r="S454" s="145"/>
      <c r="T454" s="145"/>
      <c r="U454" s="120"/>
      <c r="W454" s="30">
        <v>42</v>
      </c>
      <c r="X454" s="118"/>
      <c r="Y454" s="145"/>
      <c r="Z454" s="145"/>
      <c r="AA454" s="120"/>
    </row>
    <row r="455" spans="1:31" s="83" customFormat="1">
      <c r="A455" s="30">
        <v>10</v>
      </c>
      <c r="B455" s="118"/>
      <c r="C455" s="145"/>
      <c r="D455" s="145"/>
      <c r="E455" s="120"/>
      <c r="G455" s="30">
        <v>21</v>
      </c>
      <c r="H455" s="118"/>
      <c r="I455" s="121"/>
      <c r="J455" s="121"/>
      <c r="K455" s="121"/>
      <c r="L455" s="118"/>
      <c r="M455" s="145"/>
      <c r="N455" s="145"/>
      <c r="O455" s="120"/>
      <c r="Q455" s="30">
        <v>32</v>
      </c>
      <c r="R455" s="118"/>
      <c r="S455" s="145"/>
      <c r="T455" s="145"/>
      <c r="U455" s="120"/>
      <c r="W455" s="30">
        <v>43</v>
      </c>
      <c r="X455" s="118"/>
      <c r="Y455" s="145"/>
      <c r="Z455" s="145"/>
      <c r="AA455" s="120"/>
    </row>
    <row r="456" spans="1:31" s="83" customFormat="1" ht="13.5" thickBot="1">
      <c r="A456" s="30">
        <v>11</v>
      </c>
      <c r="B456" s="118"/>
      <c r="C456" s="145"/>
      <c r="D456" s="145"/>
      <c r="E456" s="120"/>
      <c r="G456" s="30">
        <v>22</v>
      </c>
      <c r="H456" s="118"/>
      <c r="I456" s="121"/>
      <c r="J456" s="121"/>
      <c r="K456" s="121"/>
      <c r="L456" s="118"/>
      <c r="M456" s="145"/>
      <c r="N456" s="145"/>
      <c r="O456" s="120"/>
      <c r="Q456" s="30">
        <v>33</v>
      </c>
      <c r="R456" s="118"/>
      <c r="S456" s="145"/>
      <c r="T456" s="145"/>
      <c r="U456" s="120"/>
      <c r="W456" s="142"/>
      <c r="X456" s="118"/>
      <c r="Y456" s="143"/>
      <c r="Z456" s="143"/>
      <c r="AA456" s="144">
        <f>SUM(E446:E456)+SUM(O446:O456)+SUM(AA446:AA455)+SUM(U446:U456)</f>
        <v>0</v>
      </c>
    </row>
    <row r="457" spans="1:31" s="83" customFormat="1">
      <c r="B457" s="88"/>
      <c r="D457" s="89"/>
      <c r="E457" s="84"/>
      <c r="H457" s="88"/>
      <c r="L457" s="88"/>
      <c r="N457" s="89"/>
      <c r="O457" s="84"/>
      <c r="R457" s="88"/>
      <c r="T457" s="89"/>
      <c r="U457" s="84"/>
      <c r="X457" s="88"/>
      <c r="AA457" s="84"/>
    </row>
    <row r="458" spans="1:31" s="83" customFormat="1">
      <c r="B458" s="88"/>
      <c r="D458" s="89"/>
      <c r="E458" s="84"/>
      <c r="H458" s="88"/>
      <c r="L458" s="88"/>
      <c r="N458" s="89"/>
      <c r="O458" s="84"/>
      <c r="R458" s="88"/>
      <c r="T458" s="89"/>
      <c r="U458" s="84"/>
      <c r="X458" s="88"/>
      <c r="AA458" s="84"/>
    </row>
    <row r="459" spans="1:31" s="83" customFormat="1">
      <c r="B459" s="88"/>
      <c r="D459" s="89"/>
      <c r="E459" s="84"/>
      <c r="H459" s="88"/>
      <c r="L459" s="88"/>
      <c r="N459" s="89"/>
      <c r="O459" s="84"/>
      <c r="R459" s="88"/>
      <c r="T459" s="89"/>
      <c r="U459" s="84"/>
      <c r="X459" s="88"/>
      <c r="AA459" s="84"/>
    </row>
    <row r="460" spans="1:31" s="83" customFormat="1">
      <c r="B460" s="88"/>
      <c r="D460" s="89"/>
      <c r="E460" s="84"/>
      <c r="H460" s="88"/>
      <c r="L460" s="88"/>
      <c r="N460" s="89"/>
      <c r="O460" s="84"/>
      <c r="R460" s="88"/>
      <c r="T460" s="89"/>
      <c r="U460" s="84"/>
      <c r="X460" s="88"/>
      <c r="AA460" s="84"/>
    </row>
    <row r="461" spans="1:31" s="83" customFormat="1">
      <c r="B461" s="88"/>
      <c r="D461" s="89"/>
      <c r="E461" s="84"/>
      <c r="H461" s="88"/>
      <c r="L461" s="88"/>
      <c r="N461" s="89"/>
      <c r="O461" s="84"/>
      <c r="R461" s="88"/>
      <c r="T461" s="89"/>
      <c r="U461" s="84"/>
      <c r="X461" s="88"/>
      <c r="AA461" s="84"/>
    </row>
    <row r="462" spans="1:31" s="83" customFormat="1">
      <c r="B462" s="88"/>
      <c r="D462" s="89"/>
      <c r="E462" s="84"/>
      <c r="H462" s="88"/>
      <c r="L462" s="88"/>
      <c r="N462" s="89"/>
      <c r="O462" s="84"/>
      <c r="R462" s="88"/>
      <c r="T462" s="89"/>
      <c r="U462" s="84"/>
      <c r="X462" s="88"/>
      <c r="AA462" s="84"/>
    </row>
    <row r="463" spans="1:31" s="83" customFormat="1" ht="13.5" thickBot="1">
      <c r="B463" s="88"/>
      <c r="D463" s="89"/>
      <c r="E463" s="84"/>
      <c r="H463" s="88"/>
      <c r="L463" s="88"/>
      <c r="N463" s="89"/>
      <c r="O463" s="84"/>
      <c r="R463" s="88"/>
      <c r="T463" s="89"/>
      <c r="U463" s="84"/>
      <c r="X463" s="88"/>
      <c r="AA463" s="84"/>
    </row>
    <row r="464" spans="1:31" ht="12.75" customHeight="1">
      <c r="A464" s="24">
        <v>21</v>
      </c>
      <c r="B464" s="25"/>
      <c r="C464" s="523" t="s">
        <v>138</v>
      </c>
      <c r="D464" s="514" t="s">
        <v>74</v>
      </c>
      <c r="E464" s="516" t="s">
        <v>13</v>
      </c>
      <c r="F464" s="83"/>
      <c r="G464" s="24"/>
      <c r="H464" s="25"/>
      <c r="I464" s="25"/>
      <c r="J464" s="25"/>
      <c r="K464" s="25"/>
      <c r="L464" s="25"/>
      <c r="M464" s="523" t="s">
        <v>138</v>
      </c>
      <c r="N464" s="514" t="s">
        <v>74</v>
      </c>
      <c r="O464" s="516" t="s">
        <v>13</v>
      </c>
      <c r="Q464" s="24">
        <v>21</v>
      </c>
      <c r="R464" s="25"/>
      <c r="S464" s="523" t="s">
        <v>138</v>
      </c>
      <c r="T464" s="514" t="s">
        <v>74</v>
      </c>
      <c r="U464" s="516" t="s">
        <v>13</v>
      </c>
      <c r="W464" s="24"/>
      <c r="X464" s="25"/>
      <c r="Y464" s="523" t="s">
        <v>138</v>
      </c>
      <c r="Z464" s="523" t="s">
        <v>74</v>
      </c>
      <c r="AA464" s="516" t="s">
        <v>13</v>
      </c>
      <c r="AB464" s="83"/>
      <c r="AC464" s="83"/>
      <c r="AD464" s="83"/>
      <c r="AE464" s="83"/>
    </row>
    <row r="465" spans="1:31" ht="38.25">
      <c r="A465" s="26" t="s">
        <v>7</v>
      </c>
      <c r="B465" s="340" t="str">
        <f>HYPERLINK("#B23"," אסמכתא "&amp;B23&amp;"         חזרה לטבלה ")</f>
        <v xml:space="preserve"> אסמכתא          חזרה לטבלה </v>
      </c>
      <c r="C465" s="524"/>
      <c r="D465" s="515"/>
      <c r="E465" s="517"/>
      <c r="F465" s="83"/>
      <c r="G465" s="26" t="s">
        <v>19</v>
      </c>
      <c r="H465" s="340"/>
      <c r="I465" s="27"/>
      <c r="J465" s="27"/>
      <c r="K465" s="27"/>
      <c r="L465" s="340" t="str">
        <f>HYPERLINK("#B23"," אסמכתא "&amp;B23&amp;"         חזרה לטבלה ")</f>
        <v xml:space="preserve"> אסמכתא          חזרה לטבלה </v>
      </c>
      <c r="M465" s="524"/>
      <c r="N465" s="515"/>
      <c r="O465" s="517"/>
      <c r="Q465" s="26" t="s">
        <v>7</v>
      </c>
      <c r="R465" s="340" t="str">
        <f>HYPERLINK("#B23"," אסמכתא "&amp;B23&amp;"         חזרה לטבלה ")</f>
        <v xml:space="preserve"> אסמכתא          חזרה לטבלה </v>
      </c>
      <c r="S465" s="524"/>
      <c r="T465" s="515"/>
      <c r="U465" s="517"/>
      <c r="W465" s="26" t="s">
        <v>19</v>
      </c>
      <c r="X465" s="340" t="str">
        <f>HYPERLINK("#B23"," אסמכתא "&amp;B23&amp;"         חזרה לטבלה ")</f>
        <v xml:space="preserve"> אסמכתא          חזרה לטבלה </v>
      </c>
      <c r="Y465" s="524"/>
      <c r="Z465" s="524"/>
      <c r="AA465" s="517"/>
      <c r="AB465" s="83"/>
      <c r="AC465" s="83"/>
      <c r="AD465" s="83"/>
      <c r="AE465" s="83"/>
    </row>
    <row r="466" spans="1:31" s="83" customFormat="1">
      <c r="A466" s="30">
        <v>1</v>
      </c>
      <c r="B466" s="118"/>
      <c r="C466" s="145"/>
      <c r="D466" s="145"/>
      <c r="E466" s="120"/>
      <c r="G466" s="30">
        <v>12</v>
      </c>
      <c r="H466" s="118"/>
      <c r="I466" s="121"/>
      <c r="J466" s="121"/>
      <c r="K466" s="121"/>
      <c r="L466" s="118"/>
      <c r="M466" s="145"/>
      <c r="N466" s="145"/>
      <c r="O466" s="120"/>
      <c r="Q466" s="30">
        <v>23</v>
      </c>
      <c r="R466" s="118"/>
      <c r="S466" s="145"/>
      <c r="T466" s="145"/>
      <c r="U466" s="120"/>
      <c r="W466" s="30">
        <v>34</v>
      </c>
      <c r="X466" s="118"/>
      <c r="Y466" s="145"/>
      <c r="Z466" s="145"/>
      <c r="AA466" s="120"/>
    </row>
    <row r="467" spans="1:31" s="83" customFormat="1">
      <c r="A467" s="30">
        <v>2</v>
      </c>
      <c r="B467" s="118"/>
      <c r="C467" s="145"/>
      <c r="D467" s="145"/>
      <c r="E467" s="120"/>
      <c r="G467" s="30">
        <v>13</v>
      </c>
      <c r="H467" s="118"/>
      <c r="I467" s="121"/>
      <c r="J467" s="121"/>
      <c r="K467" s="121"/>
      <c r="L467" s="118"/>
      <c r="M467" s="145"/>
      <c r="N467" s="145"/>
      <c r="O467" s="120"/>
      <c r="Q467" s="30">
        <v>24</v>
      </c>
      <c r="R467" s="118"/>
      <c r="S467" s="145"/>
      <c r="T467" s="145"/>
      <c r="U467" s="120"/>
      <c r="W467" s="30">
        <v>35</v>
      </c>
      <c r="X467" s="118"/>
      <c r="Y467" s="145"/>
      <c r="Z467" s="145"/>
      <c r="AA467" s="120"/>
    </row>
    <row r="468" spans="1:31" s="83" customFormat="1">
      <c r="A468" s="30">
        <v>3</v>
      </c>
      <c r="B468" s="118"/>
      <c r="C468" s="145"/>
      <c r="D468" s="145"/>
      <c r="E468" s="120"/>
      <c r="G468" s="30">
        <v>14</v>
      </c>
      <c r="H468" s="118"/>
      <c r="I468" s="121"/>
      <c r="J468" s="121"/>
      <c r="K468" s="121"/>
      <c r="L468" s="118"/>
      <c r="M468" s="145"/>
      <c r="N468" s="145"/>
      <c r="O468" s="120"/>
      <c r="Q468" s="30">
        <v>25</v>
      </c>
      <c r="R468" s="118"/>
      <c r="S468" s="145"/>
      <c r="T468" s="145"/>
      <c r="U468" s="120"/>
      <c r="W468" s="30">
        <v>36</v>
      </c>
      <c r="X468" s="118"/>
      <c r="Y468" s="145"/>
      <c r="Z468" s="145"/>
      <c r="AA468" s="120"/>
    </row>
    <row r="469" spans="1:31" s="83" customFormat="1">
      <c r="A469" s="30">
        <v>4</v>
      </c>
      <c r="B469" s="118"/>
      <c r="C469" s="145"/>
      <c r="D469" s="145"/>
      <c r="E469" s="120"/>
      <c r="G469" s="30">
        <v>15</v>
      </c>
      <c r="H469" s="118"/>
      <c r="I469" s="121"/>
      <c r="J469" s="121"/>
      <c r="K469" s="121"/>
      <c r="L469" s="118"/>
      <c r="M469" s="145"/>
      <c r="N469" s="145"/>
      <c r="O469" s="120"/>
      <c r="Q469" s="30">
        <v>26</v>
      </c>
      <c r="R469" s="118"/>
      <c r="S469" s="145"/>
      <c r="T469" s="145"/>
      <c r="U469" s="120"/>
      <c r="W469" s="30">
        <v>37</v>
      </c>
      <c r="X469" s="118"/>
      <c r="Y469" s="145"/>
      <c r="Z469" s="145"/>
      <c r="AA469" s="120"/>
    </row>
    <row r="470" spans="1:31" s="83" customFormat="1">
      <c r="A470" s="30">
        <v>5</v>
      </c>
      <c r="B470" s="118"/>
      <c r="C470" s="145"/>
      <c r="D470" s="145"/>
      <c r="E470" s="120"/>
      <c r="G470" s="30">
        <v>16</v>
      </c>
      <c r="H470" s="118"/>
      <c r="I470" s="121"/>
      <c r="J470" s="121"/>
      <c r="K470" s="121"/>
      <c r="L470" s="118"/>
      <c r="M470" s="145"/>
      <c r="N470" s="145"/>
      <c r="O470" s="120"/>
      <c r="Q470" s="30">
        <v>27</v>
      </c>
      <c r="R470" s="118"/>
      <c r="S470" s="145"/>
      <c r="T470" s="145"/>
      <c r="U470" s="120"/>
      <c r="W470" s="30">
        <v>38</v>
      </c>
      <c r="X470" s="118"/>
      <c r="Y470" s="145"/>
      <c r="Z470" s="145"/>
      <c r="AA470" s="120"/>
    </row>
    <row r="471" spans="1:31" s="83" customFormat="1">
      <c r="A471" s="30">
        <v>6</v>
      </c>
      <c r="B471" s="118"/>
      <c r="C471" s="145"/>
      <c r="D471" s="145"/>
      <c r="E471" s="120"/>
      <c r="G471" s="30">
        <v>17</v>
      </c>
      <c r="H471" s="118"/>
      <c r="I471" s="121"/>
      <c r="J471" s="121"/>
      <c r="K471" s="121"/>
      <c r="L471" s="118"/>
      <c r="M471" s="145"/>
      <c r="N471" s="145"/>
      <c r="O471" s="120"/>
      <c r="Q471" s="30">
        <v>28</v>
      </c>
      <c r="R471" s="118"/>
      <c r="S471" s="145"/>
      <c r="T471" s="145"/>
      <c r="U471" s="120"/>
      <c r="W471" s="30">
        <v>39</v>
      </c>
      <c r="X471" s="118"/>
      <c r="Y471" s="145"/>
      <c r="Z471" s="145"/>
      <c r="AA471" s="120"/>
    </row>
    <row r="472" spans="1:31" s="83" customFormat="1">
      <c r="A472" s="30">
        <v>7</v>
      </c>
      <c r="B472" s="118"/>
      <c r="C472" s="145"/>
      <c r="D472" s="145"/>
      <c r="E472" s="120"/>
      <c r="G472" s="30">
        <v>18</v>
      </c>
      <c r="H472" s="118"/>
      <c r="I472" s="121"/>
      <c r="J472" s="121"/>
      <c r="K472" s="121"/>
      <c r="L472" s="118"/>
      <c r="M472" s="145"/>
      <c r="N472" s="145"/>
      <c r="O472" s="120"/>
      <c r="Q472" s="30">
        <v>29</v>
      </c>
      <c r="R472" s="118"/>
      <c r="S472" s="145"/>
      <c r="T472" s="145"/>
      <c r="U472" s="120"/>
      <c r="W472" s="30">
        <v>40</v>
      </c>
      <c r="X472" s="118"/>
      <c r="Y472" s="145"/>
      <c r="Z472" s="145"/>
      <c r="AA472" s="120"/>
    </row>
    <row r="473" spans="1:31" s="83" customFormat="1">
      <c r="A473" s="30">
        <v>8</v>
      </c>
      <c r="B473" s="118"/>
      <c r="C473" s="145"/>
      <c r="D473" s="145"/>
      <c r="E473" s="120"/>
      <c r="G473" s="30">
        <v>19</v>
      </c>
      <c r="H473" s="118"/>
      <c r="I473" s="121"/>
      <c r="J473" s="121"/>
      <c r="K473" s="121"/>
      <c r="L473" s="118"/>
      <c r="M473" s="145"/>
      <c r="N473" s="145"/>
      <c r="O473" s="120"/>
      <c r="Q473" s="30">
        <v>30</v>
      </c>
      <c r="R473" s="118"/>
      <c r="S473" s="145"/>
      <c r="T473" s="145"/>
      <c r="U473" s="120"/>
      <c r="W473" s="30">
        <v>41</v>
      </c>
      <c r="X473" s="118"/>
      <c r="Y473" s="145"/>
      <c r="Z473" s="145"/>
      <c r="AA473" s="120"/>
    </row>
    <row r="474" spans="1:31" s="83" customFormat="1">
      <c r="A474" s="30">
        <v>9</v>
      </c>
      <c r="B474" s="118"/>
      <c r="C474" s="145"/>
      <c r="D474" s="145"/>
      <c r="E474" s="120"/>
      <c r="G474" s="30">
        <v>20</v>
      </c>
      <c r="H474" s="118"/>
      <c r="I474" s="121"/>
      <c r="J474" s="121"/>
      <c r="K474" s="121"/>
      <c r="L474" s="118"/>
      <c r="M474" s="145"/>
      <c r="N474" s="145"/>
      <c r="O474" s="120"/>
      <c r="Q474" s="30">
        <v>31</v>
      </c>
      <c r="R474" s="118"/>
      <c r="S474" s="145"/>
      <c r="T474" s="145"/>
      <c r="U474" s="120"/>
      <c r="W474" s="30">
        <v>42</v>
      </c>
      <c r="X474" s="118"/>
      <c r="Y474" s="145"/>
      <c r="Z474" s="145"/>
      <c r="AA474" s="120"/>
    </row>
    <row r="475" spans="1:31" s="83" customFormat="1">
      <c r="A475" s="30">
        <v>10</v>
      </c>
      <c r="B475" s="118"/>
      <c r="C475" s="145"/>
      <c r="D475" s="145"/>
      <c r="E475" s="120"/>
      <c r="G475" s="30">
        <v>21</v>
      </c>
      <c r="H475" s="118"/>
      <c r="I475" s="121"/>
      <c r="J475" s="121"/>
      <c r="K475" s="121"/>
      <c r="L475" s="118"/>
      <c r="M475" s="145"/>
      <c r="N475" s="145"/>
      <c r="O475" s="120"/>
      <c r="Q475" s="30">
        <v>32</v>
      </c>
      <c r="R475" s="118"/>
      <c r="S475" s="145"/>
      <c r="T475" s="145"/>
      <c r="U475" s="120"/>
      <c r="W475" s="30">
        <v>43</v>
      </c>
      <c r="X475" s="118"/>
      <c r="Y475" s="145"/>
      <c r="Z475" s="145"/>
      <c r="AA475" s="120"/>
    </row>
    <row r="476" spans="1:31" s="83" customFormat="1" ht="13.5" thickBot="1">
      <c r="A476" s="30">
        <v>11</v>
      </c>
      <c r="B476" s="118"/>
      <c r="C476" s="145"/>
      <c r="D476" s="145"/>
      <c r="E476" s="120"/>
      <c r="G476" s="30">
        <v>22</v>
      </c>
      <c r="H476" s="118"/>
      <c r="I476" s="121"/>
      <c r="J476" s="121"/>
      <c r="K476" s="121"/>
      <c r="L476" s="118"/>
      <c r="M476" s="145"/>
      <c r="N476" s="145"/>
      <c r="O476" s="120"/>
      <c r="Q476" s="30">
        <v>33</v>
      </c>
      <c r="R476" s="118"/>
      <c r="S476" s="145"/>
      <c r="T476" s="145"/>
      <c r="U476" s="120"/>
      <c r="W476" s="142"/>
      <c r="X476" s="118"/>
      <c r="Y476" s="143"/>
      <c r="Z476" s="143"/>
      <c r="AA476" s="144">
        <f>SUM(E466:E476)+SUM(O466:O476)+SUM(AA466:AA475)+SUM(U466:U476)</f>
        <v>0</v>
      </c>
    </row>
    <row r="477" spans="1:31" s="83" customFormat="1">
      <c r="B477" s="88"/>
      <c r="D477" s="89"/>
      <c r="E477" s="84"/>
      <c r="H477" s="88"/>
      <c r="L477" s="88"/>
      <c r="N477" s="89"/>
      <c r="O477" s="84"/>
      <c r="R477" s="88"/>
      <c r="T477" s="89"/>
      <c r="U477" s="84"/>
      <c r="X477" s="88"/>
      <c r="AA477" s="84"/>
    </row>
    <row r="478" spans="1:31" s="83" customFormat="1">
      <c r="B478" s="88"/>
      <c r="D478" s="89"/>
      <c r="E478" s="84"/>
      <c r="H478" s="88"/>
      <c r="L478" s="88"/>
      <c r="N478" s="89"/>
      <c r="O478" s="84"/>
      <c r="R478" s="88"/>
      <c r="T478" s="89"/>
      <c r="U478" s="84"/>
      <c r="X478" s="88"/>
      <c r="AA478" s="84"/>
    </row>
    <row r="479" spans="1:31" s="83" customFormat="1">
      <c r="B479" s="88"/>
      <c r="D479" s="89"/>
      <c r="E479" s="84"/>
      <c r="H479" s="88"/>
      <c r="L479" s="88"/>
      <c r="N479" s="89"/>
      <c r="O479" s="84"/>
      <c r="R479" s="88"/>
      <c r="T479" s="89"/>
      <c r="U479" s="84"/>
      <c r="X479" s="88"/>
      <c r="AA479" s="84"/>
    </row>
    <row r="480" spans="1:31" s="83" customFormat="1">
      <c r="B480" s="88"/>
      <c r="D480" s="89"/>
      <c r="E480" s="84"/>
      <c r="H480" s="88"/>
      <c r="L480" s="88"/>
      <c r="N480" s="89"/>
      <c r="O480" s="84"/>
      <c r="R480" s="88"/>
      <c r="T480" s="89"/>
      <c r="U480" s="84"/>
      <c r="X480" s="88"/>
      <c r="AA480" s="84"/>
    </row>
    <row r="481" spans="1:31" s="83" customFormat="1">
      <c r="B481" s="88"/>
      <c r="D481" s="89"/>
      <c r="E481" s="84"/>
      <c r="H481" s="88"/>
      <c r="L481" s="88"/>
      <c r="N481" s="89"/>
      <c r="O481" s="84"/>
      <c r="R481" s="88"/>
      <c r="T481" s="89"/>
      <c r="U481" s="84"/>
      <c r="X481" s="88"/>
      <c r="AA481" s="84"/>
    </row>
    <row r="482" spans="1:31" s="83" customFormat="1">
      <c r="B482" s="88"/>
      <c r="D482" s="89"/>
      <c r="E482" s="84"/>
      <c r="H482" s="88"/>
      <c r="L482" s="88"/>
      <c r="N482" s="89"/>
      <c r="O482" s="84"/>
      <c r="R482" s="88"/>
      <c r="T482" s="89"/>
      <c r="U482" s="84"/>
      <c r="X482" s="88"/>
      <c r="AA482" s="84"/>
    </row>
    <row r="483" spans="1:31" s="83" customFormat="1" ht="13.5" thickBot="1">
      <c r="B483" s="88"/>
      <c r="D483" s="89"/>
      <c r="E483" s="84"/>
      <c r="H483" s="88"/>
      <c r="L483" s="88"/>
      <c r="N483" s="89"/>
      <c r="O483" s="84"/>
      <c r="R483" s="88"/>
      <c r="T483" s="89"/>
      <c r="U483" s="84"/>
      <c r="X483" s="88"/>
      <c r="AA483" s="84"/>
    </row>
    <row r="484" spans="1:31" ht="12.75" customHeight="1">
      <c r="A484" s="24">
        <v>22</v>
      </c>
      <c r="B484" s="25"/>
      <c r="C484" s="523" t="s">
        <v>138</v>
      </c>
      <c r="D484" s="514" t="s">
        <v>74</v>
      </c>
      <c r="E484" s="516" t="s">
        <v>13</v>
      </c>
      <c r="F484" s="83"/>
      <c r="G484" s="24"/>
      <c r="H484" s="25"/>
      <c r="I484" s="25"/>
      <c r="J484" s="25"/>
      <c r="K484" s="25"/>
      <c r="L484" s="25"/>
      <c r="M484" s="523" t="s">
        <v>138</v>
      </c>
      <c r="N484" s="514" t="s">
        <v>74</v>
      </c>
      <c r="O484" s="516" t="s">
        <v>13</v>
      </c>
      <c r="Q484" s="24">
        <v>22</v>
      </c>
      <c r="R484" s="25"/>
      <c r="S484" s="523" t="s">
        <v>138</v>
      </c>
      <c r="T484" s="514" t="s">
        <v>74</v>
      </c>
      <c r="U484" s="516" t="s">
        <v>13</v>
      </c>
      <c r="W484" s="24"/>
      <c r="X484" s="25"/>
      <c r="Y484" s="523" t="s">
        <v>138</v>
      </c>
      <c r="Z484" s="523" t="s">
        <v>74</v>
      </c>
      <c r="AA484" s="516" t="s">
        <v>13</v>
      </c>
      <c r="AB484" s="83"/>
      <c r="AC484" s="83"/>
      <c r="AD484" s="83"/>
      <c r="AE484" s="83"/>
    </row>
    <row r="485" spans="1:31" ht="38.25">
      <c r="A485" s="26" t="s">
        <v>7</v>
      </c>
      <c r="B485" s="340" t="str">
        <f>HYPERLINK("#B24"," אסמכתא "&amp;B24&amp;"         חזרה לטבלה ")</f>
        <v xml:space="preserve"> אסמכתא          חזרה לטבלה </v>
      </c>
      <c r="C485" s="524"/>
      <c r="D485" s="515"/>
      <c r="E485" s="517"/>
      <c r="F485" s="83"/>
      <c r="G485" s="26" t="s">
        <v>19</v>
      </c>
      <c r="H485" s="340"/>
      <c r="I485" s="27"/>
      <c r="J485" s="27"/>
      <c r="K485" s="27"/>
      <c r="L485" s="340" t="str">
        <f>HYPERLINK("#B24"," אסמכתא "&amp;B24&amp;"         חזרה לטבלה ")</f>
        <v xml:space="preserve"> אסמכתא          חזרה לטבלה </v>
      </c>
      <c r="M485" s="524"/>
      <c r="N485" s="515"/>
      <c r="O485" s="517"/>
      <c r="Q485" s="26" t="s">
        <v>7</v>
      </c>
      <c r="R485" s="340" t="str">
        <f>HYPERLINK("#B24"," אסמכתא "&amp;B24&amp;"         חזרה לטבלה ")</f>
        <v xml:space="preserve"> אסמכתא          חזרה לטבלה </v>
      </c>
      <c r="S485" s="524"/>
      <c r="T485" s="515"/>
      <c r="U485" s="517"/>
      <c r="W485" s="26" t="s">
        <v>19</v>
      </c>
      <c r="X485" s="340" t="str">
        <f>HYPERLINK("#B24"," אסמכתא "&amp;B24&amp;"         חזרה לטבלה ")</f>
        <v xml:space="preserve"> אסמכתא          חזרה לטבלה </v>
      </c>
      <c r="Y485" s="524"/>
      <c r="Z485" s="524"/>
      <c r="AA485" s="517"/>
      <c r="AB485" s="83"/>
      <c r="AC485" s="83"/>
      <c r="AD485" s="83"/>
      <c r="AE485" s="83"/>
    </row>
    <row r="486" spans="1:31" s="83" customFormat="1">
      <c r="A486" s="30">
        <v>1</v>
      </c>
      <c r="B486" s="118"/>
      <c r="C486" s="145"/>
      <c r="D486" s="145"/>
      <c r="E486" s="120"/>
      <c r="G486" s="30">
        <v>12</v>
      </c>
      <c r="H486" s="118"/>
      <c r="I486" s="121"/>
      <c r="J486" s="121"/>
      <c r="K486" s="121"/>
      <c r="L486" s="118"/>
      <c r="M486" s="145"/>
      <c r="N486" s="145"/>
      <c r="O486" s="120"/>
      <c r="Q486" s="30">
        <v>23</v>
      </c>
      <c r="R486" s="118"/>
      <c r="S486" s="145"/>
      <c r="T486" s="145"/>
      <c r="U486" s="120"/>
      <c r="W486" s="30">
        <v>34</v>
      </c>
      <c r="X486" s="118"/>
      <c r="Y486" s="145"/>
      <c r="Z486" s="145"/>
      <c r="AA486" s="120"/>
    </row>
    <row r="487" spans="1:31" s="83" customFormat="1">
      <c r="A487" s="30">
        <v>2</v>
      </c>
      <c r="B487" s="118"/>
      <c r="C487" s="145"/>
      <c r="D487" s="145"/>
      <c r="E487" s="120"/>
      <c r="G487" s="30">
        <v>13</v>
      </c>
      <c r="H487" s="118"/>
      <c r="I487" s="121"/>
      <c r="J487" s="121"/>
      <c r="K487" s="121"/>
      <c r="L487" s="118"/>
      <c r="M487" s="145"/>
      <c r="N487" s="145"/>
      <c r="O487" s="120"/>
      <c r="Q487" s="30">
        <v>24</v>
      </c>
      <c r="R487" s="118"/>
      <c r="S487" s="145"/>
      <c r="T487" s="145"/>
      <c r="U487" s="120"/>
      <c r="W487" s="30">
        <v>35</v>
      </c>
      <c r="X487" s="118"/>
      <c r="Y487" s="145"/>
      <c r="Z487" s="145"/>
      <c r="AA487" s="120"/>
    </row>
    <row r="488" spans="1:31" s="83" customFormat="1">
      <c r="A488" s="30">
        <v>3</v>
      </c>
      <c r="B488" s="118"/>
      <c r="C488" s="145"/>
      <c r="D488" s="145"/>
      <c r="E488" s="120"/>
      <c r="G488" s="30">
        <v>14</v>
      </c>
      <c r="H488" s="118"/>
      <c r="I488" s="121"/>
      <c r="J488" s="121"/>
      <c r="K488" s="121"/>
      <c r="L488" s="118"/>
      <c r="M488" s="145"/>
      <c r="N488" s="145"/>
      <c r="O488" s="120"/>
      <c r="Q488" s="30">
        <v>25</v>
      </c>
      <c r="R488" s="118"/>
      <c r="S488" s="145"/>
      <c r="T488" s="145"/>
      <c r="U488" s="120"/>
      <c r="W488" s="30">
        <v>36</v>
      </c>
      <c r="X488" s="118"/>
      <c r="Y488" s="145"/>
      <c r="Z488" s="145"/>
      <c r="AA488" s="120"/>
    </row>
    <row r="489" spans="1:31" s="83" customFormat="1">
      <c r="A489" s="30">
        <v>4</v>
      </c>
      <c r="B489" s="118"/>
      <c r="C489" s="145"/>
      <c r="D489" s="145"/>
      <c r="E489" s="120"/>
      <c r="G489" s="30">
        <v>15</v>
      </c>
      <c r="H489" s="118"/>
      <c r="I489" s="121"/>
      <c r="J489" s="121"/>
      <c r="K489" s="121"/>
      <c r="L489" s="118"/>
      <c r="M489" s="145"/>
      <c r="N489" s="145"/>
      <c r="O489" s="120"/>
      <c r="Q489" s="30">
        <v>26</v>
      </c>
      <c r="R489" s="118"/>
      <c r="S489" s="145"/>
      <c r="T489" s="145"/>
      <c r="U489" s="120"/>
      <c r="W489" s="30">
        <v>37</v>
      </c>
      <c r="X489" s="118"/>
      <c r="Y489" s="145"/>
      <c r="Z489" s="145"/>
      <c r="AA489" s="120"/>
    </row>
    <row r="490" spans="1:31" s="83" customFormat="1">
      <c r="A490" s="30">
        <v>5</v>
      </c>
      <c r="B490" s="118"/>
      <c r="C490" s="145"/>
      <c r="D490" s="145"/>
      <c r="E490" s="120"/>
      <c r="G490" s="30">
        <v>16</v>
      </c>
      <c r="H490" s="118"/>
      <c r="I490" s="121"/>
      <c r="J490" s="121"/>
      <c r="K490" s="121"/>
      <c r="L490" s="118"/>
      <c r="M490" s="145"/>
      <c r="N490" s="145"/>
      <c r="O490" s="120"/>
      <c r="Q490" s="30">
        <v>27</v>
      </c>
      <c r="R490" s="118"/>
      <c r="S490" s="145"/>
      <c r="T490" s="145"/>
      <c r="U490" s="120"/>
      <c r="W490" s="30">
        <v>38</v>
      </c>
      <c r="X490" s="118"/>
      <c r="Y490" s="145"/>
      <c r="Z490" s="145"/>
      <c r="AA490" s="120"/>
    </row>
    <row r="491" spans="1:31" s="83" customFormat="1">
      <c r="A491" s="30">
        <v>6</v>
      </c>
      <c r="B491" s="118"/>
      <c r="C491" s="145"/>
      <c r="D491" s="145"/>
      <c r="E491" s="120"/>
      <c r="G491" s="30">
        <v>17</v>
      </c>
      <c r="H491" s="118"/>
      <c r="I491" s="121"/>
      <c r="J491" s="121"/>
      <c r="K491" s="121"/>
      <c r="L491" s="118"/>
      <c r="M491" s="145"/>
      <c r="N491" s="145"/>
      <c r="O491" s="120"/>
      <c r="Q491" s="30">
        <v>28</v>
      </c>
      <c r="R491" s="118"/>
      <c r="S491" s="145"/>
      <c r="T491" s="145"/>
      <c r="U491" s="120"/>
      <c r="W491" s="30">
        <v>39</v>
      </c>
      <c r="X491" s="118"/>
      <c r="Y491" s="145"/>
      <c r="Z491" s="145"/>
      <c r="AA491" s="120"/>
    </row>
    <row r="492" spans="1:31" s="83" customFormat="1">
      <c r="A492" s="30">
        <v>7</v>
      </c>
      <c r="B492" s="118"/>
      <c r="C492" s="145"/>
      <c r="D492" s="145"/>
      <c r="E492" s="120"/>
      <c r="G492" s="30">
        <v>18</v>
      </c>
      <c r="H492" s="118"/>
      <c r="I492" s="121"/>
      <c r="J492" s="121"/>
      <c r="K492" s="121"/>
      <c r="L492" s="118"/>
      <c r="M492" s="145"/>
      <c r="N492" s="145"/>
      <c r="O492" s="120"/>
      <c r="Q492" s="30">
        <v>29</v>
      </c>
      <c r="R492" s="118"/>
      <c r="S492" s="145"/>
      <c r="T492" s="145"/>
      <c r="U492" s="120"/>
      <c r="W492" s="30">
        <v>40</v>
      </c>
      <c r="X492" s="118"/>
      <c r="Y492" s="145"/>
      <c r="Z492" s="145"/>
      <c r="AA492" s="120"/>
    </row>
    <row r="493" spans="1:31" s="83" customFormat="1">
      <c r="A493" s="30">
        <v>8</v>
      </c>
      <c r="B493" s="118"/>
      <c r="C493" s="145"/>
      <c r="D493" s="145"/>
      <c r="E493" s="120"/>
      <c r="G493" s="30">
        <v>19</v>
      </c>
      <c r="H493" s="118"/>
      <c r="I493" s="121"/>
      <c r="J493" s="121"/>
      <c r="K493" s="121"/>
      <c r="L493" s="118"/>
      <c r="M493" s="145"/>
      <c r="N493" s="145"/>
      <c r="O493" s="120"/>
      <c r="Q493" s="30">
        <v>30</v>
      </c>
      <c r="R493" s="118"/>
      <c r="S493" s="145"/>
      <c r="T493" s="145"/>
      <c r="U493" s="120"/>
      <c r="W493" s="30">
        <v>41</v>
      </c>
      <c r="X493" s="118"/>
      <c r="Y493" s="145"/>
      <c r="Z493" s="145"/>
      <c r="AA493" s="120"/>
    </row>
    <row r="494" spans="1:31" s="83" customFormat="1">
      <c r="A494" s="30">
        <v>9</v>
      </c>
      <c r="B494" s="118"/>
      <c r="C494" s="145"/>
      <c r="D494" s="145"/>
      <c r="E494" s="120"/>
      <c r="G494" s="30">
        <v>20</v>
      </c>
      <c r="H494" s="118"/>
      <c r="I494" s="121"/>
      <c r="J494" s="121"/>
      <c r="K494" s="121"/>
      <c r="L494" s="118"/>
      <c r="M494" s="145"/>
      <c r="N494" s="145"/>
      <c r="O494" s="120"/>
      <c r="Q494" s="30">
        <v>31</v>
      </c>
      <c r="R494" s="118"/>
      <c r="S494" s="145"/>
      <c r="T494" s="145"/>
      <c r="U494" s="120"/>
      <c r="W494" s="30">
        <v>42</v>
      </c>
      <c r="X494" s="118"/>
      <c r="Y494" s="145"/>
      <c r="Z494" s="145"/>
      <c r="AA494" s="120"/>
    </row>
    <row r="495" spans="1:31" s="83" customFormat="1">
      <c r="A495" s="30">
        <v>10</v>
      </c>
      <c r="B495" s="118"/>
      <c r="C495" s="145"/>
      <c r="D495" s="145"/>
      <c r="E495" s="120"/>
      <c r="G495" s="30">
        <v>21</v>
      </c>
      <c r="H495" s="118"/>
      <c r="I495" s="121"/>
      <c r="J495" s="121"/>
      <c r="K495" s="121"/>
      <c r="L495" s="118"/>
      <c r="M495" s="145"/>
      <c r="N495" s="145"/>
      <c r="O495" s="120"/>
      <c r="Q495" s="30">
        <v>32</v>
      </c>
      <c r="R495" s="118"/>
      <c r="S495" s="145"/>
      <c r="T495" s="145"/>
      <c r="U495" s="120"/>
      <c r="W495" s="30">
        <v>43</v>
      </c>
      <c r="X495" s="118"/>
      <c r="Y495" s="145"/>
      <c r="Z495" s="145"/>
      <c r="AA495" s="120"/>
    </row>
    <row r="496" spans="1:31" s="83" customFormat="1" ht="13.5" thickBot="1">
      <c r="A496" s="30">
        <v>11</v>
      </c>
      <c r="B496" s="118"/>
      <c r="C496" s="145"/>
      <c r="D496" s="145"/>
      <c r="E496" s="120"/>
      <c r="G496" s="30">
        <v>22</v>
      </c>
      <c r="H496" s="118"/>
      <c r="I496" s="121"/>
      <c r="J496" s="121"/>
      <c r="K496" s="121"/>
      <c r="L496" s="118"/>
      <c r="M496" s="145"/>
      <c r="N496" s="145"/>
      <c r="O496" s="120"/>
      <c r="Q496" s="30">
        <v>33</v>
      </c>
      <c r="R496" s="118"/>
      <c r="S496" s="145"/>
      <c r="T496" s="145"/>
      <c r="U496" s="120"/>
      <c r="W496" s="142"/>
      <c r="X496" s="118"/>
      <c r="Y496" s="143"/>
      <c r="Z496" s="143"/>
      <c r="AA496" s="144">
        <f>SUM(E486:E496)+SUM(O486:O496)+SUM(AA486:AA495)+SUM(U486:U496)</f>
        <v>0</v>
      </c>
    </row>
    <row r="497" spans="1:31" s="83" customFormat="1">
      <c r="B497" s="88"/>
      <c r="D497" s="89"/>
      <c r="E497" s="84"/>
      <c r="H497" s="88"/>
      <c r="L497" s="88"/>
      <c r="N497" s="89"/>
      <c r="O497" s="84"/>
      <c r="R497" s="88"/>
      <c r="T497" s="89"/>
      <c r="U497" s="84"/>
      <c r="X497" s="88"/>
      <c r="AA497" s="84"/>
    </row>
    <row r="498" spans="1:31" s="83" customFormat="1">
      <c r="B498" s="88"/>
      <c r="D498" s="89"/>
      <c r="E498" s="84"/>
      <c r="H498" s="88"/>
      <c r="L498" s="88"/>
      <c r="N498" s="89"/>
      <c r="O498" s="84"/>
      <c r="R498" s="88"/>
      <c r="T498" s="89"/>
      <c r="U498" s="84"/>
      <c r="X498" s="88"/>
      <c r="AA498" s="84"/>
    </row>
    <row r="499" spans="1:31" s="83" customFormat="1">
      <c r="B499" s="88"/>
      <c r="D499" s="89"/>
      <c r="E499" s="84"/>
      <c r="H499" s="88"/>
      <c r="L499" s="88"/>
      <c r="N499" s="89"/>
      <c r="O499" s="84"/>
      <c r="R499" s="88"/>
      <c r="T499" s="89"/>
      <c r="U499" s="84"/>
      <c r="X499" s="88"/>
      <c r="AA499" s="84"/>
    </row>
    <row r="500" spans="1:31" s="83" customFormat="1">
      <c r="B500" s="88"/>
      <c r="D500" s="89"/>
      <c r="E500" s="84"/>
      <c r="H500" s="88"/>
      <c r="L500" s="88"/>
      <c r="N500" s="89"/>
      <c r="O500" s="84"/>
      <c r="R500" s="88"/>
      <c r="T500" s="89"/>
      <c r="U500" s="84"/>
      <c r="X500" s="88"/>
      <c r="AA500" s="84"/>
    </row>
    <row r="501" spans="1:31" s="83" customFormat="1">
      <c r="B501" s="88"/>
      <c r="D501" s="89"/>
      <c r="E501" s="84"/>
      <c r="H501" s="88"/>
      <c r="L501" s="88"/>
      <c r="N501" s="89"/>
      <c r="O501" s="84"/>
      <c r="R501" s="88"/>
      <c r="T501" s="89"/>
      <c r="U501" s="84"/>
      <c r="X501" s="88"/>
      <c r="AA501" s="84"/>
    </row>
    <row r="502" spans="1:31" s="83" customFormat="1">
      <c r="B502" s="88"/>
      <c r="D502" s="89"/>
      <c r="E502" s="84"/>
      <c r="H502" s="88"/>
      <c r="L502" s="88"/>
      <c r="N502" s="89"/>
      <c r="O502" s="84"/>
      <c r="R502" s="88"/>
      <c r="T502" s="89"/>
      <c r="U502" s="84"/>
      <c r="X502" s="88"/>
      <c r="AA502" s="84"/>
    </row>
    <row r="503" spans="1:31" s="83" customFormat="1" ht="13.5" thickBot="1">
      <c r="B503" s="88"/>
      <c r="D503" s="89"/>
      <c r="E503" s="84"/>
      <c r="H503" s="88"/>
      <c r="L503" s="88"/>
      <c r="N503" s="89"/>
      <c r="O503" s="84"/>
      <c r="R503" s="88"/>
      <c r="T503" s="89"/>
      <c r="U503" s="84"/>
      <c r="X503" s="88"/>
      <c r="AA503" s="84"/>
    </row>
    <row r="504" spans="1:31" ht="12.75" customHeight="1">
      <c r="A504" s="24">
        <v>23</v>
      </c>
      <c r="B504" s="25"/>
      <c r="C504" s="523" t="s">
        <v>138</v>
      </c>
      <c r="D504" s="514" t="s">
        <v>74</v>
      </c>
      <c r="E504" s="516" t="s">
        <v>13</v>
      </c>
      <c r="F504" s="83"/>
      <c r="G504" s="24"/>
      <c r="H504" s="25"/>
      <c r="I504" s="25"/>
      <c r="J504" s="25"/>
      <c r="K504" s="25"/>
      <c r="L504" s="25"/>
      <c r="M504" s="523" t="s">
        <v>138</v>
      </c>
      <c r="N504" s="514" t="s">
        <v>74</v>
      </c>
      <c r="O504" s="516" t="s">
        <v>13</v>
      </c>
      <c r="Q504" s="24">
        <v>23</v>
      </c>
      <c r="R504" s="25"/>
      <c r="S504" s="523" t="s">
        <v>138</v>
      </c>
      <c r="T504" s="514" t="s">
        <v>74</v>
      </c>
      <c r="U504" s="516" t="s">
        <v>13</v>
      </c>
      <c r="W504" s="24"/>
      <c r="X504" s="25"/>
      <c r="Y504" s="523" t="s">
        <v>138</v>
      </c>
      <c r="Z504" s="523" t="s">
        <v>74</v>
      </c>
      <c r="AA504" s="516" t="s">
        <v>13</v>
      </c>
      <c r="AB504" s="83"/>
      <c r="AC504" s="83"/>
      <c r="AD504" s="83"/>
      <c r="AE504" s="83"/>
    </row>
    <row r="505" spans="1:31" ht="38.25">
      <c r="A505" s="26" t="s">
        <v>7</v>
      </c>
      <c r="B505" s="340" t="str">
        <f>HYPERLINK("#B25"," אסמכתא "&amp;B25&amp;"         חזרה לטבלה ")</f>
        <v xml:space="preserve"> אסמכתא          חזרה לטבלה </v>
      </c>
      <c r="C505" s="524"/>
      <c r="D505" s="515"/>
      <c r="E505" s="517"/>
      <c r="F505" s="83"/>
      <c r="G505" s="26" t="s">
        <v>19</v>
      </c>
      <c r="H505" s="340"/>
      <c r="I505" s="27"/>
      <c r="J505" s="27"/>
      <c r="K505" s="27"/>
      <c r="L505" s="340" t="str">
        <f>HYPERLINK("#B25"," אסמכתא "&amp;B25&amp;"         חזרה לטבלה ")</f>
        <v xml:space="preserve"> אסמכתא          חזרה לטבלה </v>
      </c>
      <c r="M505" s="524"/>
      <c r="N505" s="515"/>
      <c r="O505" s="517"/>
      <c r="Q505" s="26" t="s">
        <v>7</v>
      </c>
      <c r="R505" s="340" t="str">
        <f>HYPERLINK("#B25"," אסמכתא "&amp;B25&amp;"         חזרה לטבלה ")</f>
        <v xml:space="preserve"> אסמכתא          חזרה לטבלה </v>
      </c>
      <c r="S505" s="524"/>
      <c r="T505" s="515"/>
      <c r="U505" s="517"/>
      <c r="W505" s="26" t="s">
        <v>19</v>
      </c>
      <c r="X505" s="340" t="str">
        <f>HYPERLINK("#B25"," אסמכתא "&amp;B25&amp;"         חזרה לטבלה ")</f>
        <v xml:space="preserve"> אסמכתא          חזרה לטבלה </v>
      </c>
      <c r="Y505" s="524"/>
      <c r="Z505" s="524"/>
      <c r="AA505" s="517"/>
      <c r="AB505" s="83"/>
      <c r="AC505" s="83"/>
      <c r="AD505" s="83"/>
      <c r="AE505" s="83"/>
    </row>
    <row r="506" spans="1:31" s="83" customFormat="1">
      <c r="A506" s="30">
        <v>1</v>
      </c>
      <c r="B506" s="118"/>
      <c r="C506" s="145"/>
      <c r="D506" s="145"/>
      <c r="E506" s="120"/>
      <c r="G506" s="30">
        <v>12</v>
      </c>
      <c r="H506" s="118"/>
      <c r="I506" s="121"/>
      <c r="J506" s="121"/>
      <c r="K506" s="121"/>
      <c r="L506" s="118"/>
      <c r="M506" s="145"/>
      <c r="N506" s="145"/>
      <c r="O506" s="120"/>
      <c r="Q506" s="30">
        <v>23</v>
      </c>
      <c r="R506" s="118"/>
      <c r="S506" s="145"/>
      <c r="T506" s="145"/>
      <c r="U506" s="120"/>
      <c r="W506" s="30">
        <v>34</v>
      </c>
      <c r="X506" s="118"/>
      <c r="Y506" s="145"/>
      <c r="Z506" s="145"/>
      <c r="AA506" s="120"/>
    </row>
    <row r="507" spans="1:31" s="83" customFormat="1">
      <c r="A507" s="30">
        <v>2</v>
      </c>
      <c r="B507" s="118"/>
      <c r="C507" s="145"/>
      <c r="D507" s="145"/>
      <c r="E507" s="120"/>
      <c r="G507" s="30">
        <v>13</v>
      </c>
      <c r="H507" s="118"/>
      <c r="I507" s="121"/>
      <c r="J507" s="121"/>
      <c r="K507" s="121"/>
      <c r="L507" s="118"/>
      <c r="M507" s="145"/>
      <c r="N507" s="145"/>
      <c r="O507" s="120"/>
      <c r="Q507" s="30">
        <v>24</v>
      </c>
      <c r="R507" s="118"/>
      <c r="S507" s="145"/>
      <c r="T507" s="145"/>
      <c r="U507" s="120"/>
      <c r="W507" s="30">
        <v>35</v>
      </c>
      <c r="X507" s="118"/>
      <c r="Y507" s="145"/>
      <c r="Z507" s="145"/>
      <c r="AA507" s="120"/>
    </row>
    <row r="508" spans="1:31" s="83" customFormat="1">
      <c r="A508" s="30">
        <v>3</v>
      </c>
      <c r="B508" s="118"/>
      <c r="C508" s="145"/>
      <c r="D508" s="145"/>
      <c r="E508" s="120"/>
      <c r="G508" s="30">
        <v>14</v>
      </c>
      <c r="H508" s="118"/>
      <c r="I508" s="121"/>
      <c r="J508" s="121"/>
      <c r="K508" s="121"/>
      <c r="L508" s="118"/>
      <c r="M508" s="145"/>
      <c r="N508" s="145"/>
      <c r="O508" s="120"/>
      <c r="Q508" s="30">
        <v>25</v>
      </c>
      <c r="R508" s="118"/>
      <c r="S508" s="145"/>
      <c r="T508" s="145"/>
      <c r="U508" s="120"/>
      <c r="W508" s="30">
        <v>36</v>
      </c>
      <c r="X508" s="118"/>
      <c r="Y508" s="145"/>
      <c r="Z508" s="145"/>
      <c r="AA508" s="120"/>
    </row>
    <row r="509" spans="1:31" s="83" customFormat="1">
      <c r="A509" s="30">
        <v>4</v>
      </c>
      <c r="B509" s="118"/>
      <c r="C509" s="145"/>
      <c r="D509" s="145"/>
      <c r="E509" s="120"/>
      <c r="G509" s="30">
        <v>15</v>
      </c>
      <c r="H509" s="118"/>
      <c r="I509" s="121"/>
      <c r="J509" s="121"/>
      <c r="K509" s="121"/>
      <c r="L509" s="118"/>
      <c r="M509" s="145"/>
      <c r="N509" s="145"/>
      <c r="O509" s="120"/>
      <c r="Q509" s="30">
        <v>26</v>
      </c>
      <c r="R509" s="118"/>
      <c r="S509" s="145"/>
      <c r="T509" s="145"/>
      <c r="U509" s="120"/>
      <c r="W509" s="30">
        <v>37</v>
      </c>
      <c r="X509" s="118"/>
      <c r="Y509" s="145"/>
      <c r="Z509" s="145"/>
      <c r="AA509" s="120"/>
    </row>
    <row r="510" spans="1:31" s="83" customFormat="1">
      <c r="A510" s="30">
        <v>5</v>
      </c>
      <c r="B510" s="118"/>
      <c r="C510" s="145"/>
      <c r="D510" s="145"/>
      <c r="E510" s="120"/>
      <c r="G510" s="30">
        <v>16</v>
      </c>
      <c r="H510" s="118"/>
      <c r="I510" s="121"/>
      <c r="J510" s="121"/>
      <c r="K510" s="121"/>
      <c r="L510" s="118"/>
      <c r="M510" s="145"/>
      <c r="N510" s="145"/>
      <c r="O510" s="120"/>
      <c r="Q510" s="30">
        <v>27</v>
      </c>
      <c r="R510" s="118"/>
      <c r="S510" s="145"/>
      <c r="T510" s="145"/>
      <c r="U510" s="120"/>
      <c r="W510" s="30">
        <v>38</v>
      </c>
      <c r="X510" s="118"/>
      <c r="Y510" s="145"/>
      <c r="Z510" s="145"/>
      <c r="AA510" s="120"/>
    </row>
    <row r="511" spans="1:31" s="83" customFormat="1">
      <c r="A511" s="30">
        <v>6</v>
      </c>
      <c r="B511" s="118"/>
      <c r="C511" s="145"/>
      <c r="D511" s="145"/>
      <c r="E511" s="120"/>
      <c r="G511" s="30">
        <v>17</v>
      </c>
      <c r="H511" s="118"/>
      <c r="I511" s="121"/>
      <c r="J511" s="121"/>
      <c r="K511" s="121"/>
      <c r="L511" s="118"/>
      <c r="M511" s="145"/>
      <c r="N511" s="145"/>
      <c r="O511" s="120"/>
      <c r="Q511" s="30">
        <v>28</v>
      </c>
      <c r="R511" s="118"/>
      <c r="S511" s="145"/>
      <c r="T511" s="145"/>
      <c r="U511" s="120"/>
      <c r="W511" s="30">
        <v>39</v>
      </c>
      <c r="X511" s="118"/>
      <c r="Y511" s="145"/>
      <c r="Z511" s="145"/>
      <c r="AA511" s="120"/>
    </row>
    <row r="512" spans="1:31" s="83" customFormat="1">
      <c r="A512" s="30">
        <v>7</v>
      </c>
      <c r="B512" s="118"/>
      <c r="C512" s="145"/>
      <c r="D512" s="145"/>
      <c r="E512" s="120"/>
      <c r="G512" s="30">
        <v>18</v>
      </c>
      <c r="H512" s="118"/>
      <c r="I512" s="121"/>
      <c r="J512" s="121"/>
      <c r="K512" s="121"/>
      <c r="L512" s="118"/>
      <c r="M512" s="145"/>
      <c r="N512" s="145"/>
      <c r="O512" s="120"/>
      <c r="Q512" s="30">
        <v>29</v>
      </c>
      <c r="R512" s="118"/>
      <c r="S512" s="145"/>
      <c r="T512" s="145"/>
      <c r="U512" s="120"/>
      <c r="W512" s="30">
        <v>40</v>
      </c>
      <c r="X512" s="118"/>
      <c r="Y512" s="145"/>
      <c r="Z512" s="145"/>
      <c r="AA512" s="120"/>
    </row>
    <row r="513" spans="1:31" s="83" customFormat="1">
      <c r="A513" s="30">
        <v>8</v>
      </c>
      <c r="B513" s="118"/>
      <c r="C513" s="145"/>
      <c r="D513" s="145"/>
      <c r="E513" s="120"/>
      <c r="G513" s="30">
        <v>19</v>
      </c>
      <c r="H513" s="118"/>
      <c r="I513" s="121"/>
      <c r="J513" s="121"/>
      <c r="K513" s="121"/>
      <c r="L513" s="118"/>
      <c r="M513" s="145"/>
      <c r="N513" s="145"/>
      <c r="O513" s="120"/>
      <c r="Q513" s="30">
        <v>30</v>
      </c>
      <c r="R513" s="118"/>
      <c r="S513" s="145"/>
      <c r="T513" s="145"/>
      <c r="U513" s="120"/>
      <c r="W513" s="30">
        <v>41</v>
      </c>
      <c r="X513" s="118"/>
      <c r="Y513" s="145"/>
      <c r="Z513" s="145"/>
      <c r="AA513" s="120"/>
    </row>
    <row r="514" spans="1:31" s="83" customFormat="1">
      <c r="A514" s="30">
        <v>9</v>
      </c>
      <c r="B514" s="118"/>
      <c r="C514" s="145"/>
      <c r="D514" s="145"/>
      <c r="E514" s="120"/>
      <c r="G514" s="30">
        <v>20</v>
      </c>
      <c r="H514" s="118"/>
      <c r="I514" s="121"/>
      <c r="J514" s="121"/>
      <c r="K514" s="121"/>
      <c r="L514" s="118"/>
      <c r="M514" s="145"/>
      <c r="N514" s="145"/>
      <c r="O514" s="120"/>
      <c r="Q514" s="30">
        <v>31</v>
      </c>
      <c r="R514" s="118"/>
      <c r="S514" s="145"/>
      <c r="T514" s="145"/>
      <c r="U514" s="120"/>
      <c r="W514" s="30">
        <v>42</v>
      </c>
      <c r="X514" s="118"/>
      <c r="Y514" s="145"/>
      <c r="Z514" s="145"/>
      <c r="AA514" s="120"/>
    </row>
    <row r="515" spans="1:31" s="83" customFormat="1">
      <c r="A515" s="30">
        <v>10</v>
      </c>
      <c r="B515" s="118"/>
      <c r="C515" s="145"/>
      <c r="D515" s="145"/>
      <c r="E515" s="120"/>
      <c r="G515" s="30">
        <v>21</v>
      </c>
      <c r="H515" s="118"/>
      <c r="I515" s="121"/>
      <c r="J515" s="121"/>
      <c r="K515" s="121"/>
      <c r="L515" s="118"/>
      <c r="M515" s="145"/>
      <c r="N515" s="145"/>
      <c r="O515" s="120"/>
      <c r="Q515" s="30">
        <v>32</v>
      </c>
      <c r="R515" s="118"/>
      <c r="S515" s="145"/>
      <c r="T515" s="145"/>
      <c r="U515" s="120"/>
      <c r="W515" s="30">
        <v>43</v>
      </c>
      <c r="X515" s="118"/>
      <c r="Y515" s="145"/>
      <c r="Z515" s="145"/>
      <c r="AA515" s="120"/>
    </row>
    <row r="516" spans="1:31" s="83" customFormat="1" ht="13.5" thickBot="1">
      <c r="A516" s="30">
        <v>11</v>
      </c>
      <c r="B516" s="118"/>
      <c r="C516" s="145"/>
      <c r="D516" s="145"/>
      <c r="E516" s="120"/>
      <c r="G516" s="30">
        <v>22</v>
      </c>
      <c r="H516" s="118"/>
      <c r="I516" s="121"/>
      <c r="J516" s="121"/>
      <c r="K516" s="121"/>
      <c r="L516" s="118"/>
      <c r="M516" s="145"/>
      <c r="N516" s="145"/>
      <c r="O516" s="120"/>
      <c r="Q516" s="30">
        <v>33</v>
      </c>
      <c r="R516" s="118"/>
      <c r="S516" s="145"/>
      <c r="T516" s="145"/>
      <c r="U516" s="120"/>
      <c r="W516" s="142"/>
      <c r="X516" s="118"/>
      <c r="Y516" s="143"/>
      <c r="Z516" s="143"/>
      <c r="AA516" s="144">
        <f>SUM(E506:E516)+SUM(O506:O516)+SUM(AA506:AA515)+SUM(U506:U516)</f>
        <v>0</v>
      </c>
    </row>
    <row r="517" spans="1:31" s="83" customFormat="1">
      <c r="B517" s="88"/>
      <c r="D517" s="89"/>
      <c r="E517" s="84"/>
      <c r="H517" s="88"/>
      <c r="L517" s="88"/>
      <c r="N517" s="89"/>
      <c r="O517" s="84"/>
      <c r="R517" s="88"/>
      <c r="T517" s="89"/>
      <c r="U517" s="84"/>
      <c r="X517" s="88"/>
      <c r="AA517" s="84"/>
    </row>
    <row r="518" spans="1:31" s="83" customFormat="1">
      <c r="B518" s="88"/>
      <c r="D518" s="89"/>
      <c r="E518" s="84"/>
      <c r="H518" s="88"/>
      <c r="L518" s="88"/>
      <c r="N518" s="89"/>
      <c r="O518" s="84"/>
      <c r="R518" s="88"/>
      <c r="T518" s="89"/>
      <c r="U518" s="84"/>
      <c r="X518" s="88"/>
      <c r="AA518" s="84"/>
    </row>
    <row r="519" spans="1:31" s="83" customFormat="1">
      <c r="B519" s="88"/>
      <c r="D519" s="89"/>
      <c r="E519" s="84"/>
      <c r="H519" s="88"/>
      <c r="L519" s="88"/>
      <c r="N519" s="89"/>
      <c r="O519" s="84"/>
      <c r="R519" s="88"/>
      <c r="T519" s="89"/>
      <c r="U519" s="84"/>
      <c r="X519" s="88"/>
      <c r="AA519" s="84"/>
    </row>
    <row r="520" spans="1:31" s="83" customFormat="1">
      <c r="B520" s="88"/>
      <c r="D520" s="89"/>
      <c r="E520" s="84"/>
      <c r="H520" s="88"/>
      <c r="L520" s="88"/>
      <c r="N520" s="89"/>
      <c r="O520" s="84"/>
      <c r="R520" s="88"/>
      <c r="T520" s="89"/>
      <c r="U520" s="84"/>
      <c r="X520" s="88"/>
      <c r="AA520" s="84"/>
    </row>
    <row r="521" spans="1:31" s="83" customFormat="1">
      <c r="B521" s="88"/>
      <c r="D521" s="89"/>
      <c r="E521" s="84"/>
      <c r="H521" s="88"/>
      <c r="L521" s="88"/>
      <c r="N521" s="89"/>
      <c r="O521" s="84"/>
      <c r="R521" s="88"/>
      <c r="T521" s="89"/>
      <c r="U521" s="84"/>
      <c r="X521" s="88"/>
      <c r="AA521" s="84"/>
    </row>
    <row r="522" spans="1:31" s="83" customFormat="1">
      <c r="B522" s="88"/>
      <c r="D522" s="89"/>
      <c r="E522" s="84"/>
      <c r="H522" s="88"/>
      <c r="L522" s="88"/>
      <c r="N522" s="89"/>
      <c r="O522" s="84"/>
      <c r="R522" s="88"/>
      <c r="T522" s="89"/>
      <c r="U522" s="84"/>
      <c r="X522" s="88"/>
      <c r="AA522" s="84"/>
    </row>
    <row r="523" spans="1:31" s="83" customFormat="1" ht="13.5" thickBot="1">
      <c r="B523" s="88"/>
      <c r="D523" s="89"/>
      <c r="E523" s="84"/>
      <c r="H523" s="88"/>
      <c r="L523" s="88"/>
      <c r="N523" s="89"/>
      <c r="O523" s="84"/>
      <c r="R523" s="88"/>
      <c r="T523" s="89"/>
      <c r="U523" s="84"/>
      <c r="X523" s="88"/>
      <c r="AA523" s="84"/>
    </row>
    <row r="524" spans="1:31" ht="12.75" customHeight="1">
      <c r="A524" s="24">
        <v>24</v>
      </c>
      <c r="B524" s="25"/>
      <c r="C524" s="523" t="s">
        <v>138</v>
      </c>
      <c r="D524" s="514" t="s">
        <v>74</v>
      </c>
      <c r="E524" s="516" t="s">
        <v>13</v>
      </c>
      <c r="F524" s="83"/>
      <c r="G524" s="24"/>
      <c r="H524" s="25"/>
      <c r="I524" s="25"/>
      <c r="J524" s="25"/>
      <c r="K524" s="25"/>
      <c r="L524" s="25"/>
      <c r="M524" s="523" t="s">
        <v>138</v>
      </c>
      <c r="N524" s="514" t="s">
        <v>74</v>
      </c>
      <c r="O524" s="516" t="s">
        <v>13</v>
      </c>
      <c r="Q524" s="24">
        <v>24</v>
      </c>
      <c r="R524" s="25"/>
      <c r="S524" s="523" t="s">
        <v>138</v>
      </c>
      <c r="T524" s="514" t="s">
        <v>74</v>
      </c>
      <c r="U524" s="516" t="s">
        <v>13</v>
      </c>
      <c r="W524" s="24"/>
      <c r="X524" s="25"/>
      <c r="Y524" s="523" t="s">
        <v>138</v>
      </c>
      <c r="Z524" s="523" t="s">
        <v>74</v>
      </c>
      <c r="AA524" s="516" t="s">
        <v>13</v>
      </c>
      <c r="AB524" s="83"/>
      <c r="AC524" s="83"/>
      <c r="AD524" s="83"/>
      <c r="AE524" s="83"/>
    </row>
    <row r="525" spans="1:31" ht="38.25">
      <c r="A525" s="26" t="s">
        <v>7</v>
      </c>
      <c r="B525" s="340" t="str">
        <f>HYPERLINK("#B26"," אסמכתא "&amp;B26&amp;"         חזרה לטבלה ")</f>
        <v xml:space="preserve"> אסמכתא          חזרה לטבלה </v>
      </c>
      <c r="C525" s="524"/>
      <c r="D525" s="515"/>
      <c r="E525" s="517"/>
      <c r="F525" s="83"/>
      <c r="G525" s="26" t="s">
        <v>19</v>
      </c>
      <c r="H525" s="340"/>
      <c r="I525" s="27"/>
      <c r="J525" s="27"/>
      <c r="K525" s="27"/>
      <c r="L525" s="340" t="str">
        <f>HYPERLINK("#B26"," אסמכתא "&amp;B26&amp;"         חזרה לטבלה ")</f>
        <v xml:space="preserve"> אסמכתא          חזרה לטבלה </v>
      </c>
      <c r="M525" s="524"/>
      <c r="N525" s="515"/>
      <c r="O525" s="517"/>
      <c r="Q525" s="26" t="s">
        <v>7</v>
      </c>
      <c r="R525" s="340" t="str">
        <f>HYPERLINK("#B26"," אסמכתא "&amp;B26&amp;"         חזרה לטבלה ")</f>
        <v xml:space="preserve"> אסמכתא          חזרה לטבלה </v>
      </c>
      <c r="S525" s="524"/>
      <c r="T525" s="515"/>
      <c r="U525" s="517"/>
      <c r="W525" s="26" t="s">
        <v>19</v>
      </c>
      <c r="X525" s="340" t="str">
        <f>HYPERLINK("#B26"," אסמכתא "&amp;B26&amp;"         חזרה לטבלה ")</f>
        <v xml:space="preserve"> אסמכתא          חזרה לטבלה </v>
      </c>
      <c r="Y525" s="524"/>
      <c r="Z525" s="524"/>
      <c r="AA525" s="517"/>
      <c r="AB525" s="83"/>
      <c r="AC525" s="83"/>
      <c r="AD525" s="83"/>
      <c r="AE525" s="83"/>
    </row>
    <row r="526" spans="1:31" s="83" customFormat="1">
      <c r="A526" s="30">
        <v>1</v>
      </c>
      <c r="B526" s="118"/>
      <c r="C526" s="145"/>
      <c r="D526" s="145"/>
      <c r="E526" s="120"/>
      <c r="G526" s="30">
        <v>12</v>
      </c>
      <c r="H526" s="118"/>
      <c r="I526" s="121"/>
      <c r="J526" s="121"/>
      <c r="K526" s="121"/>
      <c r="L526" s="118"/>
      <c r="M526" s="145"/>
      <c r="N526" s="145"/>
      <c r="O526" s="120"/>
      <c r="Q526" s="30">
        <v>23</v>
      </c>
      <c r="R526" s="118"/>
      <c r="S526" s="145"/>
      <c r="T526" s="145"/>
      <c r="U526" s="120"/>
      <c r="W526" s="30">
        <v>34</v>
      </c>
      <c r="X526" s="118"/>
      <c r="Y526" s="145"/>
      <c r="Z526" s="145"/>
      <c r="AA526" s="120"/>
    </row>
    <row r="527" spans="1:31" s="83" customFormat="1">
      <c r="A527" s="30">
        <v>2</v>
      </c>
      <c r="B527" s="118"/>
      <c r="C527" s="145"/>
      <c r="D527" s="145"/>
      <c r="E527" s="120"/>
      <c r="G527" s="30">
        <v>13</v>
      </c>
      <c r="H527" s="118"/>
      <c r="I527" s="121"/>
      <c r="J527" s="121"/>
      <c r="K527" s="121"/>
      <c r="L527" s="118"/>
      <c r="M527" s="145"/>
      <c r="N527" s="145"/>
      <c r="O527" s="120"/>
      <c r="Q527" s="30">
        <v>24</v>
      </c>
      <c r="R527" s="118"/>
      <c r="S527" s="145"/>
      <c r="T527" s="145"/>
      <c r="U527" s="120"/>
      <c r="W527" s="30">
        <v>35</v>
      </c>
      <c r="X527" s="118"/>
      <c r="Y527" s="145"/>
      <c r="Z527" s="145"/>
      <c r="AA527" s="120"/>
    </row>
    <row r="528" spans="1:31" s="83" customFormat="1">
      <c r="A528" s="30">
        <v>3</v>
      </c>
      <c r="B528" s="118"/>
      <c r="C528" s="145"/>
      <c r="D528" s="145"/>
      <c r="E528" s="120"/>
      <c r="G528" s="30">
        <v>14</v>
      </c>
      <c r="H528" s="118"/>
      <c r="I528" s="121"/>
      <c r="J528" s="121"/>
      <c r="K528" s="121"/>
      <c r="L528" s="118"/>
      <c r="M528" s="145"/>
      <c r="N528" s="145"/>
      <c r="O528" s="120"/>
      <c r="Q528" s="30">
        <v>25</v>
      </c>
      <c r="R528" s="118"/>
      <c r="S528" s="145"/>
      <c r="T528" s="145"/>
      <c r="U528" s="120"/>
      <c r="W528" s="30">
        <v>36</v>
      </c>
      <c r="X528" s="118"/>
      <c r="Y528" s="145"/>
      <c r="Z528" s="145"/>
      <c r="AA528" s="120"/>
    </row>
    <row r="529" spans="1:31" s="83" customFormat="1">
      <c r="A529" s="30">
        <v>4</v>
      </c>
      <c r="B529" s="118"/>
      <c r="C529" s="145"/>
      <c r="D529" s="145"/>
      <c r="E529" s="120"/>
      <c r="G529" s="30">
        <v>15</v>
      </c>
      <c r="H529" s="118"/>
      <c r="I529" s="121"/>
      <c r="J529" s="121"/>
      <c r="K529" s="121"/>
      <c r="L529" s="118"/>
      <c r="M529" s="145"/>
      <c r="N529" s="145"/>
      <c r="O529" s="120"/>
      <c r="Q529" s="30">
        <v>26</v>
      </c>
      <c r="R529" s="118"/>
      <c r="S529" s="145"/>
      <c r="T529" s="145"/>
      <c r="U529" s="120"/>
      <c r="W529" s="30">
        <v>37</v>
      </c>
      <c r="X529" s="118"/>
      <c r="Y529" s="145"/>
      <c r="Z529" s="145"/>
      <c r="AA529" s="120"/>
    </row>
    <row r="530" spans="1:31" s="83" customFormat="1">
      <c r="A530" s="30">
        <v>5</v>
      </c>
      <c r="B530" s="118"/>
      <c r="C530" s="145"/>
      <c r="D530" s="145"/>
      <c r="E530" s="120"/>
      <c r="G530" s="30">
        <v>16</v>
      </c>
      <c r="H530" s="118"/>
      <c r="I530" s="121"/>
      <c r="J530" s="121"/>
      <c r="K530" s="121"/>
      <c r="L530" s="118"/>
      <c r="M530" s="145"/>
      <c r="N530" s="145"/>
      <c r="O530" s="120"/>
      <c r="Q530" s="30">
        <v>27</v>
      </c>
      <c r="R530" s="118"/>
      <c r="S530" s="145"/>
      <c r="T530" s="145"/>
      <c r="U530" s="120"/>
      <c r="W530" s="30">
        <v>38</v>
      </c>
      <c r="X530" s="118"/>
      <c r="Y530" s="145"/>
      <c r="Z530" s="145"/>
      <c r="AA530" s="120"/>
    </row>
    <row r="531" spans="1:31" s="83" customFormat="1">
      <c r="A531" s="30">
        <v>6</v>
      </c>
      <c r="B531" s="118"/>
      <c r="C531" s="145"/>
      <c r="D531" s="145"/>
      <c r="E531" s="120"/>
      <c r="G531" s="30">
        <v>17</v>
      </c>
      <c r="H531" s="118"/>
      <c r="I531" s="121"/>
      <c r="J531" s="121"/>
      <c r="K531" s="121"/>
      <c r="L531" s="118"/>
      <c r="M531" s="145"/>
      <c r="N531" s="145"/>
      <c r="O531" s="120"/>
      <c r="Q531" s="30">
        <v>28</v>
      </c>
      <c r="R531" s="118"/>
      <c r="S531" s="145"/>
      <c r="T531" s="145"/>
      <c r="U531" s="120"/>
      <c r="W531" s="30">
        <v>39</v>
      </c>
      <c r="X531" s="118"/>
      <c r="Y531" s="145"/>
      <c r="Z531" s="145"/>
      <c r="AA531" s="120"/>
    </row>
    <row r="532" spans="1:31" s="83" customFormat="1">
      <c r="A532" s="30">
        <v>7</v>
      </c>
      <c r="B532" s="118"/>
      <c r="C532" s="145"/>
      <c r="D532" s="145"/>
      <c r="E532" s="120"/>
      <c r="G532" s="30">
        <v>18</v>
      </c>
      <c r="H532" s="118"/>
      <c r="I532" s="121"/>
      <c r="J532" s="121"/>
      <c r="K532" s="121"/>
      <c r="L532" s="118"/>
      <c r="M532" s="145"/>
      <c r="N532" s="145"/>
      <c r="O532" s="120"/>
      <c r="Q532" s="30">
        <v>29</v>
      </c>
      <c r="R532" s="118"/>
      <c r="S532" s="145"/>
      <c r="T532" s="145"/>
      <c r="U532" s="120"/>
      <c r="W532" s="30">
        <v>40</v>
      </c>
      <c r="X532" s="118"/>
      <c r="Y532" s="145"/>
      <c r="Z532" s="145"/>
      <c r="AA532" s="120"/>
    </row>
    <row r="533" spans="1:31" s="83" customFormat="1">
      <c r="A533" s="30">
        <v>8</v>
      </c>
      <c r="B533" s="118"/>
      <c r="C533" s="145"/>
      <c r="D533" s="145"/>
      <c r="E533" s="120"/>
      <c r="G533" s="30">
        <v>19</v>
      </c>
      <c r="H533" s="118"/>
      <c r="I533" s="121"/>
      <c r="J533" s="121"/>
      <c r="K533" s="121"/>
      <c r="L533" s="118"/>
      <c r="M533" s="145"/>
      <c r="N533" s="145"/>
      <c r="O533" s="120"/>
      <c r="Q533" s="30">
        <v>30</v>
      </c>
      <c r="R533" s="118"/>
      <c r="S533" s="145"/>
      <c r="T533" s="145"/>
      <c r="U533" s="120"/>
      <c r="W533" s="30">
        <v>41</v>
      </c>
      <c r="X533" s="118"/>
      <c r="Y533" s="145"/>
      <c r="Z533" s="145"/>
      <c r="AA533" s="120"/>
    </row>
    <row r="534" spans="1:31" s="83" customFormat="1">
      <c r="A534" s="30">
        <v>9</v>
      </c>
      <c r="B534" s="118"/>
      <c r="C534" s="145"/>
      <c r="D534" s="145"/>
      <c r="E534" s="120"/>
      <c r="G534" s="30">
        <v>20</v>
      </c>
      <c r="H534" s="118"/>
      <c r="I534" s="121"/>
      <c r="J534" s="121"/>
      <c r="K534" s="121"/>
      <c r="L534" s="118"/>
      <c r="M534" s="145"/>
      <c r="N534" s="145"/>
      <c r="O534" s="120"/>
      <c r="Q534" s="30">
        <v>31</v>
      </c>
      <c r="R534" s="118"/>
      <c r="S534" s="145"/>
      <c r="T534" s="145"/>
      <c r="U534" s="120"/>
      <c r="W534" s="30">
        <v>42</v>
      </c>
      <c r="X534" s="118"/>
      <c r="Y534" s="145"/>
      <c r="Z534" s="145"/>
      <c r="AA534" s="120"/>
    </row>
    <row r="535" spans="1:31" s="83" customFormat="1">
      <c r="A535" s="30">
        <v>10</v>
      </c>
      <c r="B535" s="118"/>
      <c r="C535" s="145"/>
      <c r="D535" s="145"/>
      <c r="E535" s="120"/>
      <c r="G535" s="30">
        <v>21</v>
      </c>
      <c r="H535" s="118"/>
      <c r="I535" s="121"/>
      <c r="J535" s="121"/>
      <c r="K535" s="121"/>
      <c r="L535" s="118"/>
      <c r="M535" s="145"/>
      <c r="N535" s="145"/>
      <c r="O535" s="120"/>
      <c r="Q535" s="30">
        <v>32</v>
      </c>
      <c r="R535" s="118"/>
      <c r="S535" s="145"/>
      <c r="T535" s="145"/>
      <c r="U535" s="120"/>
      <c r="W535" s="30">
        <v>43</v>
      </c>
      <c r="X535" s="118"/>
      <c r="Y535" s="145"/>
      <c r="Z535" s="145"/>
      <c r="AA535" s="120"/>
    </row>
    <row r="536" spans="1:31" s="83" customFormat="1" ht="13.5" thickBot="1">
      <c r="A536" s="30">
        <v>11</v>
      </c>
      <c r="B536" s="118"/>
      <c r="C536" s="145"/>
      <c r="D536" s="145"/>
      <c r="E536" s="120"/>
      <c r="G536" s="30">
        <v>22</v>
      </c>
      <c r="H536" s="118"/>
      <c r="I536" s="121"/>
      <c r="J536" s="121"/>
      <c r="K536" s="121"/>
      <c r="L536" s="118"/>
      <c r="M536" s="145"/>
      <c r="N536" s="145"/>
      <c r="O536" s="120"/>
      <c r="Q536" s="30">
        <v>33</v>
      </c>
      <c r="R536" s="118"/>
      <c r="S536" s="145"/>
      <c r="T536" s="145"/>
      <c r="U536" s="120"/>
      <c r="W536" s="142"/>
      <c r="X536" s="118"/>
      <c r="Y536" s="143"/>
      <c r="Z536" s="143"/>
      <c r="AA536" s="144">
        <f>SUM(E526:E536)+SUM(O526:O536)+SUM(AA526:AA535)+SUM(U526:U536)</f>
        <v>0</v>
      </c>
    </row>
    <row r="537" spans="1:31" s="83" customFormat="1">
      <c r="B537" s="88"/>
      <c r="D537" s="89"/>
      <c r="E537" s="84"/>
      <c r="H537" s="88"/>
      <c r="L537" s="88"/>
      <c r="N537" s="89"/>
      <c r="O537" s="84"/>
      <c r="R537" s="88"/>
      <c r="T537" s="89"/>
      <c r="U537" s="84"/>
      <c r="X537" s="88"/>
      <c r="AA537" s="84"/>
    </row>
    <row r="538" spans="1:31" s="83" customFormat="1">
      <c r="B538" s="88"/>
      <c r="D538" s="89"/>
      <c r="E538" s="84"/>
      <c r="H538" s="88"/>
      <c r="L538" s="88"/>
      <c r="N538" s="89"/>
      <c r="O538" s="84"/>
      <c r="R538" s="88"/>
      <c r="T538" s="89"/>
      <c r="U538" s="84"/>
      <c r="X538" s="88"/>
      <c r="AA538" s="84"/>
    </row>
    <row r="539" spans="1:31" s="83" customFormat="1">
      <c r="B539" s="88"/>
      <c r="D539" s="89"/>
      <c r="E539" s="84"/>
      <c r="H539" s="88"/>
      <c r="L539" s="88"/>
      <c r="N539" s="89"/>
      <c r="O539" s="84"/>
      <c r="R539" s="88"/>
      <c r="T539" s="89"/>
      <c r="U539" s="84"/>
      <c r="X539" s="88"/>
      <c r="AA539" s="84"/>
    </row>
    <row r="540" spans="1:31" s="83" customFormat="1">
      <c r="B540" s="88"/>
      <c r="D540" s="89"/>
      <c r="E540" s="84"/>
      <c r="H540" s="88"/>
      <c r="L540" s="88"/>
      <c r="N540" s="89"/>
      <c r="O540" s="84"/>
      <c r="R540" s="88"/>
      <c r="T540" s="89"/>
      <c r="U540" s="84"/>
      <c r="X540" s="88"/>
      <c r="AA540" s="84"/>
    </row>
    <row r="541" spans="1:31" s="83" customFormat="1">
      <c r="B541" s="88"/>
      <c r="D541" s="89"/>
      <c r="E541" s="84"/>
      <c r="H541" s="88"/>
      <c r="L541" s="88"/>
      <c r="N541" s="89"/>
      <c r="O541" s="84"/>
      <c r="R541" s="88"/>
      <c r="T541" s="89"/>
      <c r="U541" s="84"/>
      <c r="X541" s="88"/>
      <c r="AA541" s="84"/>
    </row>
    <row r="542" spans="1:31" s="83" customFormat="1">
      <c r="B542" s="88"/>
      <c r="D542" s="89"/>
      <c r="E542" s="84"/>
      <c r="H542" s="88"/>
      <c r="L542" s="88"/>
      <c r="N542" s="89"/>
      <c r="O542" s="84"/>
      <c r="R542" s="88"/>
      <c r="T542" s="89"/>
      <c r="U542" s="84"/>
      <c r="X542" s="88"/>
      <c r="AA542" s="84"/>
    </row>
    <row r="543" spans="1:31" s="83" customFormat="1" ht="13.5" thickBot="1">
      <c r="B543" s="88"/>
      <c r="D543" s="89"/>
      <c r="E543" s="84"/>
      <c r="H543" s="88"/>
      <c r="L543" s="88"/>
      <c r="N543" s="89"/>
      <c r="O543" s="84"/>
      <c r="R543" s="88"/>
      <c r="T543" s="89"/>
      <c r="U543" s="84"/>
      <c r="X543" s="88"/>
      <c r="AA543" s="84"/>
    </row>
    <row r="544" spans="1:31" ht="12.75" customHeight="1">
      <c r="A544" s="24">
        <v>25</v>
      </c>
      <c r="B544" s="25"/>
      <c r="C544" s="523" t="s">
        <v>138</v>
      </c>
      <c r="D544" s="514" t="s">
        <v>74</v>
      </c>
      <c r="E544" s="516" t="s">
        <v>13</v>
      </c>
      <c r="F544" s="83"/>
      <c r="G544" s="24"/>
      <c r="H544" s="25"/>
      <c r="I544" s="25"/>
      <c r="J544" s="25"/>
      <c r="K544" s="25"/>
      <c r="L544" s="25"/>
      <c r="M544" s="523" t="s">
        <v>138</v>
      </c>
      <c r="N544" s="514" t="s">
        <v>74</v>
      </c>
      <c r="O544" s="516" t="s">
        <v>13</v>
      </c>
      <c r="Q544" s="24">
        <v>25</v>
      </c>
      <c r="R544" s="25"/>
      <c r="S544" s="523" t="s">
        <v>138</v>
      </c>
      <c r="T544" s="514" t="s">
        <v>74</v>
      </c>
      <c r="U544" s="516" t="s">
        <v>13</v>
      </c>
      <c r="W544" s="24"/>
      <c r="X544" s="25"/>
      <c r="Y544" s="523" t="s">
        <v>138</v>
      </c>
      <c r="Z544" s="523" t="s">
        <v>74</v>
      </c>
      <c r="AA544" s="516" t="s">
        <v>13</v>
      </c>
      <c r="AB544" s="83"/>
      <c r="AC544" s="83"/>
      <c r="AD544" s="83"/>
      <c r="AE544" s="83"/>
    </row>
    <row r="545" spans="1:31" ht="38.25">
      <c r="A545" s="26" t="s">
        <v>7</v>
      </c>
      <c r="B545" s="340" t="str">
        <f>HYPERLINK("#B27"," אסמכתא "&amp;B27&amp;"         חזרה לטבלה ")</f>
        <v xml:space="preserve"> אסמכתא          חזרה לטבלה </v>
      </c>
      <c r="C545" s="524"/>
      <c r="D545" s="515"/>
      <c r="E545" s="517"/>
      <c r="F545" s="83"/>
      <c r="G545" s="26" t="s">
        <v>19</v>
      </c>
      <c r="H545" s="340"/>
      <c r="I545" s="27"/>
      <c r="J545" s="27"/>
      <c r="K545" s="27"/>
      <c r="L545" s="340" t="str">
        <f>HYPERLINK("#B27"," אסמכתא "&amp;B27&amp;"         חזרה לטבלה ")</f>
        <v xml:space="preserve"> אסמכתא          חזרה לטבלה </v>
      </c>
      <c r="M545" s="524"/>
      <c r="N545" s="515"/>
      <c r="O545" s="517"/>
      <c r="Q545" s="26" t="s">
        <v>7</v>
      </c>
      <c r="R545" s="340" t="str">
        <f>HYPERLINK("#B27"," אסמכתא "&amp;B27&amp;"         חזרה לטבלה ")</f>
        <v xml:space="preserve"> אסמכתא          חזרה לטבלה </v>
      </c>
      <c r="S545" s="524"/>
      <c r="T545" s="515"/>
      <c r="U545" s="517"/>
      <c r="W545" s="26" t="s">
        <v>19</v>
      </c>
      <c r="X545" s="340" t="str">
        <f>HYPERLINK("#B27"," אסמכתא "&amp;B27&amp;"         חזרה לטבלה ")</f>
        <v xml:space="preserve"> אסמכתא          חזרה לטבלה </v>
      </c>
      <c r="Y545" s="524"/>
      <c r="Z545" s="524"/>
      <c r="AA545" s="517"/>
      <c r="AB545" s="83"/>
      <c r="AC545" s="83"/>
      <c r="AD545" s="83"/>
      <c r="AE545" s="83"/>
    </row>
    <row r="546" spans="1:31" s="83" customFormat="1">
      <c r="A546" s="30">
        <v>1</v>
      </c>
      <c r="B546" s="118"/>
      <c r="C546" s="145"/>
      <c r="D546" s="145"/>
      <c r="E546" s="120"/>
      <c r="G546" s="30">
        <v>12</v>
      </c>
      <c r="H546" s="118"/>
      <c r="I546" s="121"/>
      <c r="J546" s="121"/>
      <c r="K546" s="121"/>
      <c r="L546" s="118"/>
      <c r="M546" s="145"/>
      <c r="N546" s="145"/>
      <c r="O546" s="120"/>
      <c r="Q546" s="30">
        <v>23</v>
      </c>
      <c r="R546" s="118"/>
      <c r="S546" s="145"/>
      <c r="T546" s="145"/>
      <c r="U546" s="120"/>
      <c r="W546" s="30">
        <v>34</v>
      </c>
      <c r="X546" s="118"/>
      <c r="Y546" s="145"/>
      <c r="Z546" s="145"/>
      <c r="AA546" s="120"/>
    </row>
    <row r="547" spans="1:31" s="83" customFormat="1">
      <c r="A547" s="30">
        <v>2</v>
      </c>
      <c r="B547" s="118"/>
      <c r="C547" s="145"/>
      <c r="D547" s="145"/>
      <c r="E547" s="120"/>
      <c r="G547" s="30">
        <v>13</v>
      </c>
      <c r="H547" s="118"/>
      <c r="I547" s="121"/>
      <c r="J547" s="121"/>
      <c r="K547" s="121"/>
      <c r="L547" s="118"/>
      <c r="M547" s="145"/>
      <c r="N547" s="145"/>
      <c r="O547" s="120"/>
      <c r="Q547" s="30">
        <v>24</v>
      </c>
      <c r="R547" s="118"/>
      <c r="S547" s="145"/>
      <c r="T547" s="145"/>
      <c r="U547" s="120"/>
      <c r="W547" s="30">
        <v>35</v>
      </c>
      <c r="X547" s="118"/>
      <c r="Y547" s="145"/>
      <c r="Z547" s="145"/>
      <c r="AA547" s="120"/>
    </row>
    <row r="548" spans="1:31" s="83" customFormat="1">
      <c r="A548" s="30">
        <v>3</v>
      </c>
      <c r="B548" s="118"/>
      <c r="C548" s="145"/>
      <c r="D548" s="145"/>
      <c r="E548" s="120"/>
      <c r="G548" s="30">
        <v>14</v>
      </c>
      <c r="H548" s="118"/>
      <c r="I548" s="121"/>
      <c r="J548" s="121"/>
      <c r="K548" s="121"/>
      <c r="L548" s="118"/>
      <c r="M548" s="145"/>
      <c r="N548" s="145"/>
      <c r="O548" s="120"/>
      <c r="Q548" s="30">
        <v>25</v>
      </c>
      <c r="R548" s="118"/>
      <c r="S548" s="145"/>
      <c r="T548" s="145"/>
      <c r="U548" s="120"/>
      <c r="W548" s="30">
        <v>36</v>
      </c>
      <c r="X548" s="118"/>
      <c r="Y548" s="145"/>
      <c r="Z548" s="145"/>
      <c r="AA548" s="120"/>
    </row>
    <row r="549" spans="1:31" s="83" customFormat="1">
      <c r="A549" s="30">
        <v>4</v>
      </c>
      <c r="B549" s="118"/>
      <c r="C549" s="145"/>
      <c r="D549" s="145"/>
      <c r="E549" s="120"/>
      <c r="G549" s="30">
        <v>15</v>
      </c>
      <c r="H549" s="118"/>
      <c r="I549" s="121"/>
      <c r="J549" s="121"/>
      <c r="K549" s="121"/>
      <c r="L549" s="118"/>
      <c r="M549" s="145"/>
      <c r="N549" s="145"/>
      <c r="O549" s="120"/>
      <c r="Q549" s="30">
        <v>26</v>
      </c>
      <c r="R549" s="118"/>
      <c r="S549" s="145"/>
      <c r="T549" s="145"/>
      <c r="U549" s="120"/>
      <c r="W549" s="30">
        <v>37</v>
      </c>
      <c r="X549" s="118"/>
      <c r="Y549" s="145"/>
      <c r="Z549" s="145"/>
      <c r="AA549" s="120"/>
    </row>
    <row r="550" spans="1:31" s="83" customFormat="1">
      <c r="A550" s="30">
        <v>5</v>
      </c>
      <c r="B550" s="118"/>
      <c r="C550" s="145"/>
      <c r="D550" s="145"/>
      <c r="E550" s="120"/>
      <c r="G550" s="30">
        <v>16</v>
      </c>
      <c r="H550" s="118"/>
      <c r="I550" s="121"/>
      <c r="J550" s="121"/>
      <c r="K550" s="121"/>
      <c r="L550" s="118"/>
      <c r="M550" s="145"/>
      <c r="N550" s="145"/>
      <c r="O550" s="120"/>
      <c r="Q550" s="30">
        <v>27</v>
      </c>
      <c r="R550" s="118"/>
      <c r="S550" s="145"/>
      <c r="T550" s="145"/>
      <c r="U550" s="120"/>
      <c r="W550" s="30">
        <v>38</v>
      </c>
      <c r="X550" s="118"/>
      <c r="Y550" s="145"/>
      <c r="Z550" s="145"/>
      <c r="AA550" s="120"/>
    </row>
    <row r="551" spans="1:31" s="83" customFormat="1">
      <c r="A551" s="30">
        <v>6</v>
      </c>
      <c r="B551" s="118"/>
      <c r="C551" s="145"/>
      <c r="D551" s="145"/>
      <c r="E551" s="120"/>
      <c r="G551" s="30">
        <v>17</v>
      </c>
      <c r="H551" s="118"/>
      <c r="I551" s="121"/>
      <c r="J551" s="121"/>
      <c r="K551" s="121"/>
      <c r="L551" s="118"/>
      <c r="M551" s="145"/>
      <c r="N551" s="145"/>
      <c r="O551" s="120"/>
      <c r="Q551" s="30">
        <v>28</v>
      </c>
      <c r="R551" s="118"/>
      <c r="S551" s="145"/>
      <c r="T551" s="145"/>
      <c r="U551" s="120"/>
      <c r="W551" s="30">
        <v>39</v>
      </c>
      <c r="X551" s="118"/>
      <c r="Y551" s="145"/>
      <c r="Z551" s="145"/>
      <c r="AA551" s="120"/>
    </row>
    <row r="552" spans="1:31" s="83" customFormat="1">
      <c r="A552" s="30">
        <v>7</v>
      </c>
      <c r="B552" s="118"/>
      <c r="C552" s="145"/>
      <c r="D552" s="145"/>
      <c r="E552" s="120"/>
      <c r="G552" s="30">
        <v>18</v>
      </c>
      <c r="H552" s="118"/>
      <c r="I552" s="121"/>
      <c r="J552" s="121"/>
      <c r="K552" s="121"/>
      <c r="L552" s="118"/>
      <c r="M552" s="145"/>
      <c r="N552" s="145"/>
      <c r="O552" s="120"/>
      <c r="Q552" s="30">
        <v>29</v>
      </c>
      <c r="R552" s="118"/>
      <c r="S552" s="145"/>
      <c r="T552" s="145"/>
      <c r="U552" s="120"/>
      <c r="W552" s="30">
        <v>40</v>
      </c>
      <c r="X552" s="118"/>
      <c r="Y552" s="145"/>
      <c r="Z552" s="145"/>
      <c r="AA552" s="120"/>
    </row>
    <row r="553" spans="1:31" s="83" customFormat="1">
      <c r="A553" s="30">
        <v>8</v>
      </c>
      <c r="B553" s="118"/>
      <c r="C553" s="145"/>
      <c r="D553" s="145"/>
      <c r="E553" s="120"/>
      <c r="G553" s="30">
        <v>19</v>
      </c>
      <c r="H553" s="118"/>
      <c r="I553" s="121"/>
      <c r="J553" s="121"/>
      <c r="K553" s="121"/>
      <c r="L553" s="118"/>
      <c r="M553" s="145"/>
      <c r="N553" s="145"/>
      <c r="O553" s="120"/>
      <c r="Q553" s="30">
        <v>30</v>
      </c>
      <c r="R553" s="118"/>
      <c r="S553" s="145"/>
      <c r="T553" s="145"/>
      <c r="U553" s="120"/>
      <c r="W553" s="30">
        <v>41</v>
      </c>
      <c r="X553" s="118"/>
      <c r="Y553" s="145"/>
      <c r="Z553" s="145"/>
      <c r="AA553" s="120"/>
    </row>
    <row r="554" spans="1:31" s="83" customFormat="1">
      <c r="A554" s="30">
        <v>9</v>
      </c>
      <c r="B554" s="118"/>
      <c r="C554" s="145"/>
      <c r="D554" s="145"/>
      <c r="E554" s="120"/>
      <c r="G554" s="30">
        <v>20</v>
      </c>
      <c r="H554" s="118"/>
      <c r="I554" s="121"/>
      <c r="J554" s="121"/>
      <c r="K554" s="121"/>
      <c r="L554" s="118"/>
      <c r="M554" s="145"/>
      <c r="N554" s="145"/>
      <c r="O554" s="120"/>
      <c r="Q554" s="30">
        <v>31</v>
      </c>
      <c r="R554" s="118"/>
      <c r="S554" s="145"/>
      <c r="T554" s="145"/>
      <c r="U554" s="120"/>
      <c r="W554" s="30">
        <v>42</v>
      </c>
      <c r="X554" s="118"/>
      <c r="Y554" s="145"/>
      <c r="Z554" s="145"/>
      <c r="AA554" s="120"/>
    </row>
    <row r="555" spans="1:31" s="83" customFormat="1">
      <c r="A555" s="30">
        <v>10</v>
      </c>
      <c r="B555" s="118"/>
      <c r="C555" s="145"/>
      <c r="D555" s="145"/>
      <c r="E555" s="120"/>
      <c r="G555" s="30">
        <v>21</v>
      </c>
      <c r="H555" s="118"/>
      <c r="I555" s="121"/>
      <c r="J555" s="121"/>
      <c r="K555" s="121"/>
      <c r="L555" s="118"/>
      <c r="M555" s="145"/>
      <c r="N555" s="145"/>
      <c r="O555" s="120"/>
      <c r="Q555" s="30">
        <v>32</v>
      </c>
      <c r="R555" s="118"/>
      <c r="S555" s="145"/>
      <c r="T555" s="145"/>
      <c r="U555" s="120"/>
      <c r="W555" s="30">
        <v>43</v>
      </c>
      <c r="X555" s="118"/>
      <c r="Y555" s="145"/>
      <c r="Z555" s="145"/>
      <c r="AA555" s="120"/>
    </row>
    <row r="556" spans="1:31" s="83" customFormat="1" ht="13.5" thickBot="1">
      <c r="A556" s="30">
        <v>11</v>
      </c>
      <c r="B556" s="118"/>
      <c r="C556" s="145"/>
      <c r="D556" s="145"/>
      <c r="E556" s="120"/>
      <c r="G556" s="30">
        <v>22</v>
      </c>
      <c r="H556" s="118"/>
      <c r="I556" s="121"/>
      <c r="J556" s="121"/>
      <c r="K556" s="121"/>
      <c r="L556" s="118"/>
      <c r="M556" s="145"/>
      <c r="N556" s="145"/>
      <c r="O556" s="120"/>
      <c r="Q556" s="30">
        <v>33</v>
      </c>
      <c r="R556" s="118"/>
      <c r="S556" s="145"/>
      <c r="T556" s="145"/>
      <c r="U556" s="120"/>
      <c r="W556" s="142"/>
      <c r="X556" s="118"/>
      <c r="Y556" s="143"/>
      <c r="Z556" s="143"/>
      <c r="AA556" s="144">
        <f>SUM(E546:E556)+SUM(O546:O556)+SUM(AA546:AA555)+SUM(U546:U556)</f>
        <v>0</v>
      </c>
    </row>
    <row r="557" spans="1:31" s="83" customFormat="1">
      <c r="B557" s="88"/>
      <c r="D557" s="89"/>
      <c r="E557" s="84"/>
      <c r="H557" s="88"/>
      <c r="L557" s="88"/>
      <c r="N557" s="89"/>
      <c r="O557" s="84"/>
      <c r="R557" s="88"/>
      <c r="T557" s="89"/>
      <c r="U557" s="84"/>
      <c r="X557" s="88"/>
      <c r="AA557" s="84"/>
    </row>
    <row r="558" spans="1:31" s="83" customFormat="1">
      <c r="B558" s="88"/>
      <c r="D558" s="89"/>
      <c r="E558" s="84"/>
      <c r="H558" s="88"/>
      <c r="L558" s="88"/>
      <c r="N558" s="89"/>
      <c r="O558" s="84"/>
      <c r="R558" s="88"/>
      <c r="T558" s="89"/>
      <c r="U558" s="84"/>
      <c r="X558" s="88"/>
      <c r="AA558" s="84"/>
    </row>
    <row r="559" spans="1:31" s="83" customFormat="1">
      <c r="B559" s="88"/>
      <c r="D559" s="89"/>
      <c r="E559" s="84"/>
      <c r="H559" s="88"/>
      <c r="L559" s="88"/>
      <c r="N559" s="89"/>
      <c r="O559" s="84"/>
      <c r="R559" s="88"/>
      <c r="T559" s="89"/>
      <c r="U559" s="84"/>
      <c r="X559" s="88"/>
      <c r="AA559" s="84"/>
    </row>
    <row r="560" spans="1:31" s="83" customFormat="1">
      <c r="B560" s="88"/>
      <c r="D560" s="89"/>
      <c r="E560" s="84"/>
      <c r="H560" s="88"/>
      <c r="L560" s="88"/>
      <c r="N560" s="89"/>
      <c r="O560" s="84"/>
      <c r="R560" s="88"/>
      <c r="T560" s="89"/>
      <c r="U560" s="84"/>
      <c r="X560" s="88"/>
      <c r="AA560" s="84"/>
    </row>
    <row r="561" spans="1:31" s="83" customFormat="1">
      <c r="B561" s="88"/>
      <c r="D561" s="89"/>
      <c r="E561" s="84"/>
      <c r="H561" s="88"/>
      <c r="L561" s="88"/>
      <c r="N561" s="89"/>
      <c r="O561" s="84"/>
      <c r="R561" s="88"/>
      <c r="T561" s="89"/>
      <c r="U561" s="84"/>
      <c r="X561" s="88"/>
      <c r="AA561" s="84"/>
    </row>
    <row r="562" spans="1:31" s="83" customFormat="1">
      <c r="B562" s="88"/>
      <c r="D562" s="89"/>
      <c r="E562" s="84"/>
      <c r="H562" s="88"/>
      <c r="L562" s="88"/>
      <c r="N562" s="89"/>
      <c r="O562" s="84"/>
      <c r="R562" s="88"/>
      <c r="T562" s="89"/>
      <c r="U562" s="84"/>
      <c r="X562" s="88"/>
      <c r="AA562" s="84"/>
    </row>
    <row r="563" spans="1:31" s="83" customFormat="1" ht="13.5" thickBot="1">
      <c r="B563" s="88"/>
      <c r="D563" s="89"/>
      <c r="E563" s="84"/>
      <c r="H563" s="88"/>
      <c r="L563" s="88"/>
      <c r="N563" s="89"/>
      <c r="O563" s="84"/>
      <c r="R563" s="88"/>
      <c r="T563" s="89"/>
      <c r="U563" s="84"/>
      <c r="X563" s="88"/>
      <c r="AA563" s="84"/>
    </row>
    <row r="564" spans="1:31" ht="12.75" customHeight="1">
      <c r="A564" s="24">
        <v>26</v>
      </c>
      <c r="B564" s="25"/>
      <c r="C564" s="523" t="s">
        <v>138</v>
      </c>
      <c r="D564" s="514" t="s">
        <v>74</v>
      </c>
      <c r="E564" s="516" t="s">
        <v>13</v>
      </c>
      <c r="F564" s="83"/>
      <c r="G564" s="24"/>
      <c r="H564" s="25"/>
      <c r="I564" s="25"/>
      <c r="J564" s="25"/>
      <c r="K564" s="25"/>
      <c r="L564" s="25"/>
      <c r="M564" s="523" t="s">
        <v>138</v>
      </c>
      <c r="N564" s="514" t="s">
        <v>74</v>
      </c>
      <c r="O564" s="516" t="s">
        <v>13</v>
      </c>
      <c r="Q564" s="24">
        <v>26</v>
      </c>
      <c r="R564" s="25"/>
      <c r="S564" s="523" t="s">
        <v>138</v>
      </c>
      <c r="T564" s="514" t="s">
        <v>74</v>
      </c>
      <c r="U564" s="516" t="s">
        <v>13</v>
      </c>
      <c r="W564" s="24"/>
      <c r="X564" s="25"/>
      <c r="Y564" s="523" t="s">
        <v>138</v>
      </c>
      <c r="Z564" s="523" t="s">
        <v>74</v>
      </c>
      <c r="AA564" s="516" t="s">
        <v>13</v>
      </c>
      <c r="AB564" s="83"/>
      <c r="AC564" s="83"/>
      <c r="AD564" s="83"/>
      <c r="AE564" s="83"/>
    </row>
    <row r="565" spans="1:31" ht="38.25">
      <c r="A565" s="26" t="s">
        <v>7</v>
      </c>
      <c r="B565" s="340" t="str">
        <f>HYPERLINK("#B28"," אסמכתא "&amp;B28&amp;"         חזרה לטבלה ")</f>
        <v xml:space="preserve"> אסמכתא          חזרה לטבלה </v>
      </c>
      <c r="C565" s="524"/>
      <c r="D565" s="515"/>
      <c r="E565" s="517"/>
      <c r="F565" s="83"/>
      <c r="G565" s="26" t="s">
        <v>19</v>
      </c>
      <c r="H565" s="340"/>
      <c r="I565" s="27"/>
      <c r="J565" s="27"/>
      <c r="K565" s="27"/>
      <c r="L565" s="340" t="str">
        <f>HYPERLINK("#B28"," אסמכתא "&amp;B28&amp;"         חזרה לטבלה ")</f>
        <v xml:space="preserve"> אסמכתא          חזרה לטבלה </v>
      </c>
      <c r="M565" s="524"/>
      <c r="N565" s="515"/>
      <c r="O565" s="517"/>
      <c r="Q565" s="26" t="s">
        <v>7</v>
      </c>
      <c r="R565" s="340" t="str">
        <f>HYPERLINK("#B28"," אסמכתא "&amp;B28&amp;"         חזרה לטבלה ")</f>
        <v xml:space="preserve"> אסמכתא          חזרה לטבלה </v>
      </c>
      <c r="S565" s="524"/>
      <c r="T565" s="515"/>
      <c r="U565" s="517"/>
      <c r="W565" s="26" t="s">
        <v>19</v>
      </c>
      <c r="X565" s="340" t="str">
        <f>HYPERLINK("#B28"," אסמכתא "&amp;B28&amp;"         חזרה לטבלה ")</f>
        <v xml:space="preserve"> אסמכתא          חזרה לטבלה </v>
      </c>
      <c r="Y565" s="524"/>
      <c r="Z565" s="524"/>
      <c r="AA565" s="517"/>
      <c r="AB565" s="83"/>
      <c r="AC565" s="83"/>
      <c r="AD565" s="83"/>
      <c r="AE565" s="83"/>
    </row>
    <row r="566" spans="1:31" s="83" customFormat="1">
      <c r="A566" s="30">
        <v>1</v>
      </c>
      <c r="B566" s="118"/>
      <c r="C566" s="145"/>
      <c r="D566" s="145"/>
      <c r="E566" s="120"/>
      <c r="G566" s="30">
        <v>12</v>
      </c>
      <c r="H566" s="118"/>
      <c r="I566" s="121"/>
      <c r="J566" s="121"/>
      <c r="K566" s="121"/>
      <c r="L566" s="118"/>
      <c r="M566" s="145"/>
      <c r="N566" s="145"/>
      <c r="O566" s="120"/>
      <c r="Q566" s="30">
        <v>23</v>
      </c>
      <c r="R566" s="118"/>
      <c r="S566" s="145"/>
      <c r="T566" s="145"/>
      <c r="U566" s="120"/>
      <c r="W566" s="30">
        <v>34</v>
      </c>
      <c r="X566" s="118"/>
      <c r="Y566" s="145"/>
      <c r="Z566" s="145"/>
      <c r="AA566" s="120"/>
    </row>
    <row r="567" spans="1:31" s="83" customFormat="1">
      <c r="A567" s="30">
        <v>2</v>
      </c>
      <c r="B567" s="118"/>
      <c r="C567" s="145"/>
      <c r="D567" s="145"/>
      <c r="E567" s="120"/>
      <c r="G567" s="30">
        <v>13</v>
      </c>
      <c r="H567" s="118"/>
      <c r="I567" s="121"/>
      <c r="J567" s="121"/>
      <c r="K567" s="121"/>
      <c r="L567" s="118"/>
      <c r="M567" s="145"/>
      <c r="N567" s="145"/>
      <c r="O567" s="120"/>
      <c r="Q567" s="30">
        <v>24</v>
      </c>
      <c r="R567" s="118"/>
      <c r="S567" s="145"/>
      <c r="T567" s="145"/>
      <c r="U567" s="120"/>
      <c r="W567" s="30">
        <v>35</v>
      </c>
      <c r="X567" s="118"/>
      <c r="Y567" s="145"/>
      <c r="Z567" s="145"/>
      <c r="AA567" s="120"/>
    </row>
    <row r="568" spans="1:31" s="83" customFormat="1">
      <c r="A568" s="30">
        <v>3</v>
      </c>
      <c r="B568" s="118"/>
      <c r="C568" s="145"/>
      <c r="D568" s="145"/>
      <c r="E568" s="120"/>
      <c r="G568" s="30">
        <v>14</v>
      </c>
      <c r="H568" s="118"/>
      <c r="I568" s="121"/>
      <c r="J568" s="121"/>
      <c r="K568" s="121"/>
      <c r="L568" s="118"/>
      <c r="M568" s="145"/>
      <c r="N568" s="145"/>
      <c r="O568" s="120"/>
      <c r="Q568" s="30">
        <v>25</v>
      </c>
      <c r="R568" s="118"/>
      <c r="S568" s="145"/>
      <c r="T568" s="145"/>
      <c r="U568" s="120"/>
      <c r="W568" s="30">
        <v>36</v>
      </c>
      <c r="X568" s="118"/>
      <c r="Y568" s="145"/>
      <c r="Z568" s="145"/>
      <c r="AA568" s="120"/>
    </row>
    <row r="569" spans="1:31" s="83" customFormat="1">
      <c r="A569" s="30">
        <v>4</v>
      </c>
      <c r="B569" s="118"/>
      <c r="C569" s="145"/>
      <c r="D569" s="145"/>
      <c r="E569" s="120"/>
      <c r="G569" s="30">
        <v>15</v>
      </c>
      <c r="H569" s="118"/>
      <c r="I569" s="121"/>
      <c r="J569" s="121"/>
      <c r="K569" s="121"/>
      <c r="L569" s="118"/>
      <c r="M569" s="145"/>
      <c r="N569" s="145"/>
      <c r="O569" s="120"/>
      <c r="Q569" s="30">
        <v>26</v>
      </c>
      <c r="R569" s="118"/>
      <c r="S569" s="145"/>
      <c r="T569" s="145"/>
      <c r="U569" s="120"/>
      <c r="W569" s="30">
        <v>37</v>
      </c>
      <c r="X569" s="118"/>
      <c r="Y569" s="145"/>
      <c r="Z569" s="145"/>
      <c r="AA569" s="120"/>
    </row>
    <row r="570" spans="1:31" s="83" customFormat="1">
      <c r="A570" s="30">
        <v>5</v>
      </c>
      <c r="B570" s="118"/>
      <c r="C570" s="145"/>
      <c r="D570" s="145"/>
      <c r="E570" s="120"/>
      <c r="G570" s="30">
        <v>16</v>
      </c>
      <c r="H570" s="118"/>
      <c r="I570" s="121"/>
      <c r="J570" s="121"/>
      <c r="K570" s="121"/>
      <c r="L570" s="118"/>
      <c r="M570" s="145"/>
      <c r="N570" s="145"/>
      <c r="O570" s="120"/>
      <c r="Q570" s="30">
        <v>27</v>
      </c>
      <c r="R570" s="118"/>
      <c r="S570" s="145"/>
      <c r="T570" s="145"/>
      <c r="U570" s="120"/>
      <c r="W570" s="30">
        <v>38</v>
      </c>
      <c r="X570" s="118"/>
      <c r="Y570" s="145"/>
      <c r="Z570" s="145"/>
      <c r="AA570" s="120"/>
    </row>
    <row r="571" spans="1:31" s="83" customFormat="1">
      <c r="A571" s="30">
        <v>6</v>
      </c>
      <c r="B571" s="118"/>
      <c r="C571" s="145"/>
      <c r="D571" s="145"/>
      <c r="E571" s="120"/>
      <c r="G571" s="30">
        <v>17</v>
      </c>
      <c r="H571" s="118"/>
      <c r="I571" s="121"/>
      <c r="J571" s="121"/>
      <c r="K571" s="121"/>
      <c r="L571" s="118"/>
      <c r="M571" s="145"/>
      <c r="N571" s="145"/>
      <c r="O571" s="120"/>
      <c r="Q571" s="30">
        <v>28</v>
      </c>
      <c r="R571" s="118"/>
      <c r="S571" s="145"/>
      <c r="T571" s="145"/>
      <c r="U571" s="120"/>
      <c r="W571" s="30">
        <v>39</v>
      </c>
      <c r="X571" s="118"/>
      <c r="Y571" s="145"/>
      <c r="Z571" s="145"/>
      <c r="AA571" s="120"/>
    </row>
    <row r="572" spans="1:31" s="83" customFormat="1">
      <c r="A572" s="30">
        <v>7</v>
      </c>
      <c r="B572" s="118"/>
      <c r="C572" s="145"/>
      <c r="D572" s="145"/>
      <c r="E572" s="120"/>
      <c r="G572" s="30">
        <v>18</v>
      </c>
      <c r="H572" s="118"/>
      <c r="I572" s="121"/>
      <c r="J572" s="121"/>
      <c r="K572" s="121"/>
      <c r="L572" s="118"/>
      <c r="M572" s="145"/>
      <c r="N572" s="145"/>
      <c r="O572" s="120"/>
      <c r="Q572" s="30">
        <v>29</v>
      </c>
      <c r="R572" s="118"/>
      <c r="S572" s="145"/>
      <c r="T572" s="145"/>
      <c r="U572" s="120"/>
      <c r="W572" s="30">
        <v>40</v>
      </c>
      <c r="X572" s="118"/>
      <c r="Y572" s="145"/>
      <c r="Z572" s="145"/>
      <c r="AA572" s="120"/>
    </row>
    <row r="573" spans="1:31" s="83" customFormat="1">
      <c r="A573" s="30">
        <v>8</v>
      </c>
      <c r="B573" s="118"/>
      <c r="C573" s="145"/>
      <c r="D573" s="145"/>
      <c r="E573" s="120"/>
      <c r="G573" s="30">
        <v>19</v>
      </c>
      <c r="H573" s="118"/>
      <c r="I573" s="121"/>
      <c r="J573" s="121"/>
      <c r="K573" s="121"/>
      <c r="L573" s="118"/>
      <c r="M573" s="145"/>
      <c r="N573" s="145"/>
      <c r="O573" s="120"/>
      <c r="Q573" s="30">
        <v>30</v>
      </c>
      <c r="R573" s="118"/>
      <c r="S573" s="145"/>
      <c r="T573" s="145"/>
      <c r="U573" s="120"/>
      <c r="W573" s="30">
        <v>41</v>
      </c>
      <c r="X573" s="118"/>
      <c r="Y573" s="145"/>
      <c r="Z573" s="145"/>
      <c r="AA573" s="120"/>
    </row>
    <row r="574" spans="1:31" s="83" customFormat="1">
      <c r="A574" s="30">
        <v>9</v>
      </c>
      <c r="B574" s="118"/>
      <c r="C574" s="145"/>
      <c r="D574" s="145"/>
      <c r="E574" s="120"/>
      <c r="G574" s="30">
        <v>20</v>
      </c>
      <c r="H574" s="118"/>
      <c r="I574" s="121"/>
      <c r="J574" s="121"/>
      <c r="K574" s="121"/>
      <c r="L574" s="118"/>
      <c r="M574" s="145"/>
      <c r="N574" s="145"/>
      <c r="O574" s="120"/>
      <c r="Q574" s="30">
        <v>31</v>
      </c>
      <c r="R574" s="118"/>
      <c r="S574" s="145"/>
      <c r="T574" s="145"/>
      <c r="U574" s="120"/>
      <c r="W574" s="30">
        <v>42</v>
      </c>
      <c r="X574" s="118"/>
      <c r="Y574" s="145"/>
      <c r="Z574" s="145"/>
      <c r="AA574" s="120"/>
    </row>
    <row r="575" spans="1:31" s="83" customFormat="1">
      <c r="A575" s="30">
        <v>10</v>
      </c>
      <c r="B575" s="118"/>
      <c r="C575" s="145"/>
      <c r="D575" s="145"/>
      <c r="E575" s="120"/>
      <c r="G575" s="30">
        <v>21</v>
      </c>
      <c r="H575" s="118"/>
      <c r="I575" s="121"/>
      <c r="J575" s="121"/>
      <c r="K575" s="121"/>
      <c r="L575" s="118"/>
      <c r="M575" s="145"/>
      <c r="N575" s="145"/>
      <c r="O575" s="120"/>
      <c r="Q575" s="30">
        <v>32</v>
      </c>
      <c r="R575" s="118"/>
      <c r="S575" s="145"/>
      <c r="T575" s="145"/>
      <c r="U575" s="120"/>
      <c r="W575" s="30">
        <v>43</v>
      </c>
      <c r="X575" s="118"/>
      <c r="Y575" s="145"/>
      <c r="Z575" s="145"/>
      <c r="AA575" s="120"/>
    </row>
    <row r="576" spans="1:31" s="83" customFormat="1" ht="13.5" thickBot="1">
      <c r="A576" s="30">
        <v>11</v>
      </c>
      <c r="B576" s="118"/>
      <c r="C576" s="145"/>
      <c r="D576" s="145"/>
      <c r="E576" s="120"/>
      <c r="G576" s="30">
        <v>22</v>
      </c>
      <c r="H576" s="118"/>
      <c r="I576" s="121"/>
      <c r="J576" s="121"/>
      <c r="K576" s="121"/>
      <c r="L576" s="118"/>
      <c r="M576" s="145"/>
      <c r="N576" s="145"/>
      <c r="O576" s="120"/>
      <c r="Q576" s="30">
        <v>33</v>
      </c>
      <c r="R576" s="118"/>
      <c r="S576" s="145"/>
      <c r="T576" s="145"/>
      <c r="U576" s="120"/>
      <c r="W576" s="142"/>
      <c r="X576" s="118"/>
      <c r="Y576" s="143"/>
      <c r="Z576" s="143"/>
      <c r="AA576" s="144">
        <f>SUM(E566:E576)+SUM(O566:O576)+SUM(AA566:AA575)+SUM(U566:U576)</f>
        <v>0</v>
      </c>
    </row>
    <row r="577" spans="1:31" s="83" customFormat="1">
      <c r="B577" s="88"/>
      <c r="D577" s="89"/>
      <c r="E577" s="84"/>
      <c r="H577" s="88"/>
      <c r="L577" s="88"/>
      <c r="N577" s="89"/>
      <c r="O577" s="84"/>
      <c r="R577" s="88"/>
      <c r="T577" s="89"/>
      <c r="U577" s="84"/>
      <c r="X577" s="88"/>
      <c r="AA577" s="84"/>
    </row>
    <row r="578" spans="1:31" s="83" customFormat="1">
      <c r="B578" s="88"/>
      <c r="D578" s="89"/>
      <c r="E578" s="84"/>
      <c r="H578" s="88"/>
      <c r="L578" s="88"/>
      <c r="N578" s="89"/>
      <c r="O578" s="84"/>
      <c r="R578" s="88"/>
      <c r="T578" s="89"/>
      <c r="U578" s="84"/>
      <c r="X578" s="88"/>
      <c r="AA578" s="84"/>
    </row>
    <row r="579" spans="1:31" s="83" customFormat="1">
      <c r="B579" s="88"/>
      <c r="D579" s="89"/>
      <c r="E579" s="84"/>
      <c r="H579" s="88"/>
      <c r="L579" s="88"/>
      <c r="N579" s="89"/>
      <c r="O579" s="84"/>
      <c r="R579" s="88"/>
      <c r="T579" s="89"/>
      <c r="U579" s="84"/>
      <c r="X579" s="88"/>
      <c r="AA579" s="84"/>
    </row>
    <row r="580" spans="1:31" s="83" customFormat="1">
      <c r="B580" s="88"/>
      <c r="D580" s="89"/>
      <c r="E580" s="84"/>
      <c r="H580" s="88"/>
      <c r="L580" s="88"/>
      <c r="N580" s="89"/>
      <c r="O580" s="84"/>
      <c r="R580" s="88"/>
      <c r="T580" s="89"/>
      <c r="U580" s="84"/>
      <c r="X580" s="88"/>
      <c r="AA580" s="84"/>
    </row>
    <row r="581" spans="1:31" s="83" customFormat="1">
      <c r="B581" s="88"/>
      <c r="D581" s="89"/>
      <c r="E581" s="84"/>
      <c r="H581" s="88"/>
      <c r="L581" s="88"/>
      <c r="N581" s="89"/>
      <c r="O581" s="84"/>
      <c r="R581" s="88"/>
      <c r="T581" s="89"/>
      <c r="U581" s="84"/>
      <c r="X581" s="88"/>
      <c r="AA581" s="84"/>
    </row>
    <row r="582" spans="1:31" s="83" customFormat="1">
      <c r="B582" s="88"/>
      <c r="D582" s="89"/>
      <c r="E582" s="84"/>
      <c r="H582" s="88"/>
      <c r="L582" s="88"/>
      <c r="N582" s="89"/>
      <c r="O582" s="84"/>
      <c r="R582" s="88"/>
      <c r="T582" s="89"/>
      <c r="U582" s="84"/>
      <c r="X582" s="88"/>
      <c r="AA582" s="84"/>
    </row>
    <row r="583" spans="1:31" s="83" customFormat="1" ht="13.5" thickBot="1">
      <c r="B583" s="88"/>
      <c r="D583" s="89"/>
      <c r="E583" s="84"/>
      <c r="H583" s="88"/>
      <c r="L583" s="88"/>
      <c r="N583" s="89"/>
      <c r="O583" s="84"/>
      <c r="R583" s="88"/>
      <c r="T583" s="89"/>
      <c r="U583" s="84"/>
      <c r="X583" s="88"/>
      <c r="AA583" s="84"/>
    </row>
    <row r="584" spans="1:31" ht="12.75" customHeight="1">
      <c r="A584" s="24">
        <v>27</v>
      </c>
      <c r="B584" s="25"/>
      <c r="C584" s="523" t="s">
        <v>138</v>
      </c>
      <c r="D584" s="514" t="s">
        <v>74</v>
      </c>
      <c r="E584" s="516" t="s">
        <v>13</v>
      </c>
      <c r="F584" s="83"/>
      <c r="G584" s="24"/>
      <c r="H584" s="25"/>
      <c r="I584" s="25"/>
      <c r="J584" s="25"/>
      <c r="K584" s="25"/>
      <c r="L584" s="25"/>
      <c r="M584" s="523" t="s">
        <v>138</v>
      </c>
      <c r="N584" s="514" t="s">
        <v>74</v>
      </c>
      <c r="O584" s="516" t="s">
        <v>13</v>
      </c>
      <c r="Q584" s="24">
        <v>27</v>
      </c>
      <c r="R584" s="25"/>
      <c r="S584" s="523" t="s">
        <v>138</v>
      </c>
      <c r="T584" s="514" t="s">
        <v>74</v>
      </c>
      <c r="U584" s="516" t="s">
        <v>13</v>
      </c>
      <c r="W584" s="24"/>
      <c r="X584" s="25"/>
      <c r="Y584" s="523" t="s">
        <v>138</v>
      </c>
      <c r="Z584" s="523" t="s">
        <v>74</v>
      </c>
      <c r="AA584" s="516" t="s">
        <v>13</v>
      </c>
      <c r="AB584" s="83"/>
      <c r="AC584" s="83"/>
      <c r="AD584" s="83"/>
      <c r="AE584" s="83"/>
    </row>
    <row r="585" spans="1:31" ht="38.25">
      <c r="A585" s="26" t="s">
        <v>7</v>
      </c>
      <c r="B585" s="340" t="str">
        <f>HYPERLINK("#B29"," אסמכתא "&amp;B29&amp;"         חזרה לטבלה ")</f>
        <v xml:space="preserve"> אסמכתא          חזרה לטבלה </v>
      </c>
      <c r="C585" s="524"/>
      <c r="D585" s="515"/>
      <c r="E585" s="517"/>
      <c r="F585" s="83"/>
      <c r="G585" s="26" t="s">
        <v>19</v>
      </c>
      <c r="H585" s="340"/>
      <c r="I585" s="27"/>
      <c r="J585" s="27"/>
      <c r="K585" s="27"/>
      <c r="L585" s="340" t="str">
        <f>HYPERLINK("#B29"," אסמכתא "&amp;B29&amp;"         חזרה לטבלה ")</f>
        <v xml:space="preserve"> אסמכתא          חזרה לטבלה </v>
      </c>
      <c r="M585" s="524"/>
      <c r="N585" s="515"/>
      <c r="O585" s="517"/>
      <c r="Q585" s="26" t="s">
        <v>7</v>
      </c>
      <c r="R585" s="340" t="str">
        <f>HYPERLINK("#B29"," אסמכתא "&amp;B29&amp;"         חזרה לטבלה ")</f>
        <v xml:space="preserve"> אסמכתא          חזרה לטבלה </v>
      </c>
      <c r="S585" s="524"/>
      <c r="T585" s="515"/>
      <c r="U585" s="517"/>
      <c r="W585" s="26" t="s">
        <v>19</v>
      </c>
      <c r="X585" s="340" t="str">
        <f>HYPERLINK("#B29"," אסמכתא "&amp;B29&amp;"         חזרה לטבלה ")</f>
        <v xml:space="preserve"> אסמכתא          חזרה לטבלה </v>
      </c>
      <c r="Y585" s="524"/>
      <c r="Z585" s="524"/>
      <c r="AA585" s="517"/>
      <c r="AB585" s="83"/>
      <c r="AC585" s="83"/>
      <c r="AD585" s="83"/>
      <c r="AE585" s="83"/>
    </row>
    <row r="586" spans="1:31" s="83" customFormat="1">
      <c r="A586" s="30">
        <v>1</v>
      </c>
      <c r="B586" s="118"/>
      <c r="C586" s="145"/>
      <c r="D586" s="145"/>
      <c r="E586" s="120"/>
      <c r="G586" s="30">
        <v>12</v>
      </c>
      <c r="H586" s="118"/>
      <c r="I586" s="121"/>
      <c r="J586" s="121"/>
      <c r="K586" s="121"/>
      <c r="L586" s="118"/>
      <c r="M586" s="145"/>
      <c r="N586" s="145"/>
      <c r="O586" s="120"/>
      <c r="Q586" s="30">
        <v>23</v>
      </c>
      <c r="R586" s="118"/>
      <c r="S586" s="145"/>
      <c r="T586" s="145"/>
      <c r="U586" s="120"/>
      <c r="W586" s="30">
        <v>34</v>
      </c>
      <c r="X586" s="118"/>
      <c r="Y586" s="145"/>
      <c r="Z586" s="145"/>
      <c r="AA586" s="120"/>
    </row>
    <row r="587" spans="1:31" s="83" customFormat="1">
      <c r="A587" s="30">
        <v>2</v>
      </c>
      <c r="B587" s="118"/>
      <c r="C587" s="145"/>
      <c r="D587" s="145"/>
      <c r="E587" s="120"/>
      <c r="G587" s="30">
        <v>13</v>
      </c>
      <c r="H587" s="118"/>
      <c r="I587" s="121"/>
      <c r="J587" s="121"/>
      <c r="K587" s="121"/>
      <c r="L587" s="118"/>
      <c r="M587" s="145"/>
      <c r="N587" s="145"/>
      <c r="O587" s="120"/>
      <c r="Q587" s="30">
        <v>24</v>
      </c>
      <c r="R587" s="118"/>
      <c r="S587" s="145"/>
      <c r="T587" s="145"/>
      <c r="U587" s="120"/>
      <c r="W587" s="30">
        <v>35</v>
      </c>
      <c r="X587" s="118"/>
      <c r="Y587" s="145"/>
      <c r="Z587" s="145"/>
      <c r="AA587" s="120"/>
    </row>
    <row r="588" spans="1:31" s="83" customFormat="1">
      <c r="A588" s="30">
        <v>3</v>
      </c>
      <c r="B588" s="118"/>
      <c r="C588" s="145"/>
      <c r="D588" s="145"/>
      <c r="E588" s="120"/>
      <c r="G588" s="30">
        <v>14</v>
      </c>
      <c r="H588" s="118"/>
      <c r="I588" s="121"/>
      <c r="J588" s="121"/>
      <c r="K588" s="121"/>
      <c r="L588" s="118"/>
      <c r="M588" s="145"/>
      <c r="N588" s="145"/>
      <c r="O588" s="120"/>
      <c r="Q588" s="30">
        <v>25</v>
      </c>
      <c r="R588" s="118"/>
      <c r="S588" s="145"/>
      <c r="T588" s="145"/>
      <c r="U588" s="120"/>
      <c r="W588" s="30">
        <v>36</v>
      </c>
      <c r="X588" s="118"/>
      <c r="Y588" s="145"/>
      <c r="Z588" s="145"/>
      <c r="AA588" s="120"/>
    </row>
    <row r="589" spans="1:31" s="83" customFormat="1">
      <c r="A589" s="30">
        <v>4</v>
      </c>
      <c r="B589" s="118"/>
      <c r="C589" s="145"/>
      <c r="D589" s="145"/>
      <c r="E589" s="120"/>
      <c r="G589" s="30">
        <v>15</v>
      </c>
      <c r="H589" s="118"/>
      <c r="I589" s="121"/>
      <c r="J589" s="121"/>
      <c r="K589" s="121"/>
      <c r="L589" s="118"/>
      <c r="M589" s="145"/>
      <c r="N589" s="145"/>
      <c r="O589" s="120"/>
      <c r="Q589" s="30">
        <v>26</v>
      </c>
      <c r="R589" s="118"/>
      <c r="S589" s="145"/>
      <c r="T589" s="145"/>
      <c r="U589" s="120"/>
      <c r="W589" s="30">
        <v>37</v>
      </c>
      <c r="X589" s="118"/>
      <c r="Y589" s="145"/>
      <c r="Z589" s="145"/>
      <c r="AA589" s="120"/>
    </row>
    <row r="590" spans="1:31" s="83" customFormat="1">
      <c r="A590" s="30">
        <v>5</v>
      </c>
      <c r="B590" s="118"/>
      <c r="C590" s="145"/>
      <c r="D590" s="145"/>
      <c r="E590" s="120"/>
      <c r="G590" s="30">
        <v>16</v>
      </c>
      <c r="H590" s="118"/>
      <c r="I590" s="121"/>
      <c r="J590" s="121"/>
      <c r="K590" s="121"/>
      <c r="L590" s="118"/>
      <c r="M590" s="145"/>
      <c r="N590" s="145"/>
      <c r="O590" s="120"/>
      <c r="Q590" s="30">
        <v>27</v>
      </c>
      <c r="R590" s="118"/>
      <c r="S590" s="145"/>
      <c r="T590" s="145"/>
      <c r="U590" s="120"/>
      <c r="W590" s="30">
        <v>38</v>
      </c>
      <c r="X590" s="118"/>
      <c r="Y590" s="145"/>
      <c r="Z590" s="145"/>
      <c r="AA590" s="120"/>
    </row>
    <row r="591" spans="1:31" s="83" customFormat="1">
      <c r="A591" s="30">
        <v>6</v>
      </c>
      <c r="B591" s="118"/>
      <c r="C591" s="145"/>
      <c r="D591" s="145"/>
      <c r="E591" s="120"/>
      <c r="G591" s="30">
        <v>17</v>
      </c>
      <c r="H591" s="118"/>
      <c r="I591" s="121"/>
      <c r="J591" s="121"/>
      <c r="K591" s="121"/>
      <c r="L591" s="118"/>
      <c r="M591" s="145"/>
      <c r="N591" s="145"/>
      <c r="O591" s="120"/>
      <c r="Q591" s="30">
        <v>28</v>
      </c>
      <c r="R591" s="118"/>
      <c r="S591" s="145"/>
      <c r="T591" s="145"/>
      <c r="U591" s="120"/>
      <c r="W591" s="30">
        <v>39</v>
      </c>
      <c r="X591" s="118"/>
      <c r="Y591" s="145"/>
      <c r="Z591" s="145"/>
      <c r="AA591" s="120"/>
    </row>
    <row r="592" spans="1:31" s="83" customFormat="1">
      <c r="A592" s="30">
        <v>7</v>
      </c>
      <c r="B592" s="118"/>
      <c r="C592" s="145"/>
      <c r="D592" s="145"/>
      <c r="E592" s="120"/>
      <c r="G592" s="30">
        <v>18</v>
      </c>
      <c r="H592" s="118"/>
      <c r="I592" s="121"/>
      <c r="J592" s="121"/>
      <c r="K592" s="121"/>
      <c r="L592" s="118"/>
      <c r="M592" s="145"/>
      <c r="N592" s="145"/>
      <c r="O592" s="120"/>
      <c r="Q592" s="30">
        <v>29</v>
      </c>
      <c r="R592" s="118"/>
      <c r="S592" s="145"/>
      <c r="T592" s="145"/>
      <c r="U592" s="120"/>
      <c r="W592" s="30">
        <v>40</v>
      </c>
      <c r="X592" s="118"/>
      <c r="Y592" s="145"/>
      <c r="Z592" s="145"/>
      <c r="AA592" s="120"/>
    </row>
    <row r="593" spans="1:31" s="83" customFormat="1">
      <c r="A593" s="30">
        <v>8</v>
      </c>
      <c r="B593" s="118"/>
      <c r="C593" s="145"/>
      <c r="D593" s="145"/>
      <c r="E593" s="120"/>
      <c r="G593" s="30">
        <v>19</v>
      </c>
      <c r="H593" s="118"/>
      <c r="I593" s="121"/>
      <c r="J593" s="121"/>
      <c r="K593" s="121"/>
      <c r="L593" s="118"/>
      <c r="M593" s="145"/>
      <c r="N593" s="145"/>
      <c r="O593" s="120"/>
      <c r="Q593" s="30">
        <v>30</v>
      </c>
      <c r="R593" s="118"/>
      <c r="S593" s="145"/>
      <c r="T593" s="145"/>
      <c r="U593" s="120"/>
      <c r="W593" s="30">
        <v>41</v>
      </c>
      <c r="X593" s="118"/>
      <c r="Y593" s="145"/>
      <c r="Z593" s="145"/>
      <c r="AA593" s="120"/>
    </row>
    <row r="594" spans="1:31" s="83" customFormat="1">
      <c r="A594" s="30">
        <v>9</v>
      </c>
      <c r="B594" s="118"/>
      <c r="C594" s="145"/>
      <c r="D594" s="145"/>
      <c r="E594" s="120"/>
      <c r="G594" s="30">
        <v>20</v>
      </c>
      <c r="H594" s="118"/>
      <c r="I594" s="121"/>
      <c r="J594" s="121"/>
      <c r="K594" s="121"/>
      <c r="L594" s="118"/>
      <c r="M594" s="145"/>
      <c r="N594" s="145"/>
      <c r="O594" s="120"/>
      <c r="Q594" s="30">
        <v>31</v>
      </c>
      <c r="R594" s="118"/>
      <c r="S594" s="145"/>
      <c r="T594" s="145"/>
      <c r="U594" s="120"/>
      <c r="W594" s="30">
        <v>42</v>
      </c>
      <c r="X594" s="118"/>
      <c r="Y594" s="145"/>
      <c r="Z594" s="145"/>
      <c r="AA594" s="120"/>
    </row>
    <row r="595" spans="1:31" s="83" customFormat="1">
      <c r="A595" s="30">
        <v>10</v>
      </c>
      <c r="B595" s="118"/>
      <c r="C595" s="145"/>
      <c r="D595" s="145"/>
      <c r="E595" s="120"/>
      <c r="G595" s="30">
        <v>21</v>
      </c>
      <c r="H595" s="118"/>
      <c r="I595" s="121"/>
      <c r="J595" s="121"/>
      <c r="K595" s="121"/>
      <c r="L595" s="118"/>
      <c r="M595" s="145"/>
      <c r="N595" s="145"/>
      <c r="O595" s="120"/>
      <c r="Q595" s="30">
        <v>32</v>
      </c>
      <c r="R595" s="118"/>
      <c r="S595" s="145"/>
      <c r="T595" s="145"/>
      <c r="U595" s="120"/>
      <c r="W595" s="30">
        <v>43</v>
      </c>
      <c r="X595" s="118"/>
      <c r="Y595" s="145"/>
      <c r="Z595" s="145"/>
      <c r="AA595" s="120"/>
    </row>
    <row r="596" spans="1:31" s="83" customFormat="1" ht="13.5" thickBot="1">
      <c r="A596" s="30">
        <v>11</v>
      </c>
      <c r="B596" s="118"/>
      <c r="C596" s="145"/>
      <c r="D596" s="145"/>
      <c r="E596" s="120"/>
      <c r="G596" s="30">
        <v>22</v>
      </c>
      <c r="H596" s="118"/>
      <c r="I596" s="121"/>
      <c r="J596" s="121"/>
      <c r="K596" s="121"/>
      <c r="L596" s="118"/>
      <c r="M596" s="145"/>
      <c r="N596" s="145"/>
      <c r="O596" s="120"/>
      <c r="Q596" s="30">
        <v>33</v>
      </c>
      <c r="R596" s="118"/>
      <c r="S596" s="145"/>
      <c r="T596" s="145"/>
      <c r="U596" s="120"/>
      <c r="W596" s="142"/>
      <c r="X596" s="118"/>
      <c r="Y596" s="143"/>
      <c r="Z596" s="143"/>
      <c r="AA596" s="144">
        <f>SUM(E586:E596)+SUM(O586:O596)+SUM(AA586:AA595)+SUM(U586:U596)</f>
        <v>0</v>
      </c>
    </row>
    <row r="597" spans="1:31" s="83" customFormat="1">
      <c r="B597" s="88"/>
      <c r="D597" s="89"/>
      <c r="E597" s="84"/>
      <c r="H597" s="88"/>
      <c r="L597" s="88"/>
      <c r="N597" s="89"/>
      <c r="O597" s="84"/>
      <c r="R597" s="88"/>
      <c r="T597" s="89"/>
      <c r="U597" s="84"/>
      <c r="X597" s="88"/>
      <c r="AA597" s="84"/>
    </row>
    <row r="598" spans="1:31" s="83" customFormat="1">
      <c r="B598" s="88"/>
      <c r="D598" s="89"/>
      <c r="E598" s="84"/>
      <c r="H598" s="88"/>
      <c r="L598" s="88"/>
      <c r="N598" s="89"/>
      <c r="O598" s="84"/>
      <c r="R598" s="88"/>
      <c r="T598" s="89"/>
      <c r="U598" s="84"/>
      <c r="X598" s="88"/>
      <c r="AA598" s="84"/>
    </row>
    <row r="599" spans="1:31" s="83" customFormat="1">
      <c r="B599" s="88"/>
      <c r="D599" s="89"/>
      <c r="E599" s="84"/>
      <c r="H599" s="88"/>
      <c r="L599" s="88"/>
      <c r="N599" s="89"/>
      <c r="O599" s="84"/>
      <c r="R599" s="88"/>
      <c r="T599" s="89"/>
      <c r="U599" s="84"/>
      <c r="X599" s="88"/>
      <c r="AA599" s="84"/>
    </row>
    <row r="600" spans="1:31" s="83" customFormat="1">
      <c r="B600" s="88"/>
      <c r="D600" s="89"/>
      <c r="E600" s="84"/>
      <c r="H600" s="88"/>
      <c r="L600" s="88"/>
      <c r="N600" s="89"/>
      <c r="O600" s="84"/>
      <c r="R600" s="88"/>
      <c r="T600" s="89"/>
      <c r="U600" s="84"/>
      <c r="X600" s="88"/>
      <c r="AA600" s="84"/>
    </row>
    <row r="601" spans="1:31" s="83" customFormat="1">
      <c r="B601" s="88"/>
      <c r="D601" s="89"/>
      <c r="E601" s="84"/>
      <c r="H601" s="88"/>
      <c r="L601" s="88"/>
      <c r="N601" s="89"/>
      <c r="O601" s="84"/>
      <c r="R601" s="88"/>
      <c r="T601" s="89"/>
      <c r="U601" s="84"/>
      <c r="X601" s="88"/>
      <c r="AA601" s="84"/>
    </row>
    <row r="602" spans="1:31" s="83" customFormat="1">
      <c r="B602" s="88"/>
      <c r="D602" s="89"/>
      <c r="E602" s="84"/>
      <c r="H602" s="88"/>
      <c r="L602" s="88"/>
      <c r="N602" s="89"/>
      <c r="O602" s="84"/>
      <c r="R602" s="88"/>
      <c r="T602" s="89"/>
      <c r="U602" s="84"/>
      <c r="X602" s="88"/>
      <c r="AA602" s="84"/>
    </row>
    <row r="603" spans="1:31" s="83" customFormat="1" ht="13.5" thickBot="1">
      <c r="B603" s="88"/>
      <c r="D603" s="89"/>
      <c r="E603" s="84"/>
      <c r="H603" s="88"/>
      <c r="L603" s="88"/>
      <c r="N603" s="89"/>
      <c r="O603" s="84"/>
      <c r="R603" s="88"/>
      <c r="T603" s="89"/>
      <c r="U603" s="84"/>
      <c r="X603" s="88"/>
      <c r="AA603" s="84"/>
    </row>
    <row r="604" spans="1:31" ht="12.75" customHeight="1">
      <c r="A604" s="24">
        <v>28</v>
      </c>
      <c r="B604" s="25"/>
      <c r="C604" s="523" t="s">
        <v>138</v>
      </c>
      <c r="D604" s="514" t="s">
        <v>74</v>
      </c>
      <c r="E604" s="516" t="s">
        <v>13</v>
      </c>
      <c r="F604" s="83"/>
      <c r="G604" s="24"/>
      <c r="H604" s="25"/>
      <c r="I604" s="25"/>
      <c r="J604" s="25"/>
      <c r="K604" s="25"/>
      <c r="L604" s="25"/>
      <c r="M604" s="523" t="s">
        <v>138</v>
      </c>
      <c r="N604" s="514" t="s">
        <v>74</v>
      </c>
      <c r="O604" s="516" t="s">
        <v>13</v>
      </c>
      <c r="Q604" s="24">
        <v>28</v>
      </c>
      <c r="R604" s="25"/>
      <c r="S604" s="523" t="s">
        <v>138</v>
      </c>
      <c r="T604" s="514" t="s">
        <v>74</v>
      </c>
      <c r="U604" s="516" t="s">
        <v>13</v>
      </c>
      <c r="W604" s="24"/>
      <c r="X604" s="25"/>
      <c r="Y604" s="523" t="s">
        <v>138</v>
      </c>
      <c r="Z604" s="523" t="s">
        <v>74</v>
      </c>
      <c r="AA604" s="516" t="s">
        <v>13</v>
      </c>
      <c r="AB604" s="83"/>
      <c r="AC604" s="83"/>
      <c r="AD604" s="83"/>
      <c r="AE604" s="83"/>
    </row>
    <row r="605" spans="1:31" ht="38.25">
      <c r="A605" s="26" t="s">
        <v>7</v>
      </c>
      <c r="B605" s="340" t="str">
        <f>HYPERLINK("#B30"," אסמכתא "&amp;B30&amp;"         חזרה לטבלה ")</f>
        <v xml:space="preserve"> אסמכתא          חזרה לטבלה </v>
      </c>
      <c r="C605" s="524"/>
      <c r="D605" s="515"/>
      <c r="E605" s="517"/>
      <c r="F605" s="83"/>
      <c r="G605" s="26" t="s">
        <v>19</v>
      </c>
      <c r="H605" s="340"/>
      <c r="I605" s="27"/>
      <c r="J605" s="27"/>
      <c r="K605" s="27"/>
      <c r="L605" s="340" t="str">
        <f>HYPERLINK("#B30"," אסמכתא "&amp;B30&amp;"         חזרה לטבלה ")</f>
        <v xml:space="preserve"> אסמכתא          חזרה לטבלה </v>
      </c>
      <c r="M605" s="524"/>
      <c r="N605" s="515"/>
      <c r="O605" s="517"/>
      <c r="Q605" s="26" t="s">
        <v>7</v>
      </c>
      <c r="R605" s="340" t="str">
        <f>HYPERLINK("#B30"," אסמכתא "&amp;B30&amp;"         חזרה לטבלה ")</f>
        <v xml:space="preserve"> אסמכתא          חזרה לטבלה </v>
      </c>
      <c r="S605" s="524"/>
      <c r="T605" s="515"/>
      <c r="U605" s="517"/>
      <c r="W605" s="26" t="s">
        <v>19</v>
      </c>
      <c r="X605" s="340" t="str">
        <f>HYPERLINK("#B30"," אסמכתא "&amp;B30&amp;"         חזרה לטבלה ")</f>
        <v xml:space="preserve"> אסמכתא          חזרה לטבלה </v>
      </c>
      <c r="Y605" s="524"/>
      <c r="Z605" s="524"/>
      <c r="AA605" s="517"/>
      <c r="AB605" s="83"/>
      <c r="AC605" s="83"/>
      <c r="AD605" s="83"/>
      <c r="AE605" s="83"/>
    </row>
    <row r="606" spans="1:31" s="83" customFormat="1">
      <c r="A606" s="30">
        <v>1</v>
      </c>
      <c r="B606" s="118"/>
      <c r="C606" s="145"/>
      <c r="D606" s="145"/>
      <c r="E606" s="120"/>
      <c r="G606" s="30">
        <v>12</v>
      </c>
      <c r="H606" s="118"/>
      <c r="I606" s="121"/>
      <c r="J606" s="121"/>
      <c r="K606" s="121"/>
      <c r="L606" s="118"/>
      <c r="M606" s="145"/>
      <c r="N606" s="145"/>
      <c r="O606" s="120"/>
      <c r="Q606" s="30">
        <v>23</v>
      </c>
      <c r="R606" s="118"/>
      <c r="S606" s="145"/>
      <c r="T606" s="145"/>
      <c r="U606" s="120"/>
      <c r="W606" s="30">
        <v>34</v>
      </c>
      <c r="X606" s="118"/>
      <c r="Y606" s="145"/>
      <c r="Z606" s="145"/>
      <c r="AA606" s="120"/>
    </row>
    <row r="607" spans="1:31" s="83" customFormat="1">
      <c r="A607" s="30">
        <v>2</v>
      </c>
      <c r="B607" s="118"/>
      <c r="C607" s="145"/>
      <c r="D607" s="145"/>
      <c r="E607" s="120"/>
      <c r="G607" s="30">
        <v>13</v>
      </c>
      <c r="H607" s="118"/>
      <c r="I607" s="121"/>
      <c r="J607" s="121"/>
      <c r="K607" s="121"/>
      <c r="L607" s="118"/>
      <c r="M607" s="145"/>
      <c r="N607" s="145"/>
      <c r="O607" s="120"/>
      <c r="Q607" s="30">
        <v>24</v>
      </c>
      <c r="R607" s="118"/>
      <c r="S607" s="145"/>
      <c r="T607" s="145"/>
      <c r="U607" s="120"/>
      <c r="W607" s="30">
        <v>35</v>
      </c>
      <c r="X607" s="118"/>
      <c r="Y607" s="145"/>
      <c r="Z607" s="145"/>
      <c r="AA607" s="120"/>
    </row>
    <row r="608" spans="1:31" s="83" customFormat="1">
      <c r="A608" s="30">
        <v>3</v>
      </c>
      <c r="B608" s="118"/>
      <c r="C608" s="145"/>
      <c r="D608" s="145"/>
      <c r="E608" s="120"/>
      <c r="G608" s="30">
        <v>14</v>
      </c>
      <c r="H608" s="118"/>
      <c r="I608" s="121"/>
      <c r="J608" s="121"/>
      <c r="K608" s="121"/>
      <c r="L608" s="118"/>
      <c r="M608" s="145"/>
      <c r="N608" s="145"/>
      <c r="O608" s="120"/>
      <c r="Q608" s="30">
        <v>25</v>
      </c>
      <c r="R608" s="118"/>
      <c r="S608" s="145"/>
      <c r="T608" s="145"/>
      <c r="U608" s="120"/>
      <c r="W608" s="30">
        <v>36</v>
      </c>
      <c r="X608" s="118"/>
      <c r="Y608" s="145"/>
      <c r="Z608" s="145"/>
      <c r="AA608" s="120"/>
    </row>
    <row r="609" spans="1:31" s="83" customFormat="1">
      <c r="A609" s="30">
        <v>4</v>
      </c>
      <c r="B609" s="118"/>
      <c r="C609" s="145"/>
      <c r="D609" s="145"/>
      <c r="E609" s="120"/>
      <c r="G609" s="30">
        <v>15</v>
      </c>
      <c r="H609" s="118"/>
      <c r="I609" s="121"/>
      <c r="J609" s="121"/>
      <c r="K609" s="121"/>
      <c r="L609" s="118"/>
      <c r="M609" s="145"/>
      <c r="N609" s="145"/>
      <c r="O609" s="120"/>
      <c r="Q609" s="30">
        <v>26</v>
      </c>
      <c r="R609" s="118"/>
      <c r="S609" s="145"/>
      <c r="T609" s="145"/>
      <c r="U609" s="120"/>
      <c r="W609" s="30">
        <v>37</v>
      </c>
      <c r="X609" s="118"/>
      <c r="Y609" s="145"/>
      <c r="Z609" s="145"/>
      <c r="AA609" s="120"/>
    </row>
    <row r="610" spans="1:31" s="83" customFormat="1">
      <c r="A610" s="30">
        <v>5</v>
      </c>
      <c r="B610" s="118"/>
      <c r="C610" s="145"/>
      <c r="D610" s="145"/>
      <c r="E610" s="120"/>
      <c r="G610" s="30">
        <v>16</v>
      </c>
      <c r="H610" s="118"/>
      <c r="I610" s="121"/>
      <c r="J610" s="121"/>
      <c r="K610" s="121"/>
      <c r="L610" s="118"/>
      <c r="M610" s="145"/>
      <c r="N610" s="145"/>
      <c r="O610" s="120"/>
      <c r="Q610" s="30">
        <v>27</v>
      </c>
      <c r="R610" s="118"/>
      <c r="S610" s="145"/>
      <c r="T610" s="145"/>
      <c r="U610" s="120"/>
      <c r="W610" s="30">
        <v>38</v>
      </c>
      <c r="X610" s="118"/>
      <c r="Y610" s="145"/>
      <c r="Z610" s="145"/>
      <c r="AA610" s="120"/>
    </row>
    <row r="611" spans="1:31" s="83" customFormat="1">
      <c r="A611" s="30">
        <v>6</v>
      </c>
      <c r="B611" s="118"/>
      <c r="C611" s="145"/>
      <c r="D611" s="145"/>
      <c r="E611" s="120"/>
      <c r="G611" s="30">
        <v>17</v>
      </c>
      <c r="H611" s="118"/>
      <c r="I611" s="121"/>
      <c r="J611" s="121"/>
      <c r="K611" s="121"/>
      <c r="L611" s="118"/>
      <c r="M611" s="145"/>
      <c r="N611" s="145"/>
      <c r="O611" s="120"/>
      <c r="Q611" s="30">
        <v>28</v>
      </c>
      <c r="R611" s="118"/>
      <c r="S611" s="145"/>
      <c r="T611" s="145"/>
      <c r="U611" s="120"/>
      <c r="W611" s="30">
        <v>39</v>
      </c>
      <c r="X611" s="118"/>
      <c r="Y611" s="145"/>
      <c r="Z611" s="145"/>
      <c r="AA611" s="120"/>
    </row>
    <row r="612" spans="1:31" s="83" customFormat="1">
      <c r="A612" s="30">
        <v>7</v>
      </c>
      <c r="B612" s="118"/>
      <c r="C612" s="145"/>
      <c r="D612" s="145"/>
      <c r="E612" s="120"/>
      <c r="G612" s="30">
        <v>18</v>
      </c>
      <c r="H612" s="118"/>
      <c r="I612" s="121"/>
      <c r="J612" s="121"/>
      <c r="K612" s="121"/>
      <c r="L612" s="118"/>
      <c r="M612" s="145"/>
      <c r="N612" s="145"/>
      <c r="O612" s="120"/>
      <c r="Q612" s="30">
        <v>29</v>
      </c>
      <c r="R612" s="118"/>
      <c r="S612" s="145"/>
      <c r="T612" s="145"/>
      <c r="U612" s="120"/>
      <c r="W612" s="30">
        <v>40</v>
      </c>
      <c r="X612" s="118"/>
      <c r="Y612" s="145"/>
      <c r="Z612" s="145"/>
      <c r="AA612" s="120"/>
    </row>
    <row r="613" spans="1:31" s="83" customFormat="1">
      <c r="A613" s="30">
        <v>8</v>
      </c>
      <c r="B613" s="118"/>
      <c r="C613" s="145"/>
      <c r="D613" s="145"/>
      <c r="E613" s="120"/>
      <c r="G613" s="30">
        <v>19</v>
      </c>
      <c r="H613" s="118"/>
      <c r="I613" s="121"/>
      <c r="J613" s="121"/>
      <c r="K613" s="121"/>
      <c r="L613" s="118"/>
      <c r="M613" s="145"/>
      <c r="N613" s="145"/>
      <c r="O613" s="120"/>
      <c r="Q613" s="30">
        <v>30</v>
      </c>
      <c r="R613" s="118"/>
      <c r="S613" s="145"/>
      <c r="T613" s="145"/>
      <c r="U613" s="120"/>
      <c r="W613" s="30">
        <v>41</v>
      </c>
      <c r="X613" s="118"/>
      <c r="Y613" s="145"/>
      <c r="Z613" s="145"/>
      <c r="AA613" s="120"/>
    </row>
    <row r="614" spans="1:31" s="83" customFormat="1">
      <c r="A614" s="30">
        <v>9</v>
      </c>
      <c r="B614" s="118"/>
      <c r="C614" s="145"/>
      <c r="D614" s="145"/>
      <c r="E614" s="120"/>
      <c r="G614" s="30">
        <v>20</v>
      </c>
      <c r="H614" s="118"/>
      <c r="I614" s="121"/>
      <c r="J614" s="121"/>
      <c r="K614" s="121"/>
      <c r="L614" s="118"/>
      <c r="M614" s="145"/>
      <c r="N614" s="145"/>
      <c r="O614" s="120"/>
      <c r="Q614" s="30">
        <v>31</v>
      </c>
      <c r="R614" s="118"/>
      <c r="S614" s="145"/>
      <c r="T614" s="145"/>
      <c r="U614" s="120"/>
      <c r="W614" s="30">
        <v>42</v>
      </c>
      <c r="X614" s="118"/>
      <c r="Y614" s="145"/>
      <c r="Z614" s="145"/>
      <c r="AA614" s="120"/>
    </row>
    <row r="615" spans="1:31" s="83" customFormat="1">
      <c r="A615" s="30">
        <v>10</v>
      </c>
      <c r="B615" s="118"/>
      <c r="C615" s="145"/>
      <c r="D615" s="145"/>
      <c r="E615" s="120"/>
      <c r="G615" s="30">
        <v>21</v>
      </c>
      <c r="H615" s="118"/>
      <c r="I615" s="121"/>
      <c r="J615" s="121"/>
      <c r="K615" s="121"/>
      <c r="L615" s="118"/>
      <c r="M615" s="145"/>
      <c r="N615" s="145"/>
      <c r="O615" s="120"/>
      <c r="Q615" s="30">
        <v>32</v>
      </c>
      <c r="R615" s="118"/>
      <c r="S615" s="145"/>
      <c r="T615" s="145"/>
      <c r="U615" s="120"/>
      <c r="W615" s="30">
        <v>43</v>
      </c>
      <c r="X615" s="118"/>
      <c r="Y615" s="145"/>
      <c r="Z615" s="145"/>
      <c r="AA615" s="120"/>
    </row>
    <row r="616" spans="1:31" s="83" customFormat="1" ht="13.5" thickBot="1">
      <c r="A616" s="30">
        <v>11</v>
      </c>
      <c r="B616" s="118"/>
      <c r="C616" s="145"/>
      <c r="D616" s="145"/>
      <c r="E616" s="120"/>
      <c r="G616" s="30">
        <v>22</v>
      </c>
      <c r="H616" s="118"/>
      <c r="I616" s="121"/>
      <c r="J616" s="121"/>
      <c r="K616" s="121"/>
      <c r="L616" s="118"/>
      <c r="M616" s="145"/>
      <c r="N616" s="145"/>
      <c r="O616" s="120"/>
      <c r="Q616" s="30">
        <v>33</v>
      </c>
      <c r="R616" s="118"/>
      <c r="S616" s="145"/>
      <c r="T616" s="145"/>
      <c r="U616" s="120"/>
      <c r="W616" s="142"/>
      <c r="X616" s="118"/>
      <c r="Y616" s="143"/>
      <c r="Z616" s="143"/>
      <c r="AA616" s="144">
        <f>SUM(E606:E616)+SUM(O606:O616)+SUM(AA606:AA615)+SUM(U606:U616)</f>
        <v>0</v>
      </c>
    </row>
    <row r="617" spans="1:31" s="83" customFormat="1">
      <c r="B617" s="88"/>
      <c r="D617" s="89"/>
      <c r="E617" s="84"/>
      <c r="H617" s="88"/>
      <c r="L617" s="88"/>
      <c r="N617" s="89"/>
      <c r="O617" s="84"/>
      <c r="R617" s="88"/>
      <c r="T617" s="89"/>
      <c r="U617" s="84"/>
      <c r="X617" s="88"/>
      <c r="AA617" s="84"/>
    </row>
    <row r="618" spans="1:31" s="83" customFormat="1">
      <c r="B618" s="88"/>
      <c r="D618" s="89"/>
      <c r="E618" s="84"/>
      <c r="H618" s="88"/>
      <c r="L618" s="88"/>
      <c r="N618" s="89"/>
      <c r="O618" s="84"/>
      <c r="R618" s="88"/>
      <c r="T618" s="89"/>
      <c r="U618" s="84"/>
      <c r="X618" s="88"/>
      <c r="AA618" s="84"/>
    </row>
    <row r="619" spans="1:31" s="83" customFormat="1">
      <c r="B619" s="88"/>
      <c r="D619" s="89"/>
      <c r="E619" s="84"/>
      <c r="H619" s="88"/>
      <c r="L619" s="88"/>
      <c r="N619" s="89"/>
      <c r="O619" s="84"/>
      <c r="R619" s="88"/>
      <c r="T619" s="89"/>
      <c r="U619" s="84"/>
      <c r="X619" s="88"/>
      <c r="AA619" s="84"/>
    </row>
    <row r="620" spans="1:31" s="83" customFormat="1">
      <c r="B620" s="88"/>
      <c r="D620" s="89"/>
      <c r="E620" s="84"/>
      <c r="H620" s="88"/>
      <c r="L620" s="88"/>
      <c r="N620" s="89"/>
      <c r="O620" s="84"/>
      <c r="R620" s="88"/>
      <c r="T620" s="89"/>
      <c r="U620" s="84"/>
      <c r="X620" s="88"/>
      <c r="AA620" s="84"/>
    </row>
    <row r="621" spans="1:31" s="83" customFormat="1">
      <c r="B621" s="88"/>
      <c r="D621" s="89"/>
      <c r="E621" s="84"/>
      <c r="H621" s="88"/>
      <c r="L621" s="88"/>
      <c r="N621" s="89"/>
      <c r="O621" s="84"/>
      <c r="R621" s="88"/>
      <c r="T621" s="89"/>
      <c r="U621" s="84"/>
      <c r="X621" s="88"/>
      <c r="AA621" s="84"/>
    </row>
    <row r="622" spans="1:31" s="83" customFormat="1">
      <c r="B622" s="88"/>
      <c r="D622" s="89"/>
      <c r="E622" s="84"/>
      <c r="H622" s="88"/>
      <c r="L622" s="88"/>
      <c r="N622" s="89"/>
      <c r="O622" s="84"/>
      <c r="R622" s="88"/>
      <c r="T622" s="89"/>
      <c r="U622" s="84"/>
      <c r="X622" s="88"/>
      <c r="AA622" s="84"/>
    </row>
    <row r="623" spans="1:31" s="83" customFormat="1" ht="13.5" thickBot="1">
      <c r="B623" s="88"/>
      <c r="D623" s="89"/>
      <c r="E623" s="84"/>
      <c r="H623" s="88"/>
      <c r="L623" s="88"/>
      <c r="N623" s="89"/>
      <c r="O623" s="84"/>
      <c r="R623" s="88"/>
      <c r="T623" s="89"/>
      <c r="U623" s="84"/>
      <c r="X623" s="88"/>
      <c r="AA623" s="84"/>
    </row>
    <row r="624" spans="1:31" ht="12.75" customHeight="1">
      <c r="A624" s="24">
        <v>29</v>
      </c>
      <c r="B624" s="25"/>
      <c r="C624" s="523" t="s">
        <v>138</v>
      </c>
      <c r="D624" s="514" t="s">
        <v>74</v>
      </c>
      <c r="E624" s="516" t="s">
        <v>13</v>
      </c>
      <c r="F624" s="83"/>
      <c r="G624" s="24"/>
      <c r="H624" s="25"/>
      <c r="I624" s="25"/>
      <c r="J624" s="25"/>
      <c r="K624" s="25"/>
      <c r="L624" s="25"/>
      <c r="M624" s="523" t="s">
        <v>138</v>
      </c>
      <c r="N624" s="514" t="s">
        <v>74</v>
      </c>
      <c r="O624" s="516" t="s">
        <v>13</v>
      </c>
      <c r="Q624" s="24">
        <v>29</v>
      </c>
      <c r="R624" s="25"/>
      <c r="S624" s="523" t="s">
        <v>138</v>
      </c>
      <c r="T624" s="514" t="s">
        <v>74</v>
      </c>
      <c r="U624" s="516" t="s">
        <v>13</v>
      </c>
      <c r="W624" s="24"/>
      <c r="X624" s="25"/>
      <c r="Y624" s="523" t="s">
        <v>138</v>
      </c>
      <c r="Z624" s="523" t="s">
        <v>74</v>
      </c>
      <c r="AA624" s="516" t="s">
        <v>13</v>
      </c>
      <c r="AB624" s="83"/>
      <c r="AC624" s="83"/>
      <c r="AD624" s="83"/>
      <c r="AE624" s="83"/>
    </row>
    <row r="625" spans="1:31" ht="37.5" customHeight="1">
      <c r="A625" s="26" t="s">
        <v>7</v>
      </c>
      <c r="B625" s="340" t="str">
        <f>HYPERLINK("#B31"," אסמכתא "&amp;B31&amp;"         חזרה לטבלה ")</f>
        <v xml:space="preserve"> אסמכתא          חזרה לטבלה </v>
      </c>
      <c r="C625" s="524"/>
      <c r="D625" s="515"/>
      <c r="E625" s="517"/>
      <c r="F625" s="83"/>
      <c r="G625" s="26" t="s">
        <v>19</v>
      </c>
      <c r="H625" s="340"/>
      <c r="I625" s="27"/>
      <c r="J625" s="27"/>
      <c r="K625" s="27"/>
      <c r="L625" s="340" t="str">
        <f>HYPERLINK("#B31"," אסמכתא "&amp;B31&amp;"         חזרה לטבלה ")</f>
        <v xml:space="preserve"> אסמכתא          חזרה לטבלה </v>
      </c>
      <c r="M625" s="524"/>
      <c r="N625" s="515"/>
      <c r="O625" s="517"/>
      <c r="Q625" s="26" t="s">
        <v>7</v>
      </c>
      <c r="R625" s="340" t="str">
        <f>HYPERLINK("#B31"," אסמכתא "&amp;B31&amp;"         חזרה לטבלה ")</f>
        <v xml:space="preserve"> אסמכתא          חזרה לטבלה </v>
      </c>
      <c r="S625" s="524"/>
      <c r="T625" s="515"/>
      <c r="U625" s="517"/>
      <c r="W625" s="26" t="s">
        <v>19</v>
      </c>
      <c r="X625" s="340" t="str">
        <f>HYPERLINK("#B31"," אסמכתא "&amp;B31&amp;"         חזרה לטבלה ")</f>
        <v xml:space="preserve"> אסמכתא          חזרה לטבלה </v>
      </c>
      <c r="Y625" s="524"/>
      <c r="Z625" s="524"/>
      <c r="AA625" s="517"/>
      <c r="AB625" s="83"/>
      <c r="AC625" s="83"/>
      <c r="AD625" s="83"/>
      <c r="AE625" s="83"/>
    </row>
    <row r="626" spans="1:31" s="83" customFormat="1">
      <c r="A626" s="30">
        <v>1</v>
      </c>
      <c r="B626" s="118"/>
      <c r="C626" s="145"/>
      <c r="D626" s="145"/>
      <c r="E626" s="120"/>
      <c r="G626" s="30">
        <v>12</v>
      </c>
      <c r="H626" s="118"/>
      <c r="I626" s="121"/>
      <c r="J626" s="121"/>
      <c r="K626" s="121"/>
      <c r="L626" s="118"/>
      <c r="M626" s="145"/>
      <c r="N626" s="145"/>
      <c r="O626" s="120"/>
      <c r="Q626" s="30">
        <v>23</v>
      </c>
      <c r="R626" s="118"/>
      <c r="S626" s="145"/>
      <c r="T626" s="145"/>
      <c r="U626" s="120"/>
      <c r="W626" s="30">
        <v>34</v>
      </c>
      <c r="X626" s="118"/>
      <c r="Y626" s="145"/>
      <c r="Z626" s="145"/>
      <c r="AA626" s="120"/>
    </row>
    <row r="627" spans="1:31" s="83" customFormat="1">
      <c r="A627" s="30">
        <v>2</v>
      </c>
      <c r="B627" s="118"/>
      <c r="C627" s="145"/>
      <c r="D627" s="145"/>
      <c r="E627" s="120"/>
      <c r="G627" s="30">
        <v>13</v>
      </c>
      <c r="H627" s="118"/>
      <c r="I627" s="121"/>
      <c r="J627" s="121"/>
      <c r="K627" s="121"/>
      <c r="L627" s="118"/>
      <c r="M627" s="145"/>
      <c r="N627" s="145"/>
      <c r="O627" s="120"/>
      <c r="Q627" s="30">
        <v>24</v>
      </c>
      <c r="R627" s="118"/>
      <c r="S627" s="145"/>
      <c r="T627" s="145"/>
      <c r="U627" s="120"/>
      <c r="W627" s="30">
        <v>35</v>
      </c>
      <c r="X627" s="118"/>
      <c r="Y627" s="145"/>
      <c r="Z627" s="145"/>
      <c r="AA627" s="120"/>
    </row>
    <row r="628" spans="1:31" s="83" customFormat="1">
      <c r="A628" s="30">
        <v>3</v>
      </c>
      <c r="B628" s="118"/>
      <c r="C628" s="145"/>
      <c r="D628" s="145"/>
      <c r="E628" s="120"/>
      <c r="G628" s="30">
        <v>14</v>
      </c>
      <c r="H628" s="118"/>
      <c r="I628" s="121"/>
      <c r="J628" s="121"/>
      <c r="K628" s="121"/>
      <c r="L628" s="118"/>
      <c r="M628" s="145"/>
      <c r="N628" s="145"/>
      <c r="O628" s="120"/>
      <c r="Q628" s="30">
        <v>25</v>
      </c>
      <c r="R628" s="118"/>
      <c r="S628" s="145"/>
      <c r="T628" s="145"/>
      <c r="U628" s="120"/>
      <c r="W628" s="30">
        <v>36</v>
      </c>
      <c r="X628" s="118"/>
      <c r="Y628" s="145"/>
      <c r="Z628" s="145"/>
      <c r="AA628" s="120"/>
    </row>
    <row r="629" spans="1:31" s="83" customFormat="1">
      <c r="A629" s="30">
        <v>4</v>
      </c>
      <c r="B629" s="118"/>
      <c r="C629" s="145"/>
      <c r="D629" s="145"/>
      <c r="E629" s="120"/>
      <c r="G629" s="30">
        <v>15</v>
      </c>
      <c r="H629" s="118"/>
      <c r="I629" s="121"/>
      <c r="J629" s="121"/>
      <c r="K629" s="121"/>
      <c r="L629" s="118"/>
      <c r="M629" s="145"/>
      <c r="N629" s="145"/>
      <c r="O629" s="120"/>
      <c r="Q629" s="30">
        <v>26</v>
      </c>
      <c r="R629" s="118"/>
      <c r="S629" s="145"/>
      <c r="T629" s="145"/>
      <c r="U629" s="120"/>
      <c r="W629" s="30">
        <v>37</v>
      </c>
      <c r="X629" s="118"/>
      <c r="Y629" s="145"/>
      <c r="Z629" s="145"/>
      <c r="AA629" s="120"/>
    </row>
    <row r="630" spans="1:31" s="83" customFormat="1">
      <c r="A630" s="30">
        <v>5</v>
      </c>
      <c r="B630" s="118"/>
      <c r="C630" s="145"/>
      <c r="D630" s="145"/>
      <c r="E630" s="120"/>
      <c r="G630" s="30">
        <v>16</v>
      </c>
      <c r="H630" s="118"/>
      <c r="I630" s="121"/>
      <c r="J630" s="121"/>
      <c r="K630" s="121"/>
      <c r="L630" s="118"/>
      <c r="M630" s="145"/>
      <c r="N630" s="145"/>
      <c r="O630" s="120"/>
      <c r="Q630" s="30">
        <v>27</v>
      </c>
      <c r="R630" s="118"/>
      <c r="S630" s="145"/>
      <c r="T630" s="145"/>
      <c r="U630" s="120"/>
      <c r="W630" s="30">
        <v>38</v>
      </c>
      <c r="X630" s="118"/>
      <c r="Y630" s="145"/>
      <c r="Z630" s="145"/>
      <c r="AA630" s="120"/>
    </row>
    <row r="631" spans="1:31" s="83" customFormat="1">
      <c r="A631" s="30">
        <v>6</v>
      </c>
      <c r="B631" s="118"/>
      <c r="C631" s="145"/>
      <c r="D631" s="145"/>
      <c r="E631" s="120"/>
      <c r="G631" s="30">
        <v>17</v>
      </c>
      <c r="H631" s="118"/>
      <c r="I631" s="121"/>
      <c r="J631" s="121"/>
      <c r="K631" s="121"/>
      <c r="L631" s="118"/>
      <c r="M631" s="145"/>
      <c r="N631" s="145"/>
      <c r="O631" s="120"/>
      <c r="Q631" s="30">
        <v>28</v>
      </c>
      <c r="R631" s="118"/>
      <c r="S631" s="145"/>
      <c r="T631" s="145"/>
      <c r="U631" s="120"/>
      <c r="W631" s="30">
        <v>39</v>
      </c>
      <c r="X631" s="118"/>
      <c r="Y631" s="145"/>
      <c r="Z631" s="145"/>
      <c r="AA631" s="120"/>
    </row>
    <row r="632" spans="1:31" s="83" customFormat="1">
      <c r="A632" s="30">
        <v>7</v>
      </c>
      <c r="B632" s="118"/>
      <c r="C632" s="145"/>
      <c r="D632" s="145"/>
      <c r="E632" s="120"/>
      <c r="G632" s="30">
        <v>18</v>
      </c>
      <c r="H632" s="118"/>
      <c r="I632" s="121"/>
      <c r="J632" s="121"/>
      <c r="K632" s="121"/>
      <c r="L632" s="118"/>
      <c r="M632" s="145"/>
      <c r="N632" s="145"/>
      <c r="O632" s="120"/>
      <c r="Q632" s="30">
        <v>29</v>
      </c>
      <c r="R632" s="118"/>
      <c r="S632" s="145"/>
      <c r="T632" s="145"/>
      <c r="U632" s="120"/>
      <c r="W632" s="30">
        <v>40</v>
      </c>
      <c r="X632" s="118"/>
      <c r="Y632" s="145"/>
      <c r="Z632" s="145"/>
      <c r="AA632" s="120"/>
    </row>
    <row r="633" spans="1:31" s="83" customFormat="1">
      <c r="A633" s="30">
        <v>8</v>
      </c>
      <c r="B633" s="118"/>
      <c r="C633" s="145"/>
      <c r="D633" s="145"/>
      <c r="E633" s="120"/>
      <c r="G633" s="30">
        <v>19</v>
      </c>
      <c r="H633" s="118"/>
      <c r="I633" s="121"/>
      <c r="J633" s="121"/>
      <c r="K633" s="121"/>
      <c r="L633" s="118"/>
      <c r="M633" s="145"/>
      <c r="N633" s="145"/>
      <c r="O633" s="120"/>
      <c r="Q633" s="30">
        <v>30</v>
      </c>
      <c r="R633" s="118"/>
      <c r="S633" s="145"/>
      <c r="T633" s="145"/>
      <c r="U633" s="120"/>
      <c r="W633" s="30">
        <v>41</v>
      </c>
      <c r="X633" s="118"/>
      <c r="Y633" s="145"/>
      <c r="Z633" s="145"/>
      <c r="AA633" s="120"/>
    </row>
    <row r="634" spans="1:31" s="83" customFormat="1">
      <c r="A634" s="30">
        <v>9</v>
      </c>
      <c r="B634" s="118"/>
      <c r="C634" s="145"/>
      <c r="D634" s="145"/>
      <c r="E634" s="120"/>
      <c r="G634" s="30">
        <v>20</v>
      </c>
      <c r="H634" s="118"/>
      <c r="I634" s="121"/>
      <c r="J634" s="121"/>
      <c r="K634" s="121"/>
      <c r="L634" s="118"/>
      <c r="M634" s="145"/>
      <c r="N634" s="145"/>
      <c r="O634" s="120"/>
      <c r="Q634" s="30">
        <v>31</v>
      </c>
      <c r="R634" s="118"/>
      <c r="S634" s="145"/>
      <c r="T634" s="145"/>
      <c r="U634" s="120"/>
      <c r="W634" s="30">
        <v>42</v>
      </c>
      <c r="X634" s="118"/>
      <c r="Y634" s="145"/>
      <c r="Z634" s="145"/>
      <c r="AA634" s="120"/>
    </row>
    <row r="635" spans="1:31" s="83" customFormat="1">
      <c r="A635" s="30">
        <v>10</v>
      </c>
      <c r="B635" s="118"/>
      <c r="C635" s="145"/>
      <c r="D635" s="145"/>
      <c r="E635" s="120"/>
      <c r="G635" s="30">
        <v>21</v>
      </c>
      <c r="H635" s="118"/>
      <c r="I635" s="121"/>
      <c r="J635" s="121"/>
      <c r="K635" s="121"/>
      <c r="L635" s="118"/>
      <c r="M635" s="145"/>
      <c r="N635" s="145"/>
      <c r="O635" s="120"/>
      <c r="Q635" s="30">
        <v>32</v>
      </c>
      <c r="R635" s="118"/>
      <c r="S635" s="145"/>
      <c r="T635" s="145"/>
      <c r="U635" s="120"/>
      <c r="W635" s="30">
        <v>43</v>
      </c>
      <c r="X635" s="118"/>
      <c r="Y635" s="145"/>
      <c r="Z635" s="145"/>
      <c r="AA635" s="120"/>
    </row>
    <row r="636" spans="1:31" s="83" customFormat="1" ht="13.5" thickBot="1">
      <c r="A636" s="30">
        <v>11</v>
      </c>
      <c r="B636" s="118"/>
      <c r="C636" s="145"/>
      <c r="D636" s="145"/>
      <c r="E636" s="120"/>
      <c r="G636" s="30">
        <v>22</v>
      </c>
      <c r="H636" s="118"/>
      <c r="I636" s="121"/>
      <c r="J636" s="121"/>
      <c r="K636" s="121"/>
      <c r="L636" s="118"/>
      <c r="M636" s="145"/>
      <c r="N636" s="145"/>
      <c r="O636" s="120"/>
      <c r="Q636" s="30">
        <v>33</v>
      </c>
      <c r="R636" s="118"/>
      <c r="S636" s="145"/>
      <c r="T636" s="145"/>
      <c r="U636" s="120"/>
      <c r="W636" s="142"/>
      <c r="X636" s="118"/>
      <c r="Y636" s="143"/>
      <c r="Z636" s="143"/>
      <c r="AA636" s="144">
        <f>SUM(E626:E636)+SUM(O626:O636)+SUM(AA626:AA635)+SUM(U626:U636)</f>
        <v>0</v>
      </c>
    </row>
    <row r="637" spans="1:31" s="83" customFormat="1">
      <c r="B637" s="88"/>
      <c r="D637" s="89"/>
      <c r="E637" s="84"/>
      <c r="H637" s="88"/>
      <c r="L637" s="88"/>
      <c r="N637" s="89"/>
      <c r="O637" s="84"/>
      <c r="R637" s="88"/>
      <c r="T637" s="89"/>
      <c r="U637" s="84"/>
      <c r="X637" s="88"/>
      <c r="AA637" s="84"/>
    </row>
    <row r="638" spans="1:31" s="83" customFormat="1">
      <c r="B638" s="88"/>
      <c r="D638" s="89"/>
      <c r="E638" s="84"/>
      <c r="H638" s="88"/>
      <c r="L638" s="88"/>
      <c r="N638" s="89"/>
      <c r="O638" s="84"/>
      <c r="R638" s="88"/>
      <c r="T638" s="89"/>
      <c r="U638" s="84"/>
      <c r="X638" s="88"/>
      <c r="AA638" s="84"/>
    </row>
    <row r="639" spans="1:31" s="83" customFormat="1">
      <c r="B639" s="88"/>
      <c r="D639" s="89"/>
      <c r="E639" s="84"/>
      <c r="H639" s="88"/>
      <c r="L639" s="88"/>
      <c r="N639" s="89"/>
      <c r="O639" s="84"/>
      <c r="R639" s="88"/>
      <c r="T639" s="89"/>
      <c r="U639" s="84"/>
      <c r="X639" s="88"/>
      <c r="AA639" s="84"/>
    </row>
    <row r="640" spans="1:31" s="83" customFormat="1">
      <c r="B640" s="88"/>
      <c r="D640" s="89"/>
      <c r="E640" s="84"/>
      <c r="H640" s="88"/>
      <c r="L640" s="88"/>
      <c r="N640" s="89"/>
      <c r="O640" s="84"/>
      <c r="R640" s="88"/>
      <c r="T640" s="89"/>
      <c r="U640" s="84"/>
      <c r="X640" s="88"/>
      <c r="AA640" s="84"/>
    </row>
    <row r="641" spans="1:31" s="83" customFormat="1">
      <c r="B641" s="88"/>
      <c r="D641" s="89"/>
      <c r="E641" s="84"/>
      <c r="H641" s="88"/>
      <c r="L641" s="88"/>
      <c r="N641" s="89"/>
      <c r="O641" s="84"/>
      <c r="R641" s="88"/>
      <c r="T641" s="89"/>
      <c r="U641" s="84"/>
      <c r="X641" s="88"/>
      <c r="AA641" s="84"/>
    </row>
    <row r="642" spans="1:31" s="83" customFormat="1">
      <c r="B642" s="88"/>
      <c r="D642" s="89"/>
      <c r="E642" s="84"/>
      <c r="H642" s="88"/>
      <c r="L642" s="88"/>
      <c r="N642" s="89"/>
      <c r="O642" s="84"/>
      <c r="R642" s="88"/>
      <c r="T642" s="89"/>
      <c r="U642" s="84"/>
      <c r="X642" s="88"/>
      <c r="AA642" s="84"/>
    </row>
    <row r="643" spans="1:31" s="83" customFormat="1" ht="13.5" thickBot="1">
      <c r="B643" s="88"/>
      <c r="D643" s="89"/>
      <c r="E643" s="84"/>
      <c r="H643" s="88"/>
      <c r="L643" s="88"/>
      <c r="N643" s="89"/>
      <c r="O643" s="84"/>
      <c r="R643" s="88"/>
      <c r="T643" s="89"/>
      <c r="U643" s="84"/>
      <c r="X643" s="88"/>
      <c r="AA643" s="84"/>
    </row>
    <row r="644" spans="1:31" ht="12.75" customHeight="1">
      <c r="A644" s="24">
        <v>30</v>
      </c>
      <c r="B644" s="25"/>
      <c r="C644" s="523" t="s">
        <v>138</v>
      </c>
      <c r="D644" s="514" t="s">
        <v>74</v>
      </c>
      <c r="E644" s="516" t="s">
        <v>13</v>
      </c>
      <c r="F644" s="83"/>
      <c r="G644" s="24"/>
      <c r="H644" s="25"/>
      <c r="I644" s="25"/>
      <c r="J644" s="25"/>
      <c r="K644" s="25"/>
      <c r="L644" s="25"/>
      <c r="M644" s="523" t="s">
        <v>138</v>
      </c>
      <c r="N644" s="514" t="s">
        <v>74</v>
      </c>
      <c r="O644" s="516" t="s">
        <v>13</v>
      </c>
      <c r="Q644" s="24">
        <v>30</v>
      </c>
      <c r="R644" s="25"/>
      <c r="S644" s="523" t="s">
        <v>138</v>
      </c>
      <c r="T644" s="514" t="s">
        <v>74</v>
      </c>
      <c r="U644" s="516" t="s">
        <v>13</v>
      </c>
      <c r="W644" s="24"/>
      <c r="X644" s="25"/>
      <c r="Y644" s="523" t="s">
        <v>138</v>
      </c>
      <c r="Z644" s="523" t="s">
        <v>74</v>
      </c>
      <c r="AA644" s="516" t="s">
        <v>13</v>
      </c>
      <c r="AB644" s="83"/>
      <c r="AC644" s="83"/>
      <c r="AD644" s="83"/>
      <c r="AE644" s="83"/>
    </row>
    <row r="645" spans="1:31" ht="38.25">
      <c r="A645" s="26" t="s">
        <v>7</v>
      </c>
      <c r="B645" s="340" t="str">
        <f>HYPERLINK("#B32"," אסמכתא "&amp;B32&amp;"         חזרה לטבלה ")</f>
        <v xml:space="preserve"> אסמכתא          חזרה לטבלה </v>
      </c>
      <c r="C645" s="524"/>
      <c r="D645" s="515"/>
      <c r="E645" s="517"/>
      <c r="F645" s="83"/>
      <c r="G645" s="26" t="s">
        <v>19</v>
      </c>
      <c r="H645" s="340"/>
      <c r="I645" s="27"/>
      <c r="J645" s="27"/>
      <c r="K645" s="27"/>
      <c r="L645" s="340" t="str">
        <f>HYPERLINK("#B32"," אסמכתא "&amp;B32&amp;"         חזרה לטבלה ")</f>
        <v xml:space="preserve"> אסמכתא          חזרה לטבלה </v>
      </c>
      <c r="M645" s="524"/>
      <c r="N645" s="515"/>
      <c r="O645" s="517"/>
      <c r="Q645" s="26" t="s">
        <v>7</v>
      </c>
      <c r="R645" s="340" t="str">
        <f>HYPERLINK("#B32"," אסמכתא "&amp;B32&amp;"         חזרה לטבלה ")</f>
        <v xml:space="preserve"> אסמכתא          חזרה לטבלה </v>
      </c>
      <c r="S645" s="524"/>
      <c r="T645" s="515"/>
      <c r="U645" s="517"/>
      <c r="W645" s="26" t="s">
        <v>19</v>
      </c>
      <c r="X645" s="340" t="str">
        <f>HYPERLINK("#B32"," אסמכתא "&amp;B32&amp;"         חזרה לטבלה ")</f>
        <v xml:space="preserve"> אסמכתא          חזרה לטבלה </v>
      </c>
      <c r="Y645" s="524"/>
      <c r="Z645" s="524"/>
      <c r="AA645" s="517"/>
      <c r="AB645" s="83"/>
      <c r="AC645" s="83"/>
      <c r="AD645" s="83"/>
      <c r="AE645" s="83"/>
    </row>
    <row r="646" spans="1:31" s="83" customFormat="1">
      <c r="A646" s="30">
        <v>1</v>
      </c>
      <c r="B646" s="118"/>
      <c r="C646" s="145"/>
      <c r="D646" s="145"/>
      <c r="E646" s="120"/>
      <c r="G646" s="30">
        <v>12</v>
      </c>
      <c r="H646" s="118"/>
      <c r="I646" s="121"/>
      <c r="J646" s="121"/>
      <c r="K646" s="121"/>
      <c r="L646" s="118"/>
      <c r="M646" s="145"/>
      <c r="N646" s="145"/>
      <c r="O646" s="120"/>
      <c r="Q646" s="30">
        <v>23</v>
      </c>
      <c r="R646" s="118"/>
      <c r="S646" s="145"/>
      <c r="T646" s="145"/>
      <c r="U646" s="120"/>
      <c r="W646" s="30">
        <v>34</v>
      </c>
      <c r="X646" s="118"/>
      <c r="Y646" s="145"/>
      <c r="Z646" s="145"/>
      <c r="AA646" s="120"/>
    </row>
    <row r="647" spans="1:31" s="83" customFormat="1">
      <c r="A647" s="30">
        <v>2</v>
      </c>
      <c r="B647" s="118"/>
      <c r="C647" s="145"/>
      <c r="D647" s="145"/>
      <c r="E647" s="120"/>
      <c r="G647" s="30">
        <v>13</v>
      </c>
      <c r="H647" s="118"/>
      <c r="I647" s="121"/>
      <c r="J647" s="121"/>
      <c r="K647" s="121"/>
      <c r="L647" s="118"/>
      <c r="M647" s="145"/>
      <c r="N647" s="145"/>
      <c r="O647" s="120"/>
      <c r="Q647" s="30">
        <v>24</v>
      </c>
      <c r="R647" s="118"/>
      <c r="S647" s="145"/>
      <c r="T647" s="145"/>
      <c r="U647" s="120"/>
      <c r="W647" s="30">
        <v>35</v>
      </c>
      <c r="X647" s="118"/>
      <c r="Y647" s="145"/>
      <c r="Z647" s="145"/>
      <c r="AA647" s="120"/>
    </row>
    <row r="648" spans="1:31" s="83" customFormat="1">
      <c r="A648" s="30">
        <v>3</v>
      </c>
      <c r="B648" s="118"/>
      <c r="C648" s="145"/>
      <c r="D648" s="145"/>
      <c r="E648" s="120"/>
      <c r="G648" s="30">
        <v>14</v>
      </c>
      <c r="H648" s="118"/>
      <c r="I648" s="121"/>
      <c r="J648" s="121"/>
      <c r="K648" s="121"/>
      <c r="L648" s="118"/>
      <c r="M648" s="145"/>
      <c r="N648" s="145"/>
      <c r="O648" s="120"/>
      <c r="Q648" s="30">
        <v>25</v>
      </c>
      <c r="R648" s="118"/>
      <c r="S648" s="145"/>
      <c r="T648" s="145"/>
      <c r="U648" s="120"/>
      <c r="W648" s="30">
        <v>36</v>
      </c>
      <c r="X648" s="118"/>
      <c r="Y648" s="145"/>
      <c r="Z648" s="145"/>
      <c r="AA648" s="120"/>
    </row>
    <row r="649" spans="1:31" s="83" customFormat="1">
      <c r="A649" s="30">
        <v>4</v>
      </c>
      <c r="B649" s="118"/>
      <c r="C649" s="145"/>
      <c r="D649" s="145"/>
      <c r="E649" s="120"/>
      <c r="G649" s="30">
        <v>15</v>
      </c>
      <c r="H649" s="118"/>
      <c r="I649" s="121"/>
      <c r="J649" s="121"/>
      <c r="K649" s="121"/>
      <c r="L649" s="118"/>
      <c r="M649" s="145"/>
      <c r="N649" s="145"/>
      <c r="O649" s="120"/>
      <c r="Q649" s="30">
        <v>26</v>
      </c>
      <c r="R649" s="118"/>
      <c r="S649" s="145"/>
      <c r="T649" s="145"/>
      <c r="U649" s="120"/>
      <c r="W649" s="30">
        <v>37</v>
      </c>
      <c r="X649" s="118"/>
      <c r="Y649" s="145"/>
      <c r="Z649" s="145"/>
      <c r="AA649" s="120"/>
    </row>
    <row r="650" spans="1:31" s="83" customFormat="1">
      <c r="A650" s="30">
        <v>5</v>
      </c>
      <c r="B650" s="118"/>
      <c r="C650" s="145"/>
      <c r="D650" s="145"/>
      <c r="E650" s="120"/>
      <c r="G650" s="30">
        <v>16</v>
      </c>
      <c r="H650" s="118"/>
      <c r="I650" s="121"/>
      <c r="J650" s="121"/>
      <c r="K650" s="121"/>
      <c r="L650" s="118"/>
      <c r="M650" s="145"/>
      <c r="N650" s="145"/>
      <c r="O650" s="120"/>
      <c r="Q650" s="30">
        <v>27</v>
      </c>
      <c r="R650" s="118"/>
      <c r="S650" s="145"/>
      <c r="T650" s="145"/>
      <c r="U650" s="120"/>
      <c r="W650" s="30">
        <v>38</v>
      </c>
      <c r="X650" s="118"/>
      <c r="Y650" s="145"/>
      <c r="Z650" s="145"/>
      <c r="AA650" s="120"/>
    </row>
    <row r="651" spans="1:31" s="83" customFormat="1">
      <c r="A651" s="30">
        <v>6</v>
      </c>
      <c r="B651" s="118"/>
      <c r="C651" s="145"/>
      <c r="D651" s="145"/>
      <c r="E651" s="120"/>
      <c r="G651" s="30">
        <v>17</v>
      </c>
      <c r="H651" s="118"/>
      <c r="I651" s="121"/>
      <c r="J651" s="121"/>
      <c r="K651" s="121"/>
      <c r="L651" s="118"/>
      <c r="M651" s="145"/>
      <c r="N651" s="145"/>
      <c r="O651" s="120"/>
      <c r="Q651" s="30">
        <v>28</v>
      </c>
      <c r="R651" s="118"/>
      <c r="S651" s="145"/>
      <c r="T651" s="145"/>
      <c r="U651" s="120"/>
      <c r="W651" s="30">
        <v>39</v>
      </c>
      <c r="X651" s="118"/>
      <c r="Y651" s="145"/>
      <c r="Z651" s="145"/>
      <c r="AA651" s="120"/>
    </row>
    <row r="652" spans="1:31" s="83" customFormat="1">
      <c r="A652" s="30">
        <v>7</v>
      </c>
      <c r="B652" s="118"/>
      <c r="C652" s="145"/>
      <c r="D652" s="145"/>
      <c r="E652" s="120"/>
      <c r="G652" s="30">
        <v>18</v>
      </c>
      <c r="H652" s="118"/>
      <c r="I652" s="121"/>
      <c r="J652" s="121"/>
      <c r="K652" s="121"/>
      <c r="L652" s="118"/>
      <c r="M652" s="145"/>
      <c r="N652" s="145"/>
      <c r="O652" s="120"/>
      <c r="Q652" s="30">
        <v>29</v>
      </c>
      <c r="R652" s="118"/>
      <c r="S652" s="145"/>
      <c r="T652" s="145"/>
      <c r="U652" s="120"/>
      <c r="W652" s="30">
        <v>40</v>
      </c>
      <c r="X652" s="118"/>
      <c r="Y652" s="145"/>
      <c r="Z652" s="145"/>
      <c r="AA652" s="120"/>
    </row>
    <row r="653" spans="1:31" s="83" customFormat="1">
      <c r="A653" s="30">
        <v>8</v>
      </c>
      <c r="B653" s="118"/>
      <c r="C653" s="145"/>
      <c r="D653" s="145"/>
      <c r="E653" s="120"/>
      <c r="G653" s="30">
        <v>19</v>
      </c>
      <c r="H653" s="118"/>
      <c r="I653" s="121"/>
      <c r="J653" s="121"/>
      <c r="K653" s="121"/>
      <c r="L653" s="118"/>
      <c r="M653" s="145"/>
      <c r="N653" s="145"/>
      <c r="O653" s="120"/>
      <c r="Q653" s="30">
        <v>30</v>
      </c>
      <c r="R653" s="118"/>
      <c r="S653" s="145"/>
      <c r="T653" s="145"/>
      <c r="U653" s="120"/>
      <c r="W653" s="30">
        <v>41</v>
      </c>
      <c r="X653" s="118"/>
      <c r="Y653" s="145"/>
      <c r="Z653" s="145"/>
      <c r="AA653" s="120"/>
    </row>
    <row r="654" spans="1:31" s="83" customFormat="1">
      <c r="A654" s="30">
        <v>9</v>
      </c>
      <c r="B654" s="118"/>
      <c r="C654" s="145"/>
      <c r="D654" s="145"/>
      <c r="E654" s="120"/>
      <c r="G654" s="30">
        <v>20</v>
      </c>
      <c r="H654" s="118"/>
      <c r="I654" s="121"/>
      <c r="J654" s="121"/>
      <c r="K654" s="121"/>
      <c r="L654" s="118"/>
      <c r="M654" s="145"/>
      <c r="N654" s="145"/>
      <c r="O654" s="120"/>
      <c r="Q654" s="30">
        <v>31</v>
      </c>
      <c r="R654" s="118"/>
      <c r="S654" s="145"/>
      <c r="T654" s="145"/>
      <c r="U654" s="120"/>
      <c r="W654" s="30">
        <v>42</v>
      </c>
      <c r="X654" s="118"/>
      <c r="Y654" s="145"/>
      <c r="Z654" s="145"/>
      <c r="AA654" s="120"/>
    </row>
    <row r="655" spans="1:31" s="83" customFormat="1">
      <c r="A655" s="30">
        <v>10</v>
      </c>
      <c r="B655" s="118"/>
      <c r="C655" s="145"/>
      <c r="D655" s="145"/>
      <c r="E655" s="120"/>
      <c r="G655" s="30">
        <v>21</v>
      </c>
      <c r="H655" s="118"/>
      <c r="I655" s="121"/>
      <c r="J655" s="121"/>
      <c r="K655" s="121"/>
      <c r="L655" s="118"/>
      <c r="M655" s="145"/>
      <c r="N655" s="145"/>
      <c r="O655" s="120"/>
      <c r="Q655" s="30">
        <v>32</v>
      </c>
      <c r="R655" s="118"/>
      <c r="S655" s="145"/>
      <c r="T655" s="145"/>
      <c r="U655" s="120"/>
      <c r="W655" s="30">
        <v>43</v>
      </c>
      <c r="X655" s="118"/>
      <c r="Y655" s="145"/>
      <c r="Z655" s="145"/>
      <c r="AA655" s="120"/>
    </row>
    <row r="656" spans="1:31" s="83" customFormat="1" ht="13.5" thickBot="1">
      <c r="A656" s="30">
        <v>11</v>
      </c>
      <c r="B656" s="118"/>
      <c r="C656" s="145"/>
      <c r="D656" s="145"/>
      <c r="E656" s="120"/>
      <c r="G656" s="30">
        <v>22</v>
      </c>
      <c r="H656" s="118"/>
      <c r="I656" s="121"/>
      <c r="J656" s="121"/>
      <c r="K656" s="121"/>
      <c r="L656" s="118"/>
      <c r="M656" s="145"/>
      <c r="N656" s="145"/>
      <c r="O656" s="120"/>
      <c r="Q656" s="30">
        <v>33</v>
      </c>
      <c r="R656" s="118"/>
      <c r="S656" s="145"/>
      <c r="T656" s="145"/>
      <c r="U656" s="120"/>
      <c r="W656" s="142"/>
      <c r="X656" s="118"/>
      <c r="Y656" s="143"/>
      <c r="Z656" s="143"/>
      <c r="AA656" s="144">
        <f>SUM(E646:E656)+SUM(O646:O656)+SUM(AA646:AA655)+SUM(U646:U656)</f>
        <v>0</v>
      </c>
    </row>
    <row r="657" spans="1:31" s="83" customFormat="1">
      <c r="B657" s="88"/>
      <c r="D657" s="89"/>
      <c r="E657" s="84"/>
      <c r="H657" s="88"/>
      <c r="L657" s="88"/>
      <c r="N657" s="89"/>
      <c r="O657" s="84"/>
      <c r="R657" s="88"/>
      <c r="T657" s="89"/>
      <c r="U657" s="84"/>
      <c r="X657" s="88"/>
      <c r="AA657" s="84"/>
    </row>
    <row r="658" spans="1:31" s="83" customFormat="1">
      <c r="B658" s="88"/>
      <c r="D658" s="89"/>
      <c r="E658" s="84"/>
      <c r="H658" s="88"/>
      <c r="L658" s="88"/>
      <c r="N658" s="89"/>
      <c r="O658" s="84"/>
      <c r="R658" s="88"/>
      <c r="T658" s="89"/>
      <c r="U658" s="84"/>
      <c r="X658" s="88"/>
      <c r="AA658" s="84"/>
    </row>
    <row r="659" spans="1:31" s="83" customFormat="1">
      <c r="B659" s="88"/>
      <c r="D659" s="89"/>
      <c r="E659" s="84"/>
      <c r="H659" s="88"/>
      <c r="L659" s="88"/>
      <c r="N659" s="89"/>
      <c r="O659" s="84"/>
      <c r="R659" s="88"/>
      <c r="T659" s="89"/>
      <c r="U659" s="84"/>
      <c r="X659" s="88"/>
      <c r="AA659" s="84"/>
    </row>
    <row r="660" spans="1:31" s="83" customFormat="1">
      <c r="B660" s="88"/>
      <c r="D660" s="89"/>
      <c r="E660" s="84"/>
      <c r="H660" s="88"/>
      <c r="L660" s="88"/>
      <c r="N660" s="89"/>
      <c r="O660" s="84"/>
      <c r="R660" s="88"/>
      <c r="T660" s="89"/>
      <c r="U660" s="84"/>
      <c r="X660" s="88"/>
      <c r="AA660" s="84"/>
    </row>
    <row r="661" spans="1:31" s="83" customFormat="1">
      <c r="B661" s="88"/>
      <c r="D661" s="89"/>
      <c r="E661" s="84"/>
      <c r="H661" s="88"/>
      <c r="L661" s="88"/>
      <c r="N661" s="89"/>
      <c r="O661" s="84"/>
      <c r="R661" s="88"/>
      <c r="T661" s="89"/>
      <c r="U661" s="84"/>
      <c r="X661" s="88"/>
      <c r="AA661" s="84"/>
    </row>
    <row r="662" spans="1:31" s="83" customFormat="1">
      <c r="B662" s="88"/>
      <c r="D662" s="89"/>
      <c r="E662" s="84"/>
      <c r="H662" s="88"/>
      <c r="L662" s="88"/>
      <c r="N662" s="89"/>
      <c r="O662" s="84"/>
      <c r="R662" s="88"/>
      <c r="T662" s="89"/>
      <c r="U662" s="84"/>
      <c r="X662" s="88"/>
      <c r="AA662" s="84"/>
    </row>
    <row r="663" spans="1:31" s="83" customFormat="1" ht="13.5" thickBot="1">
      <c r="B663" s="88"/>
      <c r="D663" s="89"/>
      <c r="E663" s="84"/>
      <c r="H663" s="88"/>
      <c r="L663" s="88"/>
      <c r="N663" s="89"/>
      <c r="O663" s="84"/>
      <c r="R663" s="88"/>
      <c r="T663" s="89"/>
      <c r="U663" s="84"/>
      <c r="X663" s="88"/>
      <c r="AA663" s="84"/>
    </row>
    <row r="664" spans="1:31" ht="12.75" customHeight="1">
      <c r="A664" s="24">
        <v>31</v>
      </c>
      <c r="B664" s="25"/>
      <c r="C664" s="523" t="s">
        <v>138</v>
      </c>
      <c r="D664" s="514" t="s">
        <v>74</v>
      </c>
      <c r="E664" s="516" t="s">
        <v>13</v>
      </c>
      <c r="F664" s="83"/>
      <c r="G664" s="24"/>
      <c r="H664" s="25"/>
      <c r="I664" s="25"/>
      <c r="J664" s="25"/>
      <c r="K664" s="25"/>
      <c r="L664" s="25"/>
      <c r="M664" s="523" t="s">
        <v>138</v>
      </c>
      <c r="N664" s="514" t="s">
        <v>74</v>
      </c>
      <c r="O664" s="516" t="s">
        <v>13</v>
      </c>
      <c r="Q664" s="24">
        <v>31</v>
      </c>
      <c r="R664" s="25"/>
      <c r="S664" s="523" t="s">
        <v>138</v>
      </c>
      <c r="T664" s="514" t="s">
        <v>74</v>
      </c>
      <c r="U664" s="516" t="s">
        <v>13</v>
      </c>
      <c r="W664" s="24"/>
      <c r="X664" s="25"/>
      <c r="Y664" s="523" t="s">
        <v>138</v>
      </c>
      <c r="Z664" s="523" t="s">
        <v>74</v>
      </c>
      <c r="AA664" s="516" t="s">
        <v>13</v>
      </c>
      <c r="AB664" s="83"/>
      <c r="AC664" s="83"/>
      <c r="AD664" s="83"/>
      <c r="AE664" s="83"/>
    </row>
    <row r="665" spans="1:31" ht="38.25">
      <c r="A665" s="26" t="s">
        <v>7</v>
      </c>
      <c r="B665" s="340" t="str">
        <f>HYPERLINK("#B33"," אסמכתא "&amp;B33&amp;"         חזרה לטבלה ")</f>
        <v xml:space="preserve"> אסמכתא          חזרה לטבלה </v>
      </c>
      <c r="C665" s="524"/>
      <c r="D665" s="515"/>
      <c r="E665" s="517"/>
      <c r="F665" s="83"/>
      <c r="G665" s="26" t="s">
        <v>19</v>
      </c>
      <c r="H665" s="340"/>
      <c r="I665" s="27"/>
      <c r="J665" s="27"/>
      <c r="K665" s="27"/>
      <c r="L665" s="340" t="str">
        <f>HYPERLINK("#B33"," אסמכתא "&amp;B33&amp;"         חזרה לטבלה ")</f>
        <v xml:space="preserve"> אסמכתא          חזרה לטבלה </v>
      </c>
      <c r="M665" s="524"/>
      <c r="N665" s="515"/>
      <c r="O665" s="517"/>
      <c r="Q665" s="26" t="s">
        <v>7</v>
      </c>
      <c r="R665" s="340" t="str">
        <f>HYPERLINK("#B33"," אסמכתא "&amp;B33&amp;"         חזרה לטבלה ")</f>
        <v xml:space="preserve"> אסמכתא          חזרה לטבלה </v>
      </c>
      <c r="S665" s="524"/>
      <c r="T665" s="515"/>
      <c r="U665" s="517"/>
      <c r="W665" s="26" t="s">
        <v>19</v>
      </c>
      <c r="X665" s="340" t="str">
        <f>HYPERLINK("#B33"," אסמכתא "&amp;B33&amp;"         חזרה לטבלה ")</f>
        <v xml:space="preserve"> אסמכתא          חזרה לטבלה </v>
      </c>
      <c r="Y665" s="524"/>
      <c r="Z665" s="524"/>
      <c r="AA665" s="517"/>
      <c r="AB665" s="83"/>
      <c r="AC665" s="83"/>
      <c r="AD665" s="83"/>
      <c r="AE665" s="83"/>
    </row>
    <row r="666" spans="1:31" s="83" customFormat="1">
      <c r="A666" s="30">
        <v>1</v>
      </c>
      <c r="B666" s="118"/>
      <c r="C666" s="145"/>
      <c r="D666" s="145"/>
      <c r="E666" s="120"/>
      <c r="G666" s="30">
        <v>12</v>
      </c>
      <c r="H666" s="118"/>
      <c r="I666" s="121"/>
      <c r="J666" s="121"/>
      <c r="K666" s="121"/>
      <c r="L666" s="118"/>
      <c r="M666" s="145"/>
      <c r="N666" s="145"/>
      <c r="O666" s="120"/>
      <c r="Q666" s="30">
        <v>23</v>
      </c>
      <c r="R666" s="118"/>
      <c r="S666" s="145"/>
      <c r="T666" s="145"/>
      <c r="U666" s="120"/>
      <c r="W666" s="30">
        <v>34</v>
      </c>
      <c r="X666" s="118"/>
      <c r="Y666" s="145"/>
      <c r="Z666" s="145"/>
      <c r="AA666" s="120"/>
    </row>
    <row r="667" spans="1:31" s="83" customFormat="1">
      <c r="A667" s="30">
        <v>2</v>
      </c>
      <c r="B667" s="118"/>
      <c r="C667" s="145"/>
      <c r="D667" s="145"/>
      <c r="E667" s="120"/>
      <c r="G667" s="30">
        <v>13</v>
      </c>
      <c r="H667" s="118"/>
      <c r="I667" s="121"/>
      <c r="J667" s="121"/>
      <c r="K667" s="121"/>
      <c r="L667" s="118"/>
      <c r="M667" s="145"/>
      <c r="N667" s="145"/>
      <c r="O667" s="120"/>
      <c r="Q667" s="30">
        <v>24</v>
      </c>
      <c r="R667" s="118"/>
      <c r="S667" s="145"/>
      <c r="T667" s="145"/>
      <c r="U667" s="120"/>
      <c r="W667" s="30">
        <v>35</v>
      </c>
      <c r="X667" s="118"/>
      <c r="Y667" s="145"/>
      <c r="Z667" s="145"/>
      <c r="AA667" s="120"/>
    </row>
    <row r="668" spans="1:31" s="83" customFormat="1">
      <c r="A668" s="30">
        <v>3</v>
      </c>
      <c r="B668" s="118"/>
      <c r="C668" s="145"/>
      <c r="D668" s="145"/>
      <c r="E668" s="120"/>
      <c r="G668" s="30">
        <v>14</v>
      </c>
      <c r="H668" s="118"/>
      <c r="I668" s="121"/>
      <c r="J668" s="121"/>
      <c r="K668" s="121"/>
      <c r="L668" s="118"/>
      <c r="M668" s="145"/>
      <c r="N668" s="145"/>
      <c r="O668" s="120"/>
      <c r="Q668" s="30">
        <v>25</v>
      </c>
      <c r="R668" s="118"/>
      <c r="S668" s="145"/>
      <c r="T668" s="145"/>
      <c r="U668" s="120"/>
      <c r="W668" s="30">
        <v>36</v>
      </c>
      <c r="X668" s="118"/>
      <c r="Y668" s="145"/>
      <c r="Z668" s="145"/>
      <c r="AA668" s="120"/>
    </row>
    <row r="669" spans="1:31" s="83" customFormat="1">
      <c r="A669" s="30">
        <v>4</v>
      </c>
      <c r="B669" s="118"/>
      <c r="C669" s="145"/>
      <c r="D669" s="145"/>
      <c r="E669" s="120"/>
      <c r="G669" s="30">
        <v>15</v>
      </c>
      <c r="H669" s="118"/>
      <c r="I669" s="121"/>
      <c r="J669" s="121"/>
      <c r="K669" s="121"/>
      <c r="L669" s="118"/>
      <c r="M669" s="145"/>
      <c r="N669" s="145"/>
      <c r="O669" s="120"/>
      <c r="Q669" s="30">
        <v>26</v>
      </c>
      <c r="R669" s="118"/>
      <c r="S669" s="145"/>
      <c r="T669" s="145"/>
      <c r="U669" s="120"/>
      <c r="W669" s="30">
        <v>37</v>
      </c>
      <c r="X669" s="118"/>
      <c r="Y669" s="145"/>
      <c r="Z669" s="145"/>
      <c r="AA669" s="120"/>
    </row>
    <row r="670" spans="1:31" s="83" customFormat="1">
      <c r="A670" s="30">
        <v>5</v>
      </c>
      <c r="B670" s="118"/>
      <c r="C670" s="145"/>
      <c r="D670" s="145"/>
      <c r="E670" s="120"/>
      <c r="G670" s="30">
        <v>16</v>
      </c>
      <c r="H670" s="118"/>
      <c r="I670" s="121"/>
      <c r="J670" s="121"/>
      <c r="K670" s="121"/>
      <c r="L670" s="118"/>
      <c r="M670" s="145"/>
      <c r="N670" s="145"/>
      <c r="O670" s="120"/>
      <c r="Q670" s="30">
        <v>27</v>
      </c>
      <c r="R670" s="118"/>
      <c r="S670" s="145"/>
      <c r="T670" s="145"/>
      <c r="U670" s="120"/>
      <c r="W670" s="30">
        <v>38</v>
      </c>
      <c r="X670" s="118"/>
      <c r="Y670" s="145"/>
      <c r="Z670" s="145"/>
      <c r="AA670" s="120"/>
    </row>
    <row r="671" spans="1:31" s="83" customFormat="1">
      <c r="A671" s="30">
        <v>6</v>
      </c>
      <c r="B671" s="118"/>
      <c r="C671" s="145"/>
      <c r="D671" s="145"/>
      <c r="E671" s="120"/>
      <c r="G671" s="30">
        <v>17</v>
      </c>
      <c r="H671" s="118"/>
      <c r="I671" s="121"/>
      <c r="J671" s="121"/>
      <c r="K671" s="121"/>
      <c r="L671" s="118"/>
      <c r="M671" s="145"/>
      <c r="N671" s="145"/>
      <c r="O671" s="120"/>
      <c r="Q671" s="30">
        <v>28</v>
      </c>
      <c r="R671" s="118"/>
      <c r="S671" s="145"/>
      <c r="T671" s="145"/>
      <c r="U671" s="120"/>
      <c r="W671" s="30">
        <v>39</v>
      </c>
      <c r="X671" s="118"/>
      <c r="Y671" s="145"/>
      <c r="Z671" s="145"/>
      <c r="AA671" s="120"/>
    </row>
    <row r="672" spans="1:31" s="83" customFormat="1">
      <c r="A672" s="30">
        <v>7</v>
      </c>
      <c r="B672" s="118"/>
      <c r="C672" s="145"/>
      <c r="D672" s="145"/>
      <c r="E672" s="120"/>
      <c r="G672" s="30">
        <v>18</v>
      </c>
      <c r="H672" s="118"/>
      <c r="I672" s="121"/>
      <c r="J672" s="121"/>
      <c r="K672" s="121"/>
      <c r="L672" s="118"/>
      <c r="M672" s="145"/>
      <c r="N672" s="145"/>
      <c r="O672" s="120"/>
      <c r="Q672" s="30">
        <v>29</v>
      </c>
      <c r="R672" s="118"/>
      <c r="S672" s="145"/>
      <c r="T672" s="145"/>
      <c r="U672" s="120"/>
      <c r="W672" s="30">
        <v>40</v>
      </c>
      <c r="X672" s="118"/>
      <c r="Y672" s="145"/>
      <c r="Z672" s="145"/>
      <c r="AA672" s="120"/>
    </row>
    <row r="673" spans="1:31" s="83" customFormat="1">
      <c r="A673" s="30">
        <v>8</v>
      </c>
      <c r="B673" s="118"/>
      <c r="C673" s="145"/>
      <c r="D673" s="145"/>
      <c r="E673" s="120"/>
      <c r="G673" s="30">
        <v>19</v>
      </c>
      <c r="H673" s="118"/>
      <c r="I673" s="121"/>
      <c r="J673" s="121"/>
      <c r="K673" s="121"/>
      <c r="L673" s="118"/>
      <c r="M673" s="145"/>
      <c r="N673" s="145"/>
      <c r="O673" s="120"/>
      <c r="Q673" s="30">
        <v>30</v>
      </c>
      <c r="R673" s="118"/>
      <c r="S673" s="145"/>
      <c r="T673" s="145"/>
      <c r="U673" s="120"/>
      <c r="W673" s="30">
        <v>41</v>
      </c>
      <c r="X673" s="118"/>
      <c r="Y673" s="145"/>
      <c r="Z673" s="145"/>
      <c r="AA673" s="120"/>
    </row>
    <row r="674" spans="1:31" s="83" customFormat="1">
      <c r="A674" s="30">
        <v>9</v>
      </c>
      <c r="B674" s="118"/>
      <c r="C674" s="145"/>
      <c r="D674" s="145"/>
      <c r="E674" s="120"/>
      <c r="G674" s="30">
        <v>20</v>
      </c>
      <c r="H674" s="118"/>
      <c r="I674" s="121"/>
      <c r="J674" s="121"/>
      <c r="K674" s="121"/>
      <c r="L674" s="118"/>
      <c r="M674" s="145"/>
      <c r="N674" s="145"/>
      <c r="O674" s="120"/>
      <c r="Q674" s="30">
        <v>31</v>
      </c>
      <c r="R674" s="118"/>
      <c r="S674" s="145"/>
      <c r="T674" s="145"/>
      <c r="U674" s="120"/>
      <c r="W674" s="30">
        <v>42</v>
      </c>
      <c r="X674" s="118"/>
      <c r="Y674" s="145"/>
      <c r="Z674" s="145"/>
      <c r="AA674" s="120"/>
    </row>
    <row r="675" spans="1:31" s="83" customFormat="1">
      <c r="A675" s="30">
        <v>10</v>
      </c>
      <c r="B675" s="118"/>
      <c r="C675" s="145"/>
      <c r="D675" s="145"/>
      <c r="E675" s="120"/>
      <c r="G675" s="30">
        <v>21</v>
      </c>
      <c r="H675" s="118"/>
      <c r="I675" s="121"/>
      <c r="J675" s="121"/>
      <c r="K675" s="121"/>
      <c r="L675" s="118"/>
      <c r="M675" s="145"/>
      <c r="N675" s="145"/>
      <c r="O675" s="120"/>
      <c r="Q675" s="30">
        <v>32</v>
      </c>
      <c r="R675" s="118"/>
      <c r="S675" s="145"/>
      <c r="T675" s="145"/>
      <c r="U675" s="120"/>
      <c r="W675" s="30">
        <v>43</v>
      </c>
      <c r="X675" s="118"/>
      <c r="Y675" s="145"/>
      <c r="Z675" s="145"/>
      <c r="AA675" s="120"/>
    </row>
    <row r="676" spans="1:31" s="83" customFormat="1" ht="13.5" thickBot="1">
      <c r="A676" s="30">
        <v>11</v>
      </c>
      <c r="B676" s="118"/>
      <c r="C676" s="145"/>
      <c r="D676" s="145"/>
      <c r="E676" s="120"/>
      <c r="G676" s="30">
        <v>22</v>
      </c>
      <c r="H676" s="118"/>
      <c r="I676" s="121"/>
      <c r="J676" s="121"/>
      <c r="K676" s="121"/>
      <c r="L676" s="118"/>
      <c r="M676" s="145"/>
      <c r="N676" s="145"/>
      <c r="O676" s="120"/>
      <c r="Q676" s="30">
        <v>33</v>
      </c>
      <c r="R676" s="118"/>
      <c r="S676" s="145"/>
      <c r="T676" s="145"/>
      <c r="U676" s="120"/>
      <c r="W676" s="142"/>
      <c r="X676" s="118"/>
      <c r="Y676" s="143"/>
      <c r="Z676" s="143"/>
      <c r="AA676" s="144">
        <f>SUM(E666:E676)+SUM(O666:O676)+SUM(AA666:AA675)+SUM(U666:U676)</f>
        <v>0</v>
      </c>
    </row>
    <row r="677" spans="1:31" s="83" customFormat="1">
      <c r="B677" s="88"/>
      <c r="D677" s="89"/>
      <c r="E677" s="84"/>
      <c r="H677" s="88"/>
      <c r="L677" s="88"/>
      <c r="N677" s="89"/>
      <c r="O677" s="84"/>
      <c r="R677" s="88"/>
      <c r="T677" s="89"/>
      <c r="U677" s="84"/>
      <c r="X677" s="88"/>
      <c r="AA677" s="84"/>
    </row>
    <row r="678" spans="1:31" s="83" customFormat="1">
      <c r="B678" s="88"/>
      <c r="D678" s="89"/>
      <c r="E678" s="84"/>
      <c r="H678" s="88"/>
      <c r="L678" s="88"/>
      <c r="N678" s="89"/>
      <c r="O678" s="84"/>
      <c r="R678" s="88"/>
      <c r="T678" s="89"/>
      <c r="U678" s="84"/>
      <c r="X678" s="88"/>
      <c r="AA678" s="84"/>
    </row>
    <row r="679" spans="1:31" s="83" customFormat="1">
      <c r="B679" s="88"/>
      <c r="D679" s="89"/>
      <c r="E679" s="84"/>
      <c r="H679" s="88"/>
      <c r="L679" s="88"/>
      <c r="N679" s="89"/>
      <c r="O679" s="84"/>
      <c r="R679" s="88"/>
      <c r="T679" s="89"/>
      <c r="U679" s="84"/>
      <c r="X679" s="88"/>
      <c r="AA679" s="84"/>
    </row>
    <row r="680" spans="1:31" s="83" customFormat="1">
      <c r="B680" s="88"/>
      <c r="D680" s="89"/>
      <c r="E680" s="84"/>
      <c r="H680" s="88"/>
      <c r="L680" s="88"/>
      <c r="N680" s="89"/>
      <c r="O680" s="84"/>
      <c r="R680" s="88"/>
      <c r="T680" s="89"/>
      <c r="U680" s="84"/>
      <c r="X680" s="88"/>
      <c r="AA680" s="84"/>
    </row>
    <row r="681" spans="1:31" s="83" customFormat="1">
      <c r="B681" s="88"/>
      <c r="D681" s="89"/>
      <c r="E681" s="84"/>
      <c r="H681" s="88"/>
      <c r="L681" s="88"/>
      <c r="N681" s="89"/>
      <c r="O681" s="84"/>
      <c r="R681" s="88"/>
      <c r="T681" s="89"/>
      <c r="U681" s="84"/>
      <c r="X681" s="88"/>
      <c r="AA681" s="84"/>
    </row>
    <row r="682" spans="1:31" s="83" customFormat="1">
      <c r="B682" s="88"/>
      <c r="D682" s="89"/>
      <c r="E682" s="84"/>
      <c r="H682" s="88"/>
      <c r="L682" s="88"/>
      <c r="N682" s="89"/>
      <c r="O682" s="84"/>
      <c r="R682" s="88"/>
      <c r="T682" s="89"/>
      <c r="U682" s="84"/>
      <c r="X682" s="88"/>
      <c r="AA682" s="84"/>
    </row>
    <row r="683" spans="1:31" s="83" customFormat="1" ht="13.5" thickBot="1">
      <c r="B683" s="88"/>
      <c r="D683" s="89"/>
      <c r="E683" s="84"/>
      <c r="H683" s="88"/>
      <c r="L683" s="88"/>
      <c r="N683" s="89"/>
      <c r="O683" s="84"/>
      <c r="R683" s="88"/>
      <c r="T683" s="89"/>
      <c r="U683" s="84"/>
      <c r="X683" s="88"/>
      <c r="AA683" s="84"/>
    </row>
    <row r="684" spans="1:31" ht="12.75" customHeight="1">
      <c r="A684" s="24">
        <v>32</v>
      </c>
      <c r="B684" s="25"/>
      <c r="C684" s="523" t="s">
        <v>138</v>
      </c>
      <c r="D684" s="514" t="s">
        <v>74</v>
      </c>
      <c r="E684" s="516" t="s">
        <v>13</v>
      </c>
      <c r="F684" s="83"/>
      <c r="G684" s="24"/>
      <c r="H684" s="25"/>
      <c r="I684" s="25"/>
      <c r="J684" s="25"/>
      <c r="K684" s="25"/>
      <c r="L684" s="25"/>
      <c r="M684" s="523" t="s">
        <v>138</v>
      </c>
      <c r="N684" s="514" t="s">
        <v>74</v>
      </c>
      <c r="O684" s="516" t="s">
        <v>13</v>
      </c>
      <c r="Q684" s="24">
        <v>32</v>
      </c>
      <c r="R684" s="25"/>
      <c r="S684" s="523" t="s">
        <v>138</v>
      </c>
      <c r="T684" s="514" t="s">
        <v>74</v>
      </c>
      <c r="U684" s="516" t="s">
        <v>13</v>
      </c>
      <c r="W684" s="24"/>
      <c r="X684" s="25"/>
      <c r="Y684" s="523" t="s">
        <v>138</v>
      </c>
      <c r="Z684" s="523" t="s">
        <v>74</v>
      </c>
      <c r="AA684" s="516" t="s">
        <v>13</v>
      </c>
      <c r="AB684" s="83"/>
      <c r="AC684" s="83"/>
      <c r="AD684" s="83"/>
      <c r="AE684" s="83"/>
    </row>
    <row r="685" spans="1:31" ht="38.25">
      <c r="A685" s="26" t="s">
        <v>7</v>
      </c>
      <c r="B685" s="340" t="str">
        <f>HYPERLINK("#B34"," אסמכתא "&amp;B34&amp;"         חזרה לטבלה ")</f>
        <v xml:space="preserve"> אסמכתא          חזרה לטבלה </v>
      </c>
      <c r="C685" s="524"/>
      <c r="D685" s="515"/>
      <c r="E685" s="517"/>
      <c r="F685" s="83"/>
      <c r="G685" s="26" t="s">
        <v>19</v>
      </c>
      <c r="H685" s="340"/>
      <c r="I685" s="27"/>
      <c r="J685" s="27"/>
      <c r="K685" s="27"/>
      <c r="L685" s="340" t="str">
        <f>HYPERLINK("#B34"," אסמכתא "&amp;B34&amp;"         חזרה לטבלה ")</f>
        <v xml:space="preserve"> אסמכתא          חזרה לטבלה </v>
      </c>
      <c r="M685" s="524"/>
      <c r="N685" s="515"/>
      <c r="O685" s="517"/>
      <c r="Q685" s="26" t="s">
        <v>7</v>
      </c>
      <c r="R685" s="340" t="str">
        <f>HYPERLINK("#B34"," אסמכתא "&amp;B34&amp;"         חזרה לטבלה ")</f>
        <v xml:space="preserve"> אסמכתא          חזרה לטבלה </v>
      </c>
      <c r="S685" s="524"/>
      <c r="T685" s="515"/>
      <c r="U685" s="517"/>
      <c r="W685" s="26" t="s">
        <v>19</v>
      </c>
      <c r="X685" s="340" t="str">
        <f>HYPERLINK("#B34"," אסמכתא "&amp;B34&amp;"         חזרה לטבלה ")</f>
        <v xml:space="preserve"> אסמכתא          חזרה לטבלה </v>
      </c>
      <c r="Y685" s="524"/>
      <c r="Z685" s="524"/>
      <c r="AA685" s="517"/>
      <c r="AB685" s="83"/>
      <c r="AC685" s="83"/>
      <c r="AD685" s="83"/>
      <c r="AE685" s="83"/>
    </row>
    <row r="686" spans="1:31" s="83" customFormat="1">
      <c r="A686" s="30">
        <v>1</v>
      </c>
      <c r="B686" s="118"/>
      <c r="C686" s="145"/>
      <c r="D686" s="145"/>
      <c r="E686" s="120"/>
      <c r="G686" s="30">
        <v>12</v>
      </c>
      <c r="H686" s="118"/>
      <c r="I686" s="121"/>
      <c r="J686" s="121"/>
      <c r="K686" s="121"/>
      <c r="L686" s="118"/>
      <c r="M686" s="145"/>
      <c r="N686" s="145"/>
      <c r="O686" s="120"/>
      <c r="Q686" s="30">
        <v>23</v>
      </c>
      <c r="R686" s="118"/>
      <c r="S686" s="145"/>
      <c r="T686" s="145"/>
      <c r="U686" s="120"/>
      <c r="W686" s="30">
        <v>34</v>
      </c>
      <c r="X686" s="118"/>
      <c r="Y686" s="145"/>
      <c r="Z686" s="145"/>
      <c r="AA686" s="120"/>
    </row>
    <row r="687" spans="1:31" s="83" customFormat="1">
      <c r="A687" s="30">
        <v>2</v>
      </c>
      <c r="B687" s="118"/>
      <c r="C687" s="145"/>
      <c r="D687" s="145"/>
      <c r="E687" s="120"/>
      <c r="G687" s="30">
        <v>13</v>
      </c>
      <c r="H687" s="118"/>
      <c r="I687" s="121"/>
      <c r="J687" s="121"/>
      <c r="K687" s="121"/>
      <c r="L687" s="118"/>
      <c r="M687" s="145"/>
      <c r="N687" s="145"/>
      <c r="O687" s="120"/>
      <c r="Q687" s="30">
        <v>24</v>
      </c>
      <c r="R687" s="118"/>
      <c r="S687" s="145"/>
      <c r="T687" s="145"/>
      <c r="U687" s="120"/>
      <c r="W687" s="30">
        <v>35</v>
      </c>
      <c r="X687" s="118"/>
      <c r="Y687" s="145"/>
      <c r="Z687" s="145"/>
      <c r="AA687" s="120"/>
    </row>
    <row r="688" spans="1:31" s="83" customFormat="1">
      <c r="A688" s="30">
        <v>3</v>
      </c>
      <c r="B688" s="118"/>
      <c r="C688" s="145"/>
      <c r="D688" s="145"/>
      <c r="E688" s="120"/>
      <c r="G688" s="30">
        <v>14</v>
      </c>
      <c r="H688" s="118"/>
      <c r="I688" s="121"/>
      <c r="J688" s="121"/>
      <c r="K688" s="121"/>
      <c r="L688" s="118"/>
      <c r="M688" s="145"/>
      <c r="N688" s="145"/>
      <c r="O688" s="120"/>
      <c r="Q688" s="30">
        <v>25</v>
      </c>
      <c r="R688" s="118"/>
      <c r="S688" s="145"/>
      <c r="T688" s="145"/>
      <c r="U688" s="120"/>
      <c r="W688" s="30">
        <v>36</v>
      </c>
      <c r="X688" s="118"/>
      <c r="Y688" s="145"/>
      <c r="Z688" s="145"/>
      <c r="AA688" s="120"/>
    </row>
    <row r="689" spans="1:31" s="83" customFormat="1">
      <c r="A689" s="30">
        <v>4</v>
      </c>
      <c r="B689" s="118"/>
      <c r="C689" s="145"/>
      <c r="D689" s="145"/>
      <c r="E689" s="120"/>
      <c r="G689" s="30">
        <v>15</v>
      </c>
      <c r="H689" s="118"/>
      <c r="I689" s="121"/>
      <c r="J689" s="121"/>
      <c r="K689" s="121"/>
      <c r="L689" s="118"/>
      <c r="M689" s="145"/>
      <c r="N689" s="145"/>
      <c r="O689" s="120"/>
      <c r="Q689" s="30">
        <v>26</v>
      </c>
      <c r="R689" s="118"/>
      <c r="S689" s="145"/>
      <c r="T689" s="145"/>
      <c r="U689" s="120"/>
      <c r="W689" s="30">
        <v>37</v>
      </c>
      <c r="X689" s="118"/>
      <c r="Y689" s="145"/>
      <c r="Z689" s="145"/>
      <c r="AA689" s="120"/>
    </row>
    <row r="690" spans="1:31" s="83" customFormat="1">
      <c r="A690" s="30">
        <v>5</v>
      </c>
      <c r="B690" s="118"/>
      <c r="C690" s="145"/>
      <c r="D690" s="145"/>
      <c r="E690" s="120"/>
      <c r="G690" s="30">
        <v>16</v>
      </c>
      <c r="H690" s="118"/>
      <c r="I690" s="121"/>
      <c r="J690" s="121"/>
      <c r="K690" s="121"/>
      <c r="L690" s="118"/>
      <c r="M690" s="145"/>
      <c r="N690" s="145"/>
      <c r="O690" s="120"/>
      <c r="Q690" s="30">
        <v>27</v>
      </c>
      <c r="R690" s="118"/>
      <c r="S690" s="145"/>
      <c r="T690" s="145"/>
      <c r="U690" s="120"/>
      <c r="W690" s="30">
        <v>38</v>
      </c>
      <c r="X690" s="118"/>
      <c r="Y690" s="145"/>
      <c r="Z690" s="145"/>
      <c r="AA690" s="120"/>
    </row>
    <row r="691" spans="1:31" s="83" customFormat="1">
      <c r="A691" s="30">
        <v>6</v>
      </c>
      <c r="B691" s="118"/>
      <c r="C691" s="145"/>
      <c r="D691" s="145"/>
      <c r="E691" s="120"/>
      <c r="G691" s="30">
        <v>17</v>
      </c>
      <c r="H691" s="118"/>
      <c r="I691" s="121"/>
      <c r="J691" s="121"/>
      <c r="K691" s="121"/>
      <c r="L691" s="118"/>
      <c r="M691" s="145"/>
      <c r="N691" s="145"/>
      <c r="O691" s="120"/>
      <c r="Q691" s="30">
        <v>28</v>
      </c>
      <c r="R691" s="118"/>
      <c r="S691" s="145"/>
      <c r="T691" s="145"/>
      <c r="U691" s="120"/>
      <c r="W691" s="30">
        <v>39</v>
      </c>
      <c r="X691" s="118"/>
      <c r="Y691" s="145"/>
      <c r="Z691" s="145"/>
      <c r="AA691" s="120"/>
    </row>
    <row r="692" spans="1:31" s="83" customFormat="1">
      <c r="A692" s="30">
        <v>7</v>
      </c>
      <c r="B692" s="118"/>
      <c r="C692" s="145"/>
      <c r="D692" s="145"/>
      <c r="E692" s="120"/>
      <c r="G692" s="30">
        <v>18</v>
      </c>
      <c r="H692" s="118"/>
      <c r="I692" s="121"/>
      <c r="J692" s="121"/>
      <c r="K692" s="121"/>
      <c r="L692" s="118"/>
      <c r="M692" s="145"/>
      <c r="N692" s="145"/>
      <c r="O692" s="120"/>
      <c r="Q692" s="30">
        <v>29</v>
      </c>
      <c r="R692" s="118"/>
      <c r="S692" s="145"/>
      <c r="T692" s="145"/>
      <c r="U692" s="120"/>
      <c r="W692" s="30">
        <v>40</v>
      </c>
      <c r="X692" s="118"/>
      <c r="Y692" s="145"/>
      <c r="Z692" s="145"/>
      <c r="AA692" s="120"/>
    </row>
    <row r="693" spans="1:31" s="83" customFormat="1">
      <c r="A693" s="30">
        <v>8</v>
      </c>
      <c r="B693" s="118"/>
      <c r="C693" s="145"/>
      <c r="D693" s="145"/>
      <c r="E693" s="120"/>
      <c r="G693" s="30">
        <v>19</v>
      </c>
      <c r="H693" s="118"/>
      <c r="I693" s="121"/>
      <c r="J693" s="121"/>
      <c r="K693" s="121"/>
      <c r="L693" s="118"/>
      <c r="M693" s="145"/>
      <c r="N693" s="145"/>
      <c r="O693" s="120"/>
      <c r="Q693" s="30">
        <v>30</v>
      </c>
      <c r="R693" s="118"/>
      <c r="S693" s="145"/>
      <c r="T693" s="145"/>
      <c r="U693" s="120"/>
      <c r="W693" s="30">
        <v>41</v>
      </c>
      <c r="X693" s="118"/>
      <c r="Y693" s="145"/>
      <c r="Z693" s="145"/>
      <c r="AA693" s="120"/>
    </row>
    <row r="694" spans="1:31" s="83" customFormat="1">
      <c r="A694" s="30">
        <v>9</v>
      </c>
      <c r="B694" s="118"/>
      <c r="C694" s="145"/>
      <c r="D694" s="145"/>
      <c r="E694" s="120"/>
      <c r="G694" s="30">
        <v>20</v>
      </c>
      <c r="H694" s="118"/>
      <c r="I694" s="121"/>
      <c r="J694" s="121"/>
      <c r="K694" s="121"/>
      <c r="L694" s="118"/>
      <c r="M694" s="145"/>
      <c r="N694" s="145"/>
      <c r="O694" s="120"/>
      <c r="Q694" s="30">
        <v>31</v>
      </c>
      <c r="R694" s="118"/>
      <c r="S694" s="145"/>
      <c r="T694" s="145"/>
      <c r="U694" s="120"/>
      <c r="W694" s="30">
        <v>42</v>
      </c>
      <c r="X694" s="118"/>
      <c r="Y694" s="145"/>
      <c r="Z694" s="145"/>
      <c r="AA694" s="120"/>
    </row>
    <row r="695" spans="1:31" s="83" customFormat="1">
      <c r="A695" s="30">
        <v>10</v>
      </c>
      <c r="B695" s="118"/>
      <c r="C695" s="145"/>
      <c r="D695" s="145"/>
      <c r="E695" s="120"/>
      <c r="G695" s="30">
        <v>21</v>
      </c>
      <c r="H695" s="118"/>
      <c r="I695" s="121"/>
      <c r="J695" s="121"/>
      <c r="K695" s="121"/>
      <c r="L695" s="118"/>
      <c r="M695" s="145"/>
      <c r="N695" s="145"/>
      <c r="O695" s="120"/>
      <c r="Q695" s="30">
        <v>32</v>
      </c>
      <c r="R695" s="118"/>
      <c r="S695" s="145"/>
      <c r="T695" s="145"/>
      <c r="U695" s="120"/>
      <c r="W695" s="30">
        <v>43</v>
      </c>
      <c r="X695" s="118"/>
      <c r="Y695" s="145"/>
      <c r="Z695" s="145"/>
      <c r="AA695" s="120"/>
    </row>
    <row r="696" spans="1:31" s="83" customFormat="1" ht="13.5" thickBot="1">
      <c r="A696" s="30">
        <v>11</v>
      </c>
      <c r="B696" s="118"/>
      <c r="C696" s="145"/>
      <c r="D696" s="145"/>
      <c r="E696" s="120"/>
      <c r="G696" s="30">
        <v>22</v>
      </c>
      <c r="H696" s="118"/>
      <c r="I696" s="121"/>
      <c r="J696" s="121"/>
      <c r="K696" s="121"/>
      <c r="L696" s="118"/>
      <c r="M696" s="145"/>
      <c r="N696" s="145"/>
      <c r="O696" s="120"/>
      <c r="Q696" s="30">
        <v>33</v>
      </c>
      <c r="R696" s="118"/>
      <c r="S696" s="145"/>
      <c r="T696" s="145"/>
      <c r="U696" s="120"/>
      <c r="W696" s="142"/>
      <c r="X696" s="118"/>
      <c r="Y696" s="143"/>
      <c r="Z696" s="143"/>
      <c r="AA696" s="144">
        <f>SUM(E686:E696)+SUM(O686:O696)+SUM(AA686:AA695)+SUM(U686:U696)</f>
        <v>0</v>
      </c>
    </row>
    <row r="697" spans="1:31" s="83" customFormat="1">
      <c r="B697" s="88"/>
      <c r="D697" s="89"/>
      <c r="E697" s="84"/>
      <c r="H697" s="88"/>
      <c r="L697" s="88"/>
      <c r="N697" s="89"/>
      <c r="O697" s="84"/>
      <c r="R697" s="88"/>
      <c r="T697" s="89"/>
      <c r="U697" s="84"/>
      <c r="X697" s="88"/>
      <c r="AA697" s="84"/>
    </row>
    <row r="698" spans="1:31" s="83" customFormat="1">
      <c r="B698" s="88"/>
      <c r="D698" s="89"/>
      <c r="E698" s="84"/>
      <c r="H698" s="88"/>
      <c r="L698" s="88"/>
      <c r="N698" s="89"/>
      <c r="O698" s="84"/>
      <c r="R698" s="88"/>
      <c r="T698" s="89"/>
      <c r="U698" s="84"/>
      <c r="X698" s="88"/>
      <c r="AA698" s="84"/>
    </row>
    <row r="699" spans="1:31" s="83" customFormat="1">
      <c r="B699" s="88"/>
      <c r="D699" s="89"/>
      <c r="E699" s="84"/>
      <c r="H699" s="88"/>
      <c r="L699" s="88"/>
      <c r="N699" s="89"/>
      <c r="O699" s="84"/>
      <c r="R699" s="88"/>
      <c r="T699" s="89"/>
      <c r="U699" s="84"/>
      <c r="X699" s="88"/>
      <c r="AA699" s="84"/>
    </row>
    <row r="700" spans="1:31" s="83" customFormat="1">
      <c r="B700" s="88"/>
      <c r="D700" s="89"/>
      <c r="E700" s="84"/>
      <c r="H700" s="88"/>
      <c r="L700" s="88"/>
      <c r="N700" s="89"/>
      <c r="O700" s="84"/>
      <c r="R700" s="88"/>
      <c r="T700" s="89"/>
      <c r="U700" s="84"/>
      <c r="X700" s="88"/>
      <c r="AA700" s="84"/>
    </row>
    <row r="701" spans="1:31" s="83" customFormat="1">
      <c r="B701" s="88"/>
      <c r="D701" s="89"/>
      <c r="E701" s="84"/>
      <c r="H701" s="88"/>
      <c r="L701" s="88"/>
      <c r="N701" s="89"/>
      <c r="O701" s="84"/>
      <c r="R701" s="88"/>
      <c r="T701" s="89"/>
      <c r="U701" s="84"/>
      <c r="X701" s="88"/>
      <c r="AA701" s="84"/>
    </row>
    <row r="702" spans="1:31" s="83" customFormat="1">
      <c r="B702" s="88"/>
      <c r="D702" s="89"/>
      <c r="E702" s="84"/>
      <c r="H702" s="88"/>
      <c r="L702" s="88"/>
      <c r="N702" s="89"/>
      <c r="O702" s="84"/>
      <c r="R702" s="88"/>
      <c r="T702" s="89"/>
      <c r="U702" s="84"/>
      <c r="X702" s="88"/>
      <c r="AA702" s="84"/>
    </row>
    <row r="703" spans="1:31" s="83" customFormat="1" ht="13.5" thickBot="1">
      <c r="B703" s="88"/>
      <c r="D703" s="89"/>
      <c r="E703" s="84"/>
      <c r="H703" s="88"/>
      <c r="L703" s="88"/>
      <c r="N703" s="89"/>
      <c r="O703" s="84"/>
      <c r="R703" s="88"/>
      <c r="T703" s="89"/>
      <c r="U703" s="84"/>
      <c r="X703" s="88"/>
      <c r="AA703" s="84"/>
    </row>
    <row r="704" spans="1:31" ht="12.75" customHeight="1">
      <c r="A704" s="24">
        <v>33</v>
      </c>
      <c r="B704" s="25"/>
      <c r="C704" s="523" t="s">
        <v>138</v>
      </c>
      <c r="D704" s="514" t="s">
        <v>74</v>
      </c>
      <c r="E704" s="516" t="s">
        <v>13</v>
      </c>
      <c r="F704" s="83"/>
      <c r="G704" s="24"/>
      <c r="H704" s="25"/>
      <c r="I704" s="25"/>
      <c r="J704" s="25"/>
      <c r="K704" s="25"/>
      <c r="L704" s="25"/>
      <c r="M704" s="523" t="s">
        <v>138</v>
      </c>
      <c r="N704" s="514" t="s">
        <v>74</v>
      </c>
      <c r="O704" s="516" t="s">
        <v>13</v>
      </c>
      <c r="Q704" s="24">
        <v>33</v>
      </c>
      <c r="R704" s="25"/>
      <c r="S704" s="523" t="s">
        <v>138</v>
      </c>
      <c r="T704" s="514" t="s">
        <v>74</v>
      </c>
      <c r="U704" s="516" t="s">
        <v>13</v>
      </c>
      <c r="W704" s="24"/>
      <c r="X704" s="25"/>
      <c r="Y704" s="523" t="s">
        <v>138</v>
      </c>
      <c r="Z704" s="523" t="s">
        <v>74</v>
      </c>
      <c r="AA704" s="516" t="s">
        <v>13</v>
      </c>
      <c r="AB704" s="83"/>
      <c r="AC704" s="83"/>
      <c r="AD704" s="83"/>
      <c r="AE704" s="83"/>
    </row>
    <row r="705" spans="1:31" ht="38.25">
      <c r="A705" s="26" t="s">
        <v>7</v>
      </c>
      <c r="B705" s="340" t="str">
        <f>HYPERLINK("#B35"," אסמכתא "&amp;B35&amp;"         חזרה לטבלה ")</f>
        <v xml:space="preserve"> אסמכתא          חזרה לטבלה </v>
      </c>
      <c r="C705" s="524"/>
      <c r="D705" s="515"/>
      <c r="E705" s="517"/>
      <c r="F705" s="83"/>
      <c r="G705" s="26" t="s">
        <v>19</v>
      </c>
      <c r="H705" s="340"/>
      <c r="I705" s="27"/>
      <c r="J705" s="27"/>
      <c r="K705" s="27"/>
      <c r="L705" s="340" t="str">
        <f>HYPERLINK("#B35"," אסמכתא "&amp;B35&amp;"         חזרה לטבלה ")</f>
        <v xml:space="preserve"> אסמכתא          חזרה לטבלה </v>
      </c>
      <c r="M705" s="524"/>
      <c r="N705" s="515"/>
      <c r="O705" s="517"/>
      <c r="Q705" s="26" t="s">
        <v>7</v>
      </c>
      <c r="R705" s="340" t="str">
        <f>HYPERLINK("#B35"," אסמכתא "&amp;B35&amp;"         חזרה לטבלה ")</f>
        <v xml:space="preserve"> אסמכתא          חזרה לטבלה </v>
      </c>
      <c r="S705" s="524"/>
      <c r="T705" s="515"/>
      <c r="U705" s="517"/>
      <c r="W705" s="26" t="s">
        <v>19</v>
      </c>
      <c r="X705" s="340" t="str">
        <f>HYPERLINK("#B35"," אסמכתא "&amp;B35&amp;"         חזרה לטבלה ")</f>
        <v xml:space="preserve"> אסמכתא          חזרה לטבלה </v>
      </c>
      <c r="Y705" s="524"/>
      <c r="Z705" s="524"/>
      <c r="AA705" s="517"/>
      <c r="AB705" s="83"/>
      <c r="AC705" s="83"/>
      <c r="AD705" s="83"/>
      <c r="AE705" s="83"/>
    </row>
    <row r="706" spans="1:31" s="83" customFormat="1">
      <c r="A706" s="30">
        <v>1</v>
      </c>
      <c r="B706" s="118"/>
      <c r="C706" s="145"/>
      <c r="D706" s="145"/>
      <c r="E706" s="120"/>
      <c r="G706" s="30">
        <v>12</v>
      </c>
      <c r="H706" s="118"/>
      <c r="I706" s="121"/>
      <c r="J706" s="121"/>
      <c r="K706" s="121"/>
      <c r="L706" s="118"/>
      <c r="M706" s="145"/>
      <c r="N706" s="145"/>
      <c r="O706" s="120"/>
      <c r="Q706" s="30">
        <v>23</v>
      </c>
      <c r="R706" s="118"/>
      <c r="S706" s="145"/>
      <c r="T706" s="145"/>
      <c r="U706" s="120"/>
      <c r="W706" s="30">
        <v>34</v>
      </c>
      <c r="X706" s="118"/>
      <c r="Y706" s="145"/>
      <c r="Z706" s="145"/>
      <c r="AA706" s="120"/>
    </row>
    <row r="707" spans="1:31" s="83" customFormat="1">
      <c r="A707" s="30">
        <v>2</v>
      </c>
      <c r="B707" s="118"/>
      <c r="C707" s="145"/>
      <c r="D707" s="145"/>
      <c r="E707" s="120"/>
      <c r="G707" s="30">
        <v>13</v>
      </c>
      <c r="H707" s="118"/>
      <c r="I707" s="121"/>
      <c r="J707" s="121"/>
      <c r="K707" s="121"/>
      <c r="L707" s="118"/>
      <c r="M707" s="145"/>
      <c r="N707" s="145"/>
      <c r="O707" s="120"/>
      <c r="Q707" s="30">
        <v>24</v>
      </c>
      <c r="R707" s="118"/>
      <c r="S707" s="145"/>
      <c r="T707" s="145"/>
      <c r="U707" s="120"/>
      <c r="W707" s="30">
        <v>35</v>
      </c>
      <c r="X707" s="118"/>
      <c r="Y707" s="145"/>
      <c r="Z707" s="145"/>
      <c r="AA707" s="120"/>
    </row>
    <row r="708" spans="1:31" s="83" customFormat="1">
      <c r="A708" s="30">
        <v>3</v>
      </c>
      <c r="B708" s="118"/>
      <c r="C708" s="145"/>
      <c r="D708" s="145"/>
      <c r="E708" s="120"/>
      <c r="G708" s="30">
        <v>14</v>
      </c>
      <c r="H708" s="118"/>
      <c r="I708" s="121"/>
      <c r="J708" s="121"/>
      <c r="K708" s="121"/>
      <c r="L708" s="118"/>
      <c r="M708" s="145"/>
      <c r="N708" s="145"/>
      <c r="O708" s="120"/>
      <c r="Q708" s="30">
        <v>25</v>
      </c>
      <c r="R708" s="118"/>
      <c r="S708" s="145"/>
      <c r="T708" s="145"/>
      <c r="U708" s="120"/>
      <c r="W708" s="30">
        <v>36</v>
      </c>
      <c r="X708" s="118"/>
      <c r="Y708" s="145"/>
      <c r="Z708" s="145"/>
      <c r="AA708" s="120"/>
    </row>
    <row r="709" spans="1:31" s="83" customFormat="1">
      <c r="A709" s="30">
        <v>4</v>
      </c>
      <c r="B709" s="118"/>
      <c r="C709" s="145"/>
      <c r="D709" s="145"/>
      <c r="E709" s="120"/>
      <c r="G709" s="30">
        <v>15</v>
      </c>
      <c r="H709" s="118"/>
      <c r="I709" s="121"/>
      <c r="J709" s="121"/>
      <c r="K709" s="121"/>
      <c r="L709" s="118"/>
      <c r="M709" s="145"/>
      <c r="N709" s="145"/>
      <c r="O709" s="120"/>
      <c r="Q709" s="30">
        <v>26</v>
      </c>
      <c r="R709" s="118"/>
      <c r="S709" s="145"/>
      <c r="T709" s="145"/>
      <c r="U709" s="120"/>
      <c r="W709" s="30">
        <v>37</v>
      </c>
      <c r="X709" s="118"/>
      <c r="Y709" s="145"/>
      <c r="Z709" s="145"/>
      <c r="AA709" s="120"/>
    </row>
    <row r="710" spans="1:31" s="83" customFormat="1">
      <c r="A710" s="30">
        <v>5</v>
      </c>
      <c r="B710" s="118"/>
      <c r="C710" s="145"/>
      <c r="D710" s="145"/>
      <c r="E710" s="120"/>
      <c r="G710" s="30">
        <v>16</v>
      </c>
      <c r="H710" s="118"/>
      <c r="I710" s="121"/>
      <c r="J710" s="121"/>
      <c r="K710" s="121"/>
      <c r="L710" s="118"/>
      <c r="M710" s="145"/>
      <c r="N710" s="145"/>
      <c r="O710" s="120"/>
      <c r="Q710" s="30">
        <v>27</v>
      </c>
      <c r="R710" s="118"/>
      <c r="S710" s="145"/>
      <c r="T710" s="145"/>
      <c r="U710" s="120"/>
      <c r="W710" s="30">
        <v>38</v>
      </c>
      <c r="X710" s="118"/>
      <c r="Y710" s="145"/>
      <c r="Z710" s="145"/>
      <c r="AA710" s="120"/>
    </row>
    <row r="711" spans="1:31" s="83" customFormat="1">
      <c r="A711" s="30">
        <v>6</v>
      </c>
      <c r="B711" s="118"/>
      <c r="C711" s="145"/>
      <c r="D711" s="145"/>
      <c r="E711" s="120"/>
      <c r="G711" s="30">
        <v>17</v>
      </c>
      <c r="H711" s="118"/>
      <c r="I711" s="121"/>
      <c r="J711" s="121"/>
      <c r="K711" s="121"/>
      <c r="L711" s="118"/>
      <c r="M711" s="145"/>
      <c r="N711" s="145"/>
      <c r="O711" s="120"/>
      <c r="Q711" s="30">
        <v>28</v>
      </c>
      <c r="R711" s="118"/>
      <c r="S711" s="145"/>
      <c r="T711" s="145"/>
      <c r="U711" s="120"/>
      <c r="W711" s="30">
        <v>39</v>
      </c>
      <c r="X711" s="118"/>
      <c r="Y711" s="145"/>
      <c r="Z711" s="145"/>
      <c r="AA711" s="120"/>
    </row>
    <row r="712" spans="1:31" s="83" customFormat="1">
      <c r="A712" s="30">
        <v>7</v>
      </c>
      <c r="B712" s="118"/>
      <c r="C712" s="145"/>
      <c r="D712" s="145"/>
      <c r="E712" s="120"/>
      <c r="G712" s="30">
        <v>18</v>
      </c>
      <c r="H712" s="118"/>
      <c r="I712" s="121"/>
      <c r="J712" s="121"/>
      <c r="K712" s="121"/>
      <c r="L712" s="118"/>
      <c r="M712" s="145"/>
      <c r="N712" s="145"/>
      <c r="O712" s="120"/>
      <c r="Q712" s="30">
        <v>29</v>
      </c>
      <c r="R712" s="118"/>
      <c r="S712" s="145"/>
      <c r="T712" s="145"/>
      <c r="U712" s="120"/>
      <c r="W712" s="30">
        <v>40</v>
      </c>
      <c r="X712" s="118"/>
      <c r="Y712" s="145"/>
      <c r="Z712" s="145"/>
      <c r="AA712" s="120"/>
    </row>
    <row r="713" spans="1:31" s="83" customFormat="1">
      <c r="A713" s="30">
        <v>8</v>
      </c>
      <c r="B713" s="118"/>
      <c r="C713" s="145"/>
      <c r="D713" s="145"/>
      <c r="E713" s="120"/>
      <c r="G713" s="30">
        <v>19</v>
      </c>
      <c r="H713" s="118"/>
      <c r="I713" s="121"/>
      <c r="J713" s="121"/>
      <c r="K713" s="121"/>
      <c r="L713" s="118"/>
      <c r="M713" s="145"/>
      <c r="N713" s="145"/>
      <c r="O713" s="120"/>
      <c r="Q713" s="30">
        <v>30</v>
      </c>
      <c r="R713" s="118"/>
      <c r="S713" s="145"/>
      <c r="T713" s="145"/>
      <c r="U713" s="120"/>
      <c r="W713" s="30">
        <v>41</v>
      </c>
      <c r="X713" s="118"/>
      <c r="Y713" s="145"/>
      <c r="Z713" s="145"/>
      <c r="AA713" s="120"/>
    </row>
    <row r="714" spans="1:31" s="83" customFormat="1">
      <c r="A714" s="30">
        <v>9</v>
      </c>
      <c r="B714" s="118"/>
      <c r="C714" s="145"/>
      <c r="D714" s="145"/>
      <c r="E714" s="120"/>
      <c r="G714" s="30">
        <v>20</v>
      </c>
      <c r="H714" s="118"/>
      <c r="I714" s="121"/>
      <c r="J714" s="121"/>
      <c r="K714" s="121"/>
      <c r="L714" s="118"/>
      <c r="M714" s="145"/>
      <c r="N714" s="145"/>
      <c r="O714" s="120"/>
      <c r="Q714" s="30">
        <v>31</v>
      </c>
      <c r="R714" s="118"/>
      <c r="S714" s="145"/>
      <c r="T714" s="145"/>
      <c r="U714" s="120"/>
      <c r="W714" s="30">
        <v>42</v>
      </c>
      <c r="X714" s="118"/>
      <c r="Y714" s="145"/>
      <c r="Z714" s="145"/>
      <c r="AA714" s="120"/>
    </row>
    <row r="715" spans="1:31" s="83" customFormat="1">
      <c r="A715" s="30">
        <v>10</v>
      </c>
      <c r="B715" s="118"/>
      <c r="C715" s="145"/>
      <c r="D715" s="145"/>
      <c r="E715" s="120"/>
      <c r="G715" s="30">
        <v>21</v>
      </c>
      <c r="H715" s="118"/>
      <c r="I715" s="121"/>
      <c r="J715" s="121"/>
      <c r="K715" s="121"/>
      <c r="L715" s="118"/>
      <c r="M715" s="145"/>
      <c r="N715" s="145"/>
      <c r="O715" s="120"/>
      <c r="Q715" s="30">
        <v>32</v>
      </c>
      <c r="R715" s="118"/>
      <c r="S715" s="145"/>
      <c r="T715" s="145"/>
      <c r="U715" s="120"/>
      <c r="W715" s="30">
        <v>43</v>
      </c>
      <c r="X715" s="118"/>
      <c r="Y715" s="145"/>
      <c r="Z715" s="145"/>
      <c r="AA715" s="120"/>
    </row>
    <row r="716" spans="1:31" s="83" customFormat="1" ht="13.5" thickBot="1">
      <c r="A716" s="30">
        <v>11</v>
      </c>
      <c r="B716" s="118"/>
      <c r="C716" s="145"/>
      <c r="D716" s="145"/>
      <c r="E716" s="120"/>
      <c r="G716" s="30">
        <v>22</v>
      </c>
      <c r="H716" s="118"/>
      <c r="I716" s="121"/>
      <c r="J716" s="121"/>
      <c r="K716" s="121"/>
      <c r="L716" s="118"/>
      <c r="M716" s="145"/>
      <c r="N716" s="145"/>
      <c r="O716" s="120"/>
      <c r="Q716" s="30">
        <v>33</v>
      </c>
      <c r="R716" s="118"/>
      <c r="S716" s="145"/>
      <c r="T716" s="145"/>
      <c r="U716" s="120"/>
      <c r="W716" s="142"/>
      <c r="X716" s="118"/>
      <c r="Y716" s="143"/>
      <c r="Z716" s="143"/>
      <c r="AA716" s="144">
        <f>SUM(E706:E716)+SUM(O706:O716)+SUM(AA706:AA715)+SUM(U706:U716)</f>
        <v>0</v>
      </c>
    </row>
    <row r="717" spans="1:31" s="83" customFormat="1">
      <c r="B717" s="88"/>
      <c r="D717" s="89"/>
      <c r="E717" s="84"/>
      <c r="H717" s="88"/>
      <c r="L717" s="88"/>
      <c r="N717" s="89"/>
      <c r="O717" s="84"/>
      <c r="R717" s="88"/>
      <c r="T717" s="89"/>
      <c r="U717" s="84"/>
      <c r="X717" s="88"/>
      <c r="AA717" s="84"/>
    </row>
    <row r="718" spans="1:31" s="83" customFormat="1">
      <c r="B718" s="88"/>
      <c r="D718" s="89"/>
      <c r="E718" s="84"/>
      <c r="H718" s="88"/>
      <c r="L718" s="88"/>
      <c r="N718" s="89"/>
      <c r="O718" s="84"/>
      <c r="R718" s="88"/>
      <c r="T718" s="89"/>
      <c r="U718" s="84"/>
      <c r="X718" s="88"/>
      <c r="AA718" s="84"/>
    </row>
    <row r="719" spans="1:31" s="83" customFormat="1">
      <c r="B719" s="88"/>
      <c r="D719" s="89"/>
      <c r="E719" s="84"/>
      <c r="H719" s="88"/>
      <c r="L719" s="88"/>
      <c r="N719" s="89"/>
      <c r="O719" s="84"/>
      <c r="R719" s="88"/>
      <c r="T719" s="89"/>
      <c r="U719" s="84"/>
      <c r="X719" s="88"/>
      <c r="AA719" s="84"/>
    </row>
    <row r="720" spans="1:31" s="83" customFormat="1">
      <c r="B720" s="88"/>
      <c r="D720" s="89"/>
      <c r="E720" s="84"/>
      <c r="H720" s="88"/>
      <c r="L720" s="88"/>
      <c r="N720" s="89"/>
      <c r="O720" s="84"/>
      <c r="R720" s="88"/>
      <c r="T720" s="89"/>
      <c r="U720" s="84"/>
      <c r="X720" s="88"/>
      <c r="AA720" s="84"/>
    </row>
    <row r="721" spans="1:31" s="83" customFormat="1">
      <c r="B721" s="88"/>
      <c r="D721" s="89"/>
      <c r="E721" s="84"/>
      <c r="H721" s="88"/>
      <c r="L721" s="88"/>
      <c r="N721" s="89"/>
      <c r="O721" s="84"/>
      <c r="R721" s="88"/>
      <c r="T721" s="89"/>
      <c r="U721" s="84"/>
      <c r="X721" s="88"/>
      <c r="AA721" s="84"/>
    </row>
    <row r="722" spans="1:31" s="83" customFormat="1">
      <c r="B722" s="88"/>
      <c r="D722" s="89"/>
      <c r="E722" s="84"/>
      <c r="H722" s="88"/>
      <c r="L722" s="88"/>
      <c r="N722" s="89"/>
      <c r="O722" s="84"/>
      <c r="R722" s="88"/>
      <c r="T722" s="89"/>
      <c r="U722" s="84"/>
      <c r="X722" s="88"/>
      <c r="AA722" s="84"/>
    </row>
    <row r="723" spans="1:31" s="83" customFormat="1" ht="13.5" thickBot="1">
      <c r="B723" s="88"/>
      <c r="D723" s="89"/>
      <c r="E723" s="84"/>
      <c r="H723" s="88"/>
      <c r="L723" s="88"/>
      <c r="N723" s="89"/>
      <c r="O723" s="84"/>
      <c r="R723" s="88"/>
      <c r="T723" s="89"/>
      <c r="U723" s="84"/>
      <c r="X723" s="88"/>
      <c r="AA723" s="84"/>
    </row>
    <row r="724" spans="1:31" ht="12.75" customHeight="1">
      <c r="A724" s="24">
        <v>34</v>
      </c>
      <c r="B724" s="25"/>
      <c r="C724" s="523" t="s">
        <v>138</v>
      </c>
      <c r="D724" s="514" t="s">
        <v>74</v>
      </c>
      <c r="E724" s="516" t="s">
        <v>13</v>
      </c>
      <c r="F724" s="83"/>
      <c r="G724" s="24"/>
      <c r="H724" s="25"/>
      <c r="I724" s="25"/>
      <c r="J724" s="25"/>
      <c r="K724" s="25"/>
      <c r="L724" s="25"/>
      <c r="M724" s="523" t="s">
        <v>138</v>
      </c>
      <c r="N724" s="514" t="s">
        <v>74</v>
      </c>
      <c r="O724" s="516" t="s">
        <v>13</v>
      </c>
      <c r="Q724" s="24">
        <v>34</v>
      </c>
      <c r="R724" s="25"/>
      <c r="S724" s="523" t="s">
        <v>138</v>
      </c>
      <c r="T724" s="514" t="s">
        <v>74</v>
      </c>
      <c r="U724" s="516" t="s">
        <v>13</v>
      </c>
      <c r="W724" s="24"/>
      <c r="X724" s="25"/>
      <c r="Y724" s="523" t="s">
        <v>138</v>
      </c>
      <c r="Z724" s="523" t="s">
        <v>74</v>
      </c>
      <c r="AA724" s="516" t="s">
        <v>13</v>
      </c>
      <c r="AB724" s="83"/>
      <c r="AC724" s="83"/>
      <c r="AD724" s="83"/>
      <c r="AE724" s="83"/>
    </row>
    <row r="725" spans="1:31" ht="38.25">
      <c r="A725" s="26" t="s">
        <v>7</v>
      </c>
      <c r="B725" s="340" t="str">
        <f>HYPERLINK("#B36"," אסמכתא "&amp;B36&amp;"         חזרה לטבלה ")</f>
        <v xml:space="preserve"> אסמכתא          חזרה לטבלה </v>
      </c>
      <c r="C725" s="524"/>
      <c r="D725" s="515"/>
      <c r="E725" s="517"/>
      <c r="F725" s="83"/>
      <c r="G725" s="26" t="s">
        <v>19</v>
      </c>
      <c r="H725" s="340"/>
      <c r="I725" s="27"/>
      <c r="J725" s="27"/>
      <c r="K725" s="27"/>
      <c r="L725" s="340" t="str">
        <f>HYPERLINK("#B36"," אסמכתא "&amp;B36&amp;"         חזרה לטבלה ")</f>
        <v xml:space="preserve"> אסמכתא          חזרה לטבלה </v>
      </c>
      <c r="M725" s="524"/>
      <c r="N725" s="515"/>
      <c r="O725" s="517"/>
      <c r="Q725" s="26" t="s">
        <v>7</v>
      </c>
      <c r="R725" s="340" t="str">
        <f>HYPERLINK("#B36"," אסמכתא "&amp;B36&amp;"         חזרה לטבלה ")</f>
        <v xml:space="preserve"> אסמכתא          חזרה לטבלה </v>
      </c>
      <c r="S725" s="524"/>
      <c r="T725" s="515"/>
      <c r="U725" s="517"/>
      <c r="W725" s="26" t="s">
        <v>19</v>
      </c>
      <c r="X725" s="340" t="str">
        <f>HYPERLINK("#B36"," אסמכתא "&amp;B36&amp;"         חזרה לטבלה ")</f>
        <v xml:space="preserve"> אסמכתא          חזרה לטבלה </v>
      </c>
      <c r="Y725" s="524"/>
      <c r="Z725" s="524"/>
      <c r="AA725" s="517"/>
      <c r="AB725" s="83"/>
      <c r="AC725" s="83"/>
      <c r="AD725" s="83"/>
      <c r="AE725" s="83"/>
    </row>
    <row r="726" spans="1:31" s="83" customFormat="1">
      <c r="A726" s="30">
        <v>1</v>
      </c>
      <c r="B726" s="118"/>
      <c r="C726" s="145"/>
      <c r="D726" s="145"/>
      <c r="E726" s="120"/>
      <c r="G726" s="30">
        <v>12</v>
      </c>
      <c r="H726" s="118"/>
      <c r="I726" s="121"/>
      <c r="J726" s="121"/>
      <c r="K726" s="121"/>
      <c r="L726" s="118"/>
      <c r="M726" s="145"/>
      <c r="N726" s="145"/>
      <c r="O726" s="120"/>
      <c r="Q726" s="30">
        <v>23</v>
      </c>
      <c r="R726" s="118"/>
      <c r="S726" s="145"/>
      <c r="T726" s="145"/>
      <c r="U726" s="120"/>
      <c r="W726" s="30">
        <v>34</v>
      </c>
      <c r="X726" s="118"/>
      <c r="Y726" s="145"/>
      <c r="Z726" s="145"/>
      <c r="AA726" s="120"/>
    </row>
    <row r="727" spans="1:31" s="83" customFormat="1">
      <c r="A727" s="30">
        <v>2</v>
      </c>
      <c r="B727" s="118"/>
      <c r="C727" s="145"/>
      <c r="D727" s="145"/>
      <c r="E727" s="120"/>
      <c r="G727" s="30">
        <v>13</v>
      </c>
      <c r="H727" s="118"/>
      <c r="I727" s="121"/>
      <c r="J727" s="121"/>
      <c r="K727" s="121"/>
      <c r="L727" s="118"/>
      <c r="M727" s="145"/>
      <c r="N727" s="145"/>
      <c r="O727" s="120"/>
      <c r="Q727" s="30">
        <v>24</v>
      </c>
      <c r="R727" s="118"/>
      <c r="S727" s="145"/>
      <c r="T727" s="145"/>
      <c r="U727" s="120"/>
      <c r="W727" s="30">
        <v>35</v>
      </c>
      <c r="X727" s="118"/>
      <c r="Y727" s="145"/>
      <c r="Z727" s="145"/>
      <c r="AA727" s="120"/>
    </row>
    <row r="728" spans="1:31" s="83" customFormat="1">
      <c r="A728" s="30">
        <v>3</v>
      </c>
      <c r="B728" s="118"/>
      <c r="C728" s="145"/>
      <c r="D728" s="145"/>
      <c r="E728" s="120"/>
      <c r="G728" s="30">
        <v>14</v>
      </c>
      <c r="H728" s="118"/>
      <c r="I728" s="121"/>
      <c r="J728" s="121"/>
      <c r="K728" s="121"/>
      <c r="L728" s="118"/>
      <c r="M728" s="145"/>
      <c r="N728" s="145"/>
      <c r="O728" s="120"/>
      <c r="Q728" s="30">
        <v>25</v>
      </c>
      <c r="R728" s="118"/>
      <c r="S728" s="145"/>
      <c r="T728" s="145"/>
      <c r="U728" s="120"/>
      <c r="W728" s="30">
        <v>36</v>
      </c>
      <c r="X728" s="118"/>
      <c r="Y728" s="145"/>
      <c r="Z728" s="145"/>
      <c r="AA728" s="120"/>
    </row>
    <row r="729" spans="1:31" s="83" customFormat="1">
      <c r="A729" s="30">
        <v>4</v>
      </c>
      <c r="B729" s="118"/>
      <c r="C729" s="145"/>
      <c r="D729" s="145"/>
      <c r="E729" s="120"/>
      <c r="G729" s="30">
        <v>15</v>
      </c>
      <c r="H729" s="118"/>
      <c r="I729" s="121"/>
      <c r="J729" s="121"/>
      <c r="K729" s="121"/>
      <c r="L729" s="118"/>
      <c r="M729" s="145"/>
      <c r="N729" s="145"/>
      <c r="O729" s="120"/>
      <c r="Q729" s="30">
        <v>26</v>
      </c>
      <c r="R729" s="118"/>
      <c r="S729" s="145"/>
      <c r="T729" s="145"/>
      <c r="U729" s="120"/>
      <c r="W729" s="30">
        <v>37</v>
      </c>
      <c r="X729" s="118"/>
      <c r="Y729" s="145"/>
      <c r="Z729" s="145"/>
      <c r="AA729" s="120"/>
    </row>
    <row r="730" spans="1:31" s="83" customFormat="1">
      <c r="A730" s="30">
        <v>5</v>
      </c>
      <c r="B730" s="118"/>
      <c r="C730" s="145"/>
      <c r="D730" s="145"/>
      <c r="E730" s="120"/>
      <c r="G730" s="30">
        <v>16</v>
      </c>
      <c r="H730" s="118"/>
      <c r="I730" s="121"/>
      <c r="J730" s="121"/>
      <c r="K730" s="121"/>
      <c r="L730" s="118"/>
      <c r="M730" s="145"/>
      <c r="N730" s="145"/>
      <c r="O730" s="120"/>
      <c r="Q730" s="30">
        <v>27</v>
      </c>
      <c r="R730" s="118"/>
      <c r="S730" s="145"/>
      <c r="T730" s="145"/>
      <c r="U730" s="120"/>
      <c r="W730" s="30">
        <v>38</v>
      </c>
      <c r="X730" s="118"/>
      <c r="Y730" s="145"/>
      <c r="Z730" s="145"/>
      <c r="AA730" s="120"/>
    </row>
    <row r="731" spans="1:31" s="83" customFormat="1">
      <c r="A731" s="30">
        <v>6</v>
      </c>
      <c r="B731" s="118"/>
      <c r="C731" s="145"/>
      <c r="D731" s="145"/>
      <c r="E731" s="120"/>
      <c r="G731" s="30">
        <v>17</v>
      </c>
      <c r="H731" s="118"/>
      <c r="I731" s="121"/>
      <c r="J731" s="121"/>
      <c r="K731" s="121"/>
      <c r="L731" s="118"/>
      <c r="M731" s="145"/>
      <c r="N731" s="145"/>
      <c r="O731" s="120"/>
      <c r="Q731" s="30">
        <v>28</v>
      </c>
      <c r="R731" s="118"/>
      <c r="S731" s="145"/>
      <c r="T731" s="145"/>
      <c r="U731" s="120"/>
      <c r="W731" s="30">
        <v>39</v>
      </c>
      <c r="X731" s="118"/>
      <c r="Y731" s="145"/>
      <c r="Z731" s="145"/>
      <c r="AA731" s="120"/>
    </row>
    <row r="732" spans="1:31" s="83" customFormat="1">
      <c r="A732" s="30">
        <v>7</v>
      </c>
      <c r="B732" s="118"/>
      <c r="C732" s="145"/>
      <c r="D732" s="145"/>
      <c r="E732" s="120"/>
      <c r="G732" s="30">
        <v>18</v>
      </c>
      <c r="H732" s="118"/>
      <c r="I732" s="121"/>
      <c r="J732" s="121"/>
      <c r="K732" s="121"/>
      <c r="L732" s="118"/>
      <c r="M732" s="145"/>
      <c r="N732" s="145"/>
      <c r="O732" s="120"/>
      <c r="Q732" s="30">
        <v>29</v>
      </c>
      <c r="R732" s="118"/>
      <c r="S732" s="145"/>
      <c r="T732" s="145"/>
      <c r="U732" s="120"/>
      <c r="W732" s="30">
        <v>40</v>
      </c>
      <c r="X732" s="118"/>
      <c r="Y732" s="145"/>
      <c r="Z732" s="145"/>
      <c r="AA732" s="120"/>
    </row>
    <row r="733" spans="1:31" s="83" customFormat="1">
      <c r="A733" s="30">
        <v>8</v>
      </c>
      <c r="B733" s="118"/>
      <c r="C733" s="145"/>
      <c r="D733" s="145"/>
      <c r="E733" s="120"/>
      <c r="G733" s="30">
        <v>19</v>
      </c>
      <c r="H733" s="118"/>
      <c r="I733" s="121"/>
      <c r="J733" s="121"/>
      <c r="K733" s="121"/>
      <c r="L733" s="118"/>
      <c r="M733" s="145"/>
      <c r="N733" s="145"/>
      <c r="O733" s="120"/>
      <c r="Q733" s="30">
        <v>30</v>
      </c>
      <c r="R733" s="118"/>
      <c r="S733" s="145"/>
      <c r="T733" s="145"/>
      <c r="U733" s="120"/>
      <c r="W733" s="30">
        <v>41</v>
      </c>
      <c r="X733" s="118"/>
      <c r="Y733" s="145"/>
      <c r="Z733" s="145"/>
      <c r="AA733" s="120"/>
    </row>
    <row r="734" spans="1:31" s="83" customFormat="1">
      <c r="A734" s="30">
        <v>9</v>
      </c>
      <c r="B734" s="118"/>
      <c r="C734" s="145"/>
      <c r="D734" s="145"/>
      <c r="E734" s="120"/>
      <c r="G734" s="30">
        <v>20</v>
      </c>
      <c r="H734" s="118"/>
      <c r="I734" s="121"/>
      <c r="J734" s="121"/>
      <c r="K734" s="121"/>
      <c r="L734" s="118"/>
      <c r="M734" s="145"/>
      <c r="N734" s="145"/>
      <c r="O734" s="120"/>
      <c r="Q734" s="30">
        <v>31</v>
      </c>
      <c r="R734" s="118"/>
      <c r="S734" s="145"/>
      <c r="T734" s="145"/>
      <c r="U734" s="120"/>
      <c r="W734" s="30">
        <v>42</v>
      </c>
      <c r="X734" s="118"/>
      <c r="Y734" s="145"/>
      <c r="Z734" s="145"/>
      <c r="AA734" s="120"/>
    </row>
    <row r="735" spans="1:31" s="83" customFormat="1">
      <c r="A735" s="30">
        <v>10</v>
      </c>
      <c r="B735" s="118"/>
      <c r="C735" s="145"/>
      <c r="D735" s="145"/>
      <c r="E735" s="120"/>
      <c r="G735" s="30">
        <v>21</v>
      </c>
      <c r="H735" s="118"/>
      <c r="I735" s="121"/>
      <c r="J735" s="121"/>
      <c r="K735" s="121"/>
      <c r="L735" s="118"/>
      <c r="M735" s="145"/>
      <c r="N735" s="145"/>
      <c r="O735" s="120"/>
      <c r="Q735" s="30">
        <v>32</v>
      </c>
      <c r="R735" s="118"/>
      <c r="S735" s="145"/>
      <c r="T735" s="145"/>
      <c r="U735" s="120"/>
      <c r="W735" s="30">
        <v>43</v>
      </c>
      <c r="X735" s="118"/>
      <c r="Y735" s="145"/>
      <c r="Z735" s="145"/>
      <c r="AA735" s="120"/>
    </row>
    <row r="736" spans="1:31" s="83" customFormat="1" ht="13.5" thickBot="1">
      <c r="A736" s="30">
        <v>11</v>
      </c>
      <c r="B736" s="118"/>
      <c r="C736" s="145"/>
      <c r="D736" s="145"/>
      <c r="E736" s="120"/>
      <c r="G736" s="30">
        <v>22</v>
      </c>
      <c r="H736" s="118"/>
      <c r="I736" s="121"/>
      <c r="J736" s="121"/>
      <c r="K736" s="121"/>
      <c r="L736" s="118"/>
      <c r="M736" s="145"/>
      <c r="N736" s="145"/>
      <c r="O736" s="120"/>
      <c r="Q736" s="30">
        <v>33</v>
      </c>
      <c r="R736" s="118"/>
      <c r="S736" s="145"/>
      <c r="T736" s="145"/>
      <c r="U736" s="120"/>
      <c r="W736" s="142"/>
      <c r="X736" s="118"/>
      <c r="Y736" s="143"/>
      <c r="Z736" s="143"/>
      <c r="AA736" s="144">
        <f>SUM(E726:E736)+SUM(O726:O736)+SUM(AA726:AA735)+SUM(U726:U736)</f>
        <v>0</v>
      </c>
    </row>
    <row r="737" spans="1:31" s="83" customFormat="1">
      <c r="B737" s="88"/>
      <c r="D737" s="89"/>
      <c r="E737" s="84"/>
      <c r="H737" s="88"/>
      <c r="L737" s="88"/>
      <c r="N737" s="89"/>
      <c r="O737" s="84"/>
      <c r="R737" s="88"/>
      <c r="T737" s="89"/>
      <c r="U737" s="84"/>
      <c r="X737" s="88"/>
      <c r="AA737" s="84"/>
    </row>
    <row r="738" spans="1:31" s="83" customFormat="1">
      <c r="B738" s="88"/>
      <c r="D738" s="89"/>
      <c r="E738" s="84"/>
      <c r="H738" s="88"/>
      <c r="L738" s="88"/>
      <c r="N738" s="89"/>
      <c r="O738" s="84"/>
      <c r="R738" s="88"/>
      <c r="T738" s="89"/>
      <c r="U738" s="84"/>
      <c r="X738" s="88"/>
      <c r="AA738" s="84"/>
    </row>
    <row r="739" spans="1:31" s="83" customFormat="1">
      <c r="B739" s="88"/>
      <c r="D739" s="89"/>
      <c r="E739" s="84"/>
      <c r="H739" s="88"/>
      <c r="L739" s="88"/>
      <c r="N739" s="89"/>
      <c r="O739" s="84"/>
      <c r="R739" s="88"/>
      <c r="T739" s="89"/>
      <c r="U739" s="84"/>
      <c r="X739" s="88"/>
      <c r="AA739" s="84"/>
    </row>
    <row r="740" spans="1:31" s="83" customFormat="1">
      <c r="B740" s="88"/>
      <c r="D740" s="89"/>
      <c r="E740" s="84"/>
      <c r="H740" s="88"/>
      <c r="L740" s="88"/>
      <c r="N740" s="89"/>
      <c r="O740" s="84"/>
      <c r="R740" s="88"/>
      <c r="T740" s="89"/>
      <c r="U740" s="84"/>
      <c r="X740" s="88"/>
      <c r="AA740" s="84"/>
    </row>
    <row r="741" spans="1:31" s="83" customFormat="1">
      <c r="B741" s="88"/>
      <c r="D741" s="89"/>
      <c r="E741" s="84"/>
      <c r="H741" s="88"/>
      <c r="L741" s="88"/>
      <c r="N741" s="89"/>
      <c r="O741" s="84"/>
      <c r="R741" s="88"/>
      <c r="T741" s="89"/>
      <c r="U741" s="84"/>
      <c r="X741" s="88"/>
      <c r="AA741" s="84"/>
    </row>
    <row r="742" spans="1:31" s="83" customFormat="1">
      <c r="B742" s="88"/>
      <c r="D742" s="89"/>
      <c r="E742" s="84"/>
      <c r="H742" s="88"/>
      <c r="L742" s="88"/>
      <c r="N742" s="89"/>
      <c r="O742" s="84"/>
      <c r="R742" s="88"/>
      <c r="T742" s="89"/>
      <c r="U742" s="84"/>
      <c r="X742" s="88"/>
      <c r="AA742" s="84"/>
    </row>
    <row r="743" spans="1:31" s="83" customFormat="1" ht="13.5" thickBot="1">
      <c r="B743" s="88"/>
      <c r="D743" s="89"/>
      <c r="E743" s="84"/>
      <c r="H743" s="88"/>
      <c r="L743" s="88"/>
      <c r="N743" s="89"/>
      <c r="O743" s="84"/>
      <c r="R743" s="88"/>
      <c r="T743" s="89"/>
      <c r="U743" s="84"/>
      <c r="X743" s="88"/>
      <c r="AA743" s="84"/>
    </row>
    <row r="744" spans="1:31" ht="12.75" customHeight="1">
      <c r="A744" s="24">
        <v>35</v>
      </c>
      <c r="B744" s="25"/>
      <c r="C744" s="523" t="s">
        <v>138</v>
      </c>
      <c r="D744" s="514" t="s">
        <v>74</v>
      </c>
      <c r="E744" s="516" t="s">
        <v>13</v>
      </c>
      <c r="F744" s="83"/>
      <c r="G744" s="24"/>
      <c r="H744" s="25"/>
      <c r="I744" s="25"/>
      <c r="J744" s="25"/>
      <c r="K744" s="25"/>
      <c r="L744" s="25"/>
      <c r="M744" s="523" t="s">
        <v>138</v>
      </c>
      <c r="N744" s="514" t="s">
        <v>74</v>
      </c>
      <c r="O744" s="516" t="s">
        <v>13</v>
      </c>
      <c r="Q744" s="24">
        <v>35</v>
      </c>
      <c r="R744" s="25"/>
      <c r="S744" s="523" t="s">
        <v>138</v>
      </c>
      <c r="T744" s="514" t="s">
        <v>74</v>
      </c>
      <c r="U744" s="516" t="s">
        <v>13</v>
      </c>
      <c r="W744" s="24"/>
      <c r="X744" s="25"/>
      <c r="Y744" s="523" t="s">
        <v>138</v>
      </c>
      <c r="Z744" s="523" t="s">
        <v>74</v>
      </c>
      <c r="AA744" s="516" t="s">
        <v>13</v>
      </c>
      <c r="AB744" s="83"/>
      <c r="AC744" s="83"/>
      <c r="AD744" s="83"/>
      <c r="AE744" s="83"/>
    </row>
    <row r="745" spans="1:31" ht="38.25">
      <c r="A745" s="26" t="s">
        <v>7</v>
      </c>
      <c r="B745" s="340" t="str">
        <f>HYPERLINK("#B37"," אסמכתא "&amp;B37&amp;"         חזרה לטבלה ")</f>
        <v xml:space="preserve"> אסמכתא          חזרה לטבלה </v>
      </c>
      <c r="C745" s="524"/>
      <c r="D745" s="515"/>
      <c r="E745" s="517"/>
      <c r="F745" s="83"/>
      <c r="G745" s="26" t="s">
        <v>19</v>
      </c>
      <c r="H745" s="340"/>
      <c r="I745" s="27"/>
      <c r="J745" s="27"/>
      <c r="K745" s="27"/>
      <c r="L745" s="340" t="str">
        <f>HYPERLINK("#B37"," אסמכתא "&amp;B37&amp;"         חזרה לטבלה ")</f>
        <v xml:space="preserve"> אסמכתא          חזרה לטבלה </v>
      </c>
      <c r="M745" s="524"/>
      <c r="N745" s="515"/>
      <c r="O745" s="517"/>
      <c r="Q745" s="26" t="s">
        <v>7</v>
      </c>
      <c r="R745" s="340" t="str">
        <f>HYPERLINK("#B37"," אסמכתא "&amp;B37&amp;"         חזרה לטבלה ")</f>
        <v xml:space="preserve"> אסמכתא          חזרה לטבלה </v>
      </c>
      <c r="S745" s="524"/>
      <c r="T745" s="515"/>
      <c r="U745" s="517"/>
      <c r="W745" s="26" t="s">
        <v>19</v>
      </c>
      <c r="X745" s="340" t="str">
        <f>HYPERLINK("#B37"," אסמכתא "&amp;B37&amp;"         חזרה לטבלה ")</f>
        <v xml:space="preserve"> אסמכתא          חזרה לטבלה </v>
      </c>
      <c r="Y745" s="524"/>
      <c r="Z745" s="524"/>
      <c r="AA745" s="517"/>
      <c r="AB745" s="83"/>
      <c r="AC745" s="83"/>
      <c r="AD745" s="83"/>
      <c r="AE745" s="83"/>
    </row>
    <row r="746" spans="1:31" s="83" customFormat="1">
      <c r="A746" s="30">
        <v>1</v>
      </c>
      <c r="B746" s="118"/>
      <c r="C746" s="145"/>
      <c r="D746" s="145"/>
      <c r="E746" s="120"/>
      <c r="G746" s="30">
        <v>12</v>
      </c>
      <c r="H746" s="118"/>
      <c r="I746" s="121"/>
      <c r="J746" s="121"/>
      <c r="K746" s="121"/>
      <c r="L746" s="118"/>
      <c r="M746" s="145"/>
      <c r="N746" s="145"/>
      <c r="O746" s="120"/>
      <c r="Q746" s="30">
        <v>23</v>
      </c>
      <c r="R746" s="118"/>
      <c r="S746" s="145"/>
      <c r="T746" s="145"/>
      <c r="U746" s="120"/>
      <c r="W746" s="30">
        <v>34</v>
      </c>
      <c r="X746" s="118"/>
      <c r="Y746" s="145"/>
      <c r="Z746" s="145"/>
      <c r="AA746" s="120"/>
    </row>
    <row r="747" spans="1:31" s="83" customFormat="1">
      <c r="A747" s="30">
        <v>2</v>
      </c>
      <c r="B747" s="118"/>
      <c r="C747" s="145"/>
      <c r="D747" s="145"/>
      <c r="E747" s="120"/>
      <c r="G747" s="30">
        <v>13</v>
      </c>
      <c r="H747" s="118"/>
      <c r="I747" s="121"/>
      <c r="J747" s="121"/>
      <c r="K747" s="121"/>
      <c r="L747" s="118"/>
      <c r="M747" s="145"/>
      <c r="N747" s="145"/>
      <c r="O747" s="120"/>
      <c r="Q747" s="30">
        <v>24</v>
      </c>
      <c r="R747" s="118"/>
      <c r="S747" s="145"/>
      <c r="T747" s="145"/>
      <c r="U747" s="120"/>
      <c r="W747" s="30">
        <v>35</v>
      </c>
      <c r="X747" s="118"/>
      <c r="Y747" s="145"/>
      <c r="Z747" s="145"/>
      <c r="AA747" s="120"/>
    </row>
    <row r="748" spans="1:31" s="83" customFormat="1">
      <c r="A748" s="30">
        <v>3</v>
      </c>
      <c r="B748" s="118"/>
      <c r="C748" s="145"/>
      <c r="D748" s="145"/>
      <c r="E748" s="120"/>
      <c r="G748" s="30">
        <v>14</v>
      </c>
      <c r="H748" s="118"/>
      <c r="I748" s="121"/>
      <c r="J748" s="121"/>
      <c r="K748" s="121"/>
      <c r="L748" s="118"/>
      <c r="M748" s="145"/>
      <c r="N748" s="145"/>
      <c r="O748" s="120"/>
      <c r="Q748" s="30">
        <v>25</v>
      </c>
      <c r="R748" s="118"/>
      <c r="S748" s="145"/>
      <c r="T748" s="145"/>
      <c r="U748" s="120"/>
      <c r="W748" s="30">
        <v>36</v>
      </c>
      <c r="X748" s="118"/>
      <c r="Y748" s="145"/>
      <c r="Z748" s="145"/>
      <c r="AA748" s="120"/>
    </row>
    <row r="749" spans="1:31" s="83" customFormat="1">
      <c r="A749" s="30">
        <v>4</v>
      </c>
      <c r="B749" s="118"/>
      <c r="C749" s="145"/>
      <c r="D749" s="145"/>
      <c r="E749" s="120"/>
      <c r="G749" s="30">
        <v>15</v>
      </c>
      <c r="H749" s="118"/>
      <c r="I749" s="121"/>
      <c r="J749" s="121"/>
      <c r="K749" s="121"/>
      <c r="L749" s="118"/>
      <c r="M749" s="145"/>
      <c r="N749" s="145"/>
      <c r="O749" s="120"/>
      <c r="Q749" s="30">
        <v>26</v>
      </c>
      <c r="R749" s="118"/>
      <c r="S749" s="145"/>
      <c r="T749" s="145"/>
      <c r="U749" s="120"/>
      <c r="W749" s="30">
        <v>37</v>
      </c>
      <c r="X749" s="118"/>
      <c r="Y749" s="145"/>
      <c r="Z749" s="145"/>
      <c r="AA749" s="120"/>
    </row>
    <row r="750" spans="1:31" s="83" customFormat="1">
      <c r="A750" s="30">
        <v>5</v>
      </c>
      <c r="B750" s="118"/>
      <c r="C750" s="145"/>
      <c r="D750" s="145"/>
      <c r="E750" s="120"/>
      <c r="G750" s="30">
        <v>16</v>
      </c>
      <c r="H750" s="118"/>
      <c r="I750" s="121"/>
      <c r="J750" s="121"/>
      <c r="K750" s="121"/>
      <c r="L750" s="118"/>
      <c r="M750" s="145"/>
      <c r="N750" s="145"/>
      <c r="O750" s="120"/>
      <c r="Q750" s="30">
        <v>27</v>
      </c>
      <c r="R750" s="118"/>
      <c r="S750" s="145"/>
      <c r="T750" s="145"/>
      <c r="U750" s="120"/>
      <c r="W750" s="30">
        <v>38</v>
      </c>
      <c r="X750" s="118"/>
      <c r="Y750" s="145"/>
      <c r="Z750" s="145"/>
      <c r="AA750" s="120"/>
    </row>
    <row r="751" spans="1:31" s="83" customFormat="1">
      <c r="A751" s="30">
        <v>6</v>
      </c>
      <c r="B751" s="118"/>
      <c r="C751" s="145"/>
      <c r="D751" s="145"/>
      <c r="E751" s="120"/>
      <c r="G751" s="30">
        <v>17</v>
      </c>
      <c r="H751" s="118"/>
      <c r="I751" s="121"/>
      <c r="J751" s="121"/>
      <c r="K751" s="121"/>
      <c r="L751" s="118"/>
      <c r="M751" s="145"/>
      <c r="N751" s="145"/>
      <c r="O751" s="120"/>
      <c r="Q751" s="30">
        <v>28</v>
      </c>
      <c r="R751" s="118"/>
      <c r="S751" s="145"/>
      <c r="T751" s="145"/>
      <c r="U751" s="120"/>
      <c r="W751" s="30">
        <v>39</v>
      </c>
      <c r="X751" s="118"/>
      <c r="Y751" s="145"/>
      <c r="Z751" s="145"/>
      <c r="AA751" s="120"/>
    </row>
    <row r="752" spans="1:31" s="83" customFormat="1">
      <c r="A752" s="30">
        <v>7</v>
      </c>
      <c r="B752" s="118"/>
      <c r="C752" s="145"/>
      <c r="D752" s="145"/>
      <c r="E752" s="120"/>
      <c r="G752" s="30">
        <v>18</v>
      </c>
      <c r="H752" s="118"/>
      <c r="I752" s="121"/>
      <c r="J752" s="121"/>
      <c r="K752" s="121"/>
      <c r="L752" s="118"/>
      <c r="M752" s="145"/>
      <c r="N752" s="145"/>
      <c r="O752" s="120"/>
      <c r="Q752" s="30">
        <v>29</v>
      </c>
      <c r="R752" s="118"/>
      <c r="S752" s="145"/>
      <c r="T752" s="145"/>
      <c r="U752" s="120"/>
      <c r="W752" s="30">
        <v>40</v>
      </c>
      <c r="X752" s="118"/>
      <c r="Y752" s="145"/>
      <c r="Z752" s="145"/>
      <c r="AA752" s="120"/>
    </row>
    <row r="753" spans="1:31" s="83" customFormat="1">
      <c r="A753" s="30">
        <v>8</v>
      </c>
      <c r="B753" s="118"/>
      <c r="C753" s="145"/>
      <c r="D753" s="145"/>
      <c r="E753" s="120"/>
      <c r="G753" s="30">
        <v>19</v>
      </c>
      <c r="H753" s="118"/>
      <c r="I753" s="121"/>
      <c r="J753" s="121"/>
      <c r="K753" s="121"/>
      <c r="L753" s="118"/>
      <c r="M753" s="145"/>
      <c r="N753" s="145"/>
      <c r="O753" s="120"/>
      <c r="Q753" s="30">
        <v>30</v>
      </c>
      <c r="R753" s="118"/>
      <c r="S753" s="145"/>
      <c r="T753" s="145"/>
      <c r="U753" s="120"/>
      <c r="W753" s="30">
        <v>41</v>
      </c>
      <c r="X753" s="118"/>
      <c r="Y753" s="145"/>
      <c r="Z753" s="145"/>
      <c r="AA753" s="120"/>
    </row>
    <row r="754" spans="1:31" s="83" customFormat="1">
      <c r="A754" s="30">
        <v>9</v>
      </c>
      <c r="B754" s="118"/>
      <c r="C754" s="145"/>
      <c r="D754" s="145"/>
      <c r="E754" s="120"/>
      <c r="G754" s="30">
        <v>20</v>
      </c>
      <c r="H754" s="118"/>
      <c r="I754" s="121"/>
      <c r="J754" s="121"/>
      <c r="K754" s="121"/>
      <c r="L754" s="118"/>
      <c r="M754" s="145"/>
      <c r="N754" s="145"/>
      <c r="O754" s="120"/>
      <c r="Q754" s="30">
        <v>31</v>
      </c>
      <c r="R754" s="118"/>
      <c r="S754" s="145"/>
      <c r="T754" s="145"/>
      <c r="U754" s="120"/>
      <c r="W754" s="30">
        <v>42</v>
      </c>
      <c r="X754" s="118"/>
      <c r="Y754" s="145"/>
      <c r="Z754" s="145"/>
      <c r="AA754" s="120"/>
    </row>
    <row r="755" spans="1:31" s="83" customFormat="1">
      <c r="A755" s="30">
        <v>10</v>
      </c>
      <c r="B755" s="118"/>
      <c r="C755" s="145"/>
      <c r="D755" s="145"/>
      <c r="E755" s="120"/>
      <c r="G755" s="30">
        <v>21</v>
      </c>
      <c r="H755" s="118"/>
      <c r="I755" s="121"/>
      <c r="J755" s="121"/>
      <c r="K755" s="121"/>
      <c r="L755" s="118"/>
      <c r="M755" s="145"/>
      <c r="N755" s="145"/>
      <c r="O755" s="120"/>
      <c r="Q755" s="30">
        <v>32</v>
      </c>
      <c r="R755" s="118"/>
      <c r="S755" s="145"/>
      <c r="T755" s="145"/>
      <c r="U755" s="120"/>
      <c r="W755" s="30">
        <v>43</v>
      </c>
      <c r="X755" s="118"/>
      <c r="Y755" s="145"/>
      <c r="Z755" s="145"/>
      <c r="AA755" s="120"/>
    </row>
    <row r="756" spans="1:31" s="83" customFormat="1" ht="13.5" thickBot="1">
      <c r="A756" s="30">
        <v>11</v>
      </c>
      <c r="B756" s="118"/>
      <c r="C756" s="145"/>
      <c r="D756" s="145"/>
      <c r="E756" s="120"/>
      <c r="G756" s="30">
        <v>22</v>
      </c>
      <c r="H756" s="118"/>
      <c r="I756" s="121"/>
      <c r="J756" s="121"/>
      <c r="K756" s="121"/>
      <c r="L756" s="118"/>
      <c r="M756" s="145"/>
      <c r="N756" s="145"/>
      <c r="O756" s="120"/>
      <c r="Q756" s="30">
        <v>33</v>
      </c>
      <c r="R756" s="118"/>
      <c r="S756" s="145"/>
      <c r="T756" s="145"/>
      <c r="U756" s="120"/>
      <c r="W756" s="142"/>
      <c r="X756" s="118"/>
      <c r="Y756" s="143"/>
      <c r="Z756" s="143"/>
      <c r="AA756" s="144">
        <f>SUM(E746:E756)+SUM(O746:O756)+SUM(AA746:AA755)+SUM(U746:U756)</f>
        <v>0</v>
      </c>
    </row>
    <row r="757" spans="1:31" s="83" customFormat="1">
      <c r="B757" s="88"/>
      <c r="D757" s="89"/>
      <c r="E757" s="84"/>
      <c r="H757" s="88"/>
      <c r="L757" s="88"/>
      <c r="N757" s="89"/>
      <c r="O757" s="84"/>
      <c r="R757" s="88"/>
      <c r="T757" s="89"/>
      <c r="U757" s="84"/>
      <c r="X757" s="88"/>
      <c r="AA757" s="84"/>
    </row>
    <row r="758" spans="1:31" s="83" customFormat="1">
      <c r="B758" s="88"/>
      <c r="D758" s="89"/>
      <c r="E758" s="84"/>
      <c r="H758" s="88"/>
      <c r="L758" s="88"/>
      <c r="N758" s="89"/>
      <c r="O758" s="84"/>
      <c r="R758" s="88"/>
      <c r="T758" s="89"/>
      <c r="U758" s="84"/>
      <c r="X758" s="88"/>
      <c r="AA758" s="84"/>
    </row>
    <row r="759" spans="1:31" s="83" customFormat="1">
      <c r="B759" s="88"/>
      <c r="D759" s="89"/>
      <c r="E759" s="84"/>
      <c r="H759" s="88"/>
      <c r="L759" s="88"/>
      <c r="N759" s="89"/>
      <c r="O759" s="84"/>
      <c r="R759" s="88"/>
      <c r="T759" s="89"/>
      <c r="U759" s="84"/>
      <c r="X759" s="88"/>
      <c r="AA759" s="84"/>
    </row>
    <row r="760" spans="1:31" s="83" customFormat="1">
      <c r="B760" s="88"/>
      <c r="D760" s="89"/>
      <c r="E760" s="84"/>
      <c r="H760" s="88"/>
      <c r="L760" s="88"/>
      <c r="N760" s="89"/>
      <c r="O760" s="84"/>
      <c r="R760" s="88"/>
      <c r="T760" s="89"/>
      <c r="U760" s="84"/>
      <c r="X760" s="88"/>
      <c r="AA760" s="84"/>
    </row>
    <row r="761" spans="1:31" s="83" customFormat="1">
      <c r="B761" s="88"/>
      <c r="D761" s="89"/>
      <c r="E761" s="84"/>
      <c r="H761" s="88"/>
      <c r="L761" s="88"/>
      <c r="N761" s="89"/>
      <c r="O761" s="84"/>
      <c r="R761" s="88"/>
      <c r="T761" s="89"/>
      <c r="U761" s="84"/>
      <c r="X761" s="88"/>
      <c r="AA761" s="84"/>
    </row>
    <row r="762" spans="1:31" s="83" customFormat="1">
      <c r="B762" s="88"/>
      <c r="D762" s="89"/>
      <c r="E762" s="84"/>
      <c r="H762" s="88"/>
      <c r="L762" s="88"/>
      <c r="N762" s="89"/>
      <c r="O762" s="84"/>
      <c r="R762" s="88"/>
      <c r="T762" s="89"/>
      <c r="U762" s="84"/>
      <c r="X762" s="88"/>
      <c r="AA762" s="84"/>
    </row>
    <row r="763" spans="1:31" s="83" customFormat="1" ht="13.5" thickBot="1">
      <c r="B763" s="88"/>
      <c r="D763" s="89"/>
      <c r="E763" s="84"/>
      <c r="H763" s="88"/>
      <c r="L763" s="88"/>
      <c r="N763" s="89"/>
      <c r="O763" s="84"/>
      <c r="R763" s="88"/>
      <c r="T763" s="89"/>
      <c r="U763" s="84"/>
      <c r="X763" s="88"/>
      <c r="AA763" s="84"/>
    </row>
    <row r="764" spans="1:31" ht="12.75" customHeight="1">
      <c r="A764" s="24">
        <v>36</v>
      </c>
      <c r="B764" s="25"/>
      <c r="C764" s="523" t="s">
        <v>138</v>
      </c>
      <c r="D764" s="514" t="s">
        <v>74</v>
      </c>
      <c r="E764" s="516" t="s">
        <v>13</v>
      </c>
      <c r="F764" s="83"/>
      <c r="G764" s="24"/>
      <c r="H764" s="25"/>
      <c r="I764" s="25"/>
      <c r="J764" s="25"/>
      <c r="K764" s="25"/>
      <c r="L764" s="25"/>
      <c r="M764" s="523" t="s">
        <v>138</v>
      </c>
      <c r="N764" s="514" t="s">
        <v>74</v>
      </c>
      <c r="O764" s="516" t="s">
        <v>13</v>
      </c>
      <c r="Q764" s="24">
        <v>36</v>
      </c>
      <c r="R764" s="25"/>
      <c r="S764" s="523" t="s">
        <v>138</v>
      </c>
      <c r="T764" s="514" t="s">
        <v>74</v>
      </c>
      <c r="U764" s="516" t="s">
        <v>13</v>
      </c>
      <c r="W764" s="24"/>
      <c r="X764" s="25"/>
      <c r="Y764" s="523" t="s">
        <v>138</v>
      </c>
      <c r="Z764" s="523" t="s">
        <v>74</v>
      </c>
      <c r="AA764" s="516" t="s">
        <v>13</v>
      </c>
      <c r="AB764" s="83"/>
      <c r="AC764" s="83"/>
      <c r="AD764" s="83"/>
      <c r="AE764" s="83"/>
    </row>
    <row r="765" spans="1:31" ht="38.25">
      <c r="A765" s="26" t="s">
        <v>7</v>
      </c>
      <c r="B765" s="340" t="str">
        <f>HYPERLINK("#B38"," אסמכתא "&amp;B38&amp;"         חזרה לטבלה ")</f>
        <v xml:space="preserve"> אסמכתא          חזרה לטבלה </v>
      </c>
      <c r="C765" s="524"/>
      <c r="D765" s="515"/>
      <c r="E765" s="517"/>
      <c r="F765" s="83"/>
      <c r="G765" s="26" t="s">
        <v>19</v>
      </c>
      <c r="H765" s="340"/>
      <c r="I765" s="27"/>
      <c r="J765" s="27"/>
      <c r="K765" s="27"/>
      <c r="L765" s="340" t="str">
        <f>HYPERLINK("#B38"," אסמכתא "&amp;B38&amp;"         חזרה לטבלה ")</f>
        <v xml:space="preserve"> אסמכתא          חזרה לטבלה </v>
      </c>
      <c r="M765" s="524"/>
      <c r="N765" s="515"/>
      <c r="O765" s="517"/>
      <c r="Q765" s="26" t="s">
        <v>7</v>
      </c>
      <c r="R765" s="340" t="str">
        <f>HYPERLINK("#B38"," אסמכתא "&amp;B38&amp;"         חזרה לטבלה ")</f>
        <v xml:space="preserve"> אסמכתא          חזרה לטבלה </v>
      </c>
      <c r="S765" s="524"/>
      <c r="T765" s="515"/>
      <c r="U765" s="517"/>
      <c r="W765" s="26" t="s">
        <v>19</v>
      </c>
      <c r="X765" s="340" t="str">
        <f>HYPERLINK("#B38"," אסמכתא "&amp;B38&amp;"         חזרה לטבלה ")</f>
        <v xml:space="preserve"> אסמכתא          חזרה לטבלה </v>
      </c>
      <c r="Y765" s="524"/>
      <c r="Z765" s="524"/>
      <c r="AA765" s="517"/>
      <c r="AB765" s="83"/>
      <c r="AC765" s="83"/>
      <c r="AD765" s="83"/>
      <c r="AE765" s="83"/>
    </row>
    <row r="766" spans="1:31" s="83" customFormat="1">
      <c r="A766" s="30">
        <v>1</v>
      </c>
      <c r="B766" s="118"/>
      <c r="C766" s="145"/>
      <c r="D766" s="145"/>
      <c r="E766" s="120"/>
      <c r="G766" s="30">
        <v>12</v>
      </c>
      <c r="H766" s="118"/>
      <c r="I766" s="121"/>
      <c r="J766" s="121"/>
      <c r="K766" s="121"/>
      <c r="L766" s="118"/>
      <c r="M766" s="145"/>
      <c r="N766" s="145"/>
      <c r="O766" s="120"/>
      <c r="Q766" s="30">
        <v>23</v>
      </c>
      <c r="R766" s="118"/>
      <c r="S766" s="145"/>
      <c r="T766" s="145"/>
      <c r="U766" s="120"/>
      <c r="W766" s="30">
        <v>34</v>
      </c>
      <c r="X766" s="118"/>
      <c r="Y766" s="145"/>
      <c r="Z766" s="145"/>
      <c r="AA766" s="120"/>
    </row>
    <row r="767" spans="1:31" s="83" customFormat="1">
      <c r="A767" s="30">
        <v>2</v>
      </c>
      <c r="B767" s="118"/>
      <c r="C767" s="145"/>
      <c r="D767" s="145"/>
      <c r="E767" s="120"/>
      <c r="G767" s="30">
        <v>13</v>
      </c>
      <c r="H767" s="118"/>
      <c r="I767" s="121"/>
      <c r="J767" s="121"/>
      <c r="K767" s="121"/>
      <c r="L767" s="118"/>
      <c r="M767" s="145"/>
      <c r="N767" s="145"/>
      <c r="O767" s="120"/>
      <c r="Q767" s="30">
        <v>24</v>
      </c>
      <c r="R767" s="118"/>
      <c r="S767" s="145"/>
      <c r="T767" s="145"/>
      <c r="U767" s="120"/>
      <c r="W767" s="30">
        <v>35</v>
      </c>
      <c r="X767" s="118"/>
      <c r="Y767" s="145"/>
      <c r="Z767" s="145"/>
      <c r="AA767" s="120"/>
    </row>
    <row r="768" spans="1:31" s="83" customFormat="1">
      <c r="A768" s="30">
        <v>3</v>
      </c>
      <c r="B768" s="118"/>
      <c r="C768" s="145"/>
      <c r="D768" s="145"/>
      <c r="E768" s="120"/>
      <c r="G768" s="30">
        <v>14</v>
      </c>
      <c r="H768" s="118"/>
      <c r="I768" s="121"/>
      <c r="J768" s="121"/>
      <c r="K768" s="121"/>
      <c r="L768" s="118"/>
      <c r="M768" s="145"/>
      <c r="N768" s="145"/>
      <c r="O768" s="120"/>
      <c r="Q768" s="30">
        <v>25</v>
      </c>
      <c r="R768" s="118"/>
      <c r="S768" s="145"/>
      <c r="T768" s="145"/>
      <c r="U768" s="120"/>
      <c r="W768" s="30">
        <v>36</v>
      </c>
      <c r="X768" s="118"/>
      <c r="Y768" s="145"/>
      <c r="Z768" s="145"/>
      <c r="AA768" s="120"/>
    </row>
    <row r="769" spans="1:31" s="83" customFormat="1">
      <c r="A769" s="30">
        <v>4</v>
      </c>
      <c r="B769" s="118"/>
      <c r="C769" s="145"/>
      <c r="D769" s="145"/>
      <c r="E769" s="120"/>
      <c r="G769" s="30">
        <v>15</v>
      </c>
      <c r="H769" s="118"/>
      <c r="I769" s="121"/>
      <c r="J769" s="121"/>
      <c r="K769" s="121"/>
      <c r="L769" s="118"/>
      <c r="M769" s="145"/>
      <c r="N769" s="145"/>
      <c r="O769" s="120"/>
      <c r="Q769" s="30">
        <v>26</v>
      </c>
      <c r="R769" s="118"/>
      <c r="S769" s="145"/>
      <c r="T769" s="145"/>
      <c r="U769" s="120"/>
      <c r="W769" s="30">
        <v>37</v>
      </c>
      <c r="X769" s="118"/>
      <c r="Y769" s="145"/>
      <c r="Z769" s="145"/>
      <c r="AA769" s="120"/>
    </row>
    <row r="770" spans="1:31" s="83" customFormat="1">
      <c r="A770" s="30">
        <v>5</v>
      </c>
      <c r="B770" s="118"/>
      <c r="C770" s="145"/>
      <c r="D770" s="145"/>
      <c r="E770" s="120"/>
      <c r="G770" s="30">
        <v>16</v>
      </c>
      <c r="H770" s="118"/>
      <c r="I770" s="121"/>
      <c r="J770" s="121"/>
      <c r="K770" s="121"/>
      <c r="L770" s="118"/>
      <c r="M770" s="145"/>
      <c r="N770" s="145"/>
      <c r="O770" s="120"/>
      <c r="Q770" s="30">
        <v>27</v>
      </c>
      <c r="R770" s="118"/>
      <c r="S770" s="145"/>
      <c r="T770" s="145"/>
      <c r="U770" s="120"/>
      <c r="W770" s="30">
        <v>38</v>
      </c>
      <c r="X770" s="118"/>
      <c r="Y770" s="145"/>
      <c r="Z770" s="145"/>
      <c r="AA770" s="120"/>
    </row>
    <row r="771" spans="1:31" s="83" customFormat="1">
      <c r="A771" s="30">
        <v>6</v>
      </c>
      <c r="B771" s="118"/>
      <c r="C771" s="145"/>
      <c r="D771" s="145"/>
      <c r="E771" s="120"/>
      <c r="G771" s="30">
        <v>17</v>
      </c>
      <c r="H771" s="118"/>
      <c r="I771" s="121"/>
      <c r="J771" s="121"/>
      <c r="K771" s="121"/>
      <c r="L771" s="118"/>
      <c r="M771" s="145"/>
      <c r="N771" s="145"/>
      <c r="O771" s="120"/>
      <c r="Q771" s="30">
        <v>28</v>
      </c>
      <c r="R771" s="118"/>
      <c r="S771" s="145"/>
      <c r="T771" s="145"/>
      <c r="U771" s="120"/>
      <c r="W771" s="30">
        <v>39</v>
      </c>
      <c r="X771" s="118"/>
      <c r="Y771" s="145"/>
      <c r="Z771" s="145"/>
      <c r="AA771" s="120"/>
    </row>
    <row r="772" spans="1:31" s="83" customFormat="1">
      <c r="A772" s="30">
        <v>7</v>
      </c>
      <c r="B772" s="118"/>
      <c r="C772" s="145"/>
      <c r="D772" s="145"/>
      <c r="E772" s="120"/>
      <c r="G772" s="30">
        <v>18</v>
      </c>
      <c r="H772" s="118"/>
      <c r="I772" s="121"/>
      <c r="J772" s="121"/>
      <c r="K772" s="121"/>
      <c r="L772" s="118"/>
      <c r="M772" s="145"/>
      <c r="N772" s="145"/>
      <c r="O772" s="120"/>
      <c r="Q772" s="30">
        <v>29</v>
      </c>
      <c r="R772" s="118"/>
      <c r="S772" s="145"/>
      <c r="T772" s="145"/>
      <c r="U772" s="120"/>
      <c r="W772" s="30">
        <v>40</v>
      </c>
      <c r="X772" s="118"/>
      <c r="Y772" s="145"/>
      <c r="Z772" s="145"/>
      <c r="AA772" s="120"/>
    </row>
    <row r="773" spans="1:31" s="83" customFormat="1">
      <c r="A773" s="30">
        <v>8</v>
      </c>
      <c r="B773" s="118"/>
      <c r="C773" s="145"/>
      <c r="D773" s="145"/>
      <c r="E773" s="120"/>
      <c r="G773" s="30">
        <v>19</v>
      </c>
      <c r="H773" s="118"/>
      <c r="I773" s="121"/>
      <c r="J773" s="121"/>
      <c r="K773" s="121"/>
      <c r="L773" s="118"/>
      <c r="M773" s="145"/>
      <c r="N773" s="145"/>
      <c r="O773" s="120"/>
      <c r="Q773" s="30">
        <v>30</v>
      </c>
      <c r="R773" s="118"/>
      <c r="S773" s="145"/>
      <c r="T773" s="145"/>
      <c r="U773" s="120"/>
      <c r="W773" s="30">
        <v>41</v>
      </c>
      <c r="X773" s="118"/>
      <c r="Y773" s="145"/>
      <c r="Z773" s="145"/>
      <c r="AA773" s="120"/>
    </row>
    <row r="774" spans="1:31" s="83" customFormat="1">
      <c r="A774" s="30">
        <v>9</v>
      </c>
      <c r="B774" s="118"/>
      <c r="C774" s="145"/>
      <c r="D774" s="145"/>
      <c r="E774" s="120"/>
      <c r="G774" s="30">
        <v>20</v>
      </c>
      <c r="H774" s="118"/>
      <c r="I774" s="121"/>
      <c r="J774" s="121"/>
      <c r="K774" s="121"/>
      <c r="L774" s="118"/>
      <c r="M774" s="145"/>
      <c r="N774" s="145"/>
      <c r="O774" s="120"/>
      <c r="Q774" s="30">
        <v>31</v>
      </c>
      <c r="R774" s="118"/>
      <c r="S774" s="145"/>
      <c r="T774" s="145"/>
      <c r="U774" s="120"/>
      <c r="W774" s="30">
        <v>42</v>
      </c>
      <c r="X774" s="118"/>
      <c r="Y774" s="145"/>
      <c r="Z774" s="145"/>
      <c r="AA774" s="120"/>
    </row>
    <row r="775" spans="1:31" s="83" customFormat="1">
      <c r="A775" s="30">
        <v>10</v>
      </c>
      <c r="B775" s="118"/>
      <c r="C775" s="145"/>
      <c r="D775" s="145"/>
      <c r="E775" s="120"/>
      <c r="G775" s="30">
        <v>21</v>
      </c>
      <c r="H775" s="118"/>
      <c r="I775" s="121"/>
      <c r="J775" s="121"/>
      <c r="K775" s="121"/>
      <c r="L775" s="118"/>
      <c r="M775" s="145"/>
      <c r="N775" s="145"/>
      <c r="O775" s="120"/>
      <c r="Q775" s="30">
        <v>32</v>
      </c>
      <c r="R775" s="118"/>
      <c r="S775" s="145"/>
      <c r="T775" s="145"/>
      <c r="U775" s="120"/>
      <c r="W775" s="30">
        <v>43</v>
      </c>
      <c r="X775" s="118"/>
      <c r="Y775" s="145"/>
      <c r="Z775" s="145"/>
      <c r="AA775" s="120"/>
    </row>
    <row r="776" spans="1:31" s="83" customFormat="1" ht="13.5" thickBot="1">
      <c r="A776" s="30">
        <v>11</v>
      </c>
      <c r="B776" s="118"/>
      <c r="C776" s="145"/>
      <c r="D776" s="145"/>
      <c r="E776" s="120"/>
      <c r="G776" s="30">
        <v>22</v>
      </c>
      <c r="H776" s="118"/>
      <c r="I776" s="121"/>
      <c r="J776" s="121"/>
      <c r="K776" s="121"/>
      <c r="L776" s="118"/>
      <c r="M776" s="145"/>
      <c r="N776" s="145"/>
      <c r="O776" s="120"/>
      <c r="Q776" s="30">
        <v>33</v>
      </c>
      <c r="R776" s="118"/>
      <c r="S776" s="145"/>
      <c r="T776" s="145"/>
      <c r="U776" s="120"/>
      <c r="W776" s="142"/>
      <c r="X776" s="118"/>
      <c r="Y776" s="143"/>
      <c r="Z776" s="143"/>
      <c r="AA776" s="144">
        <f>SUM(E766:E776)+SUM(O766:O776)+SUM(AA766:AA775)+SUM(U766:U776)</f>
        <v>0</v>
      </c>
    </row>
    <row r="777" spans="1:31" s="83" customFormat="1">
      <c r="B777" s="88"/>
      <c r="D777" s="89"/>
      <c r="E777" s="84"/>
      <c r="H777" s="88"/>
      <c r="L777" s="88"/>
      <c r="N777" s="89"/>
      <c r="O777" s="84"/>
      <c r="R777" s="88"/>
      <c r="T777" s="89"/>
      <c r="U777" s="84"/>
      <c r="X777" s="88"/>
      <c r="AA777" s="84"/>
    </row>
    <row r="778" spans="1:31" s="83" customFormat="1">
      <c r="B778" s="88"/>
      <c r="D778" s="89"/>
      <c r="E778" s="84"/>
      <c r="H778" s="88"/>
      <c r="L778" s="88"/>
      <c r="N778" s="89"/>
      <c r="O778" s="84"/>
      <c r="R778" s="88"/>
      <c r="T778" s="89"/>
      <c r="U778" s="84"/>
      <c r="X778" s="88"/>
      <c r="AA778" s="84"/>
    </row>
    <row r="779" spans="1:31" s="83" customFormat="1">
      <c r="B779" s="88"/>
      <c r="D779" s="89"/>
      <c r="E779" s="84"/>
      <c r="H779" s="88"/>
      <c r="L779" s="88"/>
      <c r="N779" s="89"/>
      <c r="O779" s="84"/>
      <c r="R779" s="88"/>
      <c r="T779" s="89"/>
      <c r="U779" s="84"/>
      <c r="X779" s="88"/>
      <c r="AA779" s="84"/>
    </row>
    <row r="780" spans="1:31" s="83" customFormat="1">
      <c r="B780" s="88"/>
      <c r="D780" s="89"/>
      <c r="E780" s="84"/>
      <c r="H780" s="88"/>
      <c r="L780" s="88"/>
      <c r="N780" s="89"/>
      <c r="O780" s="84"/>
      <c r="R780" s="88"/>
      <c r="T780" s="89"/>
      <c r="U780" s="84"/>
      <c r="X780" s="88"/>
      <c r="AA780" s="84"/>
    </row>
    <row r="781" spans="1:31" s="83" customFormat="1">
      <c r="B781" s="88"/>
      <c r="D781" s="89"/>
      <c r="E781" s="84"/>
      <c r="H781" s="88"/>
      <c r="L781" s="88"/>
      <c r="N781" s="89"/>
      <c r="O781" s="84"/>
      <c r="R781" s="88"/>
      <c r="T781" s="89"/>
      <c r="U781" s="84"/>
      <c r="X781" s="88"/>
      <c r="AA781" s="84"/>
    </row>
    <row r="782" spans="1:31" s="83" customFormat="1">
      <c r="B782" s="88"/>
      <c r="D782" s="89"/>
      <c r="E782" s="84"/>
      <c r="H782" s="88"/>
      <c r="L782" s="88"/>
      <c r="N782" s="89"/>
      <c r="O782" s="84"/>
      <c r="R782" s="88"/>
      <c r="T782" s="89"/>
      <c r="U782" s="84"/>
      <c r="X782" s="88"/>
      <c r="AA782" s="84"/>
    </row>
    <row r="783" spans="1:31" s="83" customFormat="1" ht="13.5" thickBot="1">
      <c r="B783" s="88"/>
      <c r="D783" s="89"/>
      <c r="E783" s="84"/>
      <c r="H783" s="88"/>
      <c r="L783" s="88"/>
      <c r="N783" s="89"/>
      <c r="O783" s="84"/>
      <c r="R783" s="88"/>
      <c r="T783" s="89"/>
      <c r="U783" s="84"/>
      <c r="X783" s="88"/>
      <c r="AA783" s="84"/>
    </row>
    <row r="784" spans="1:31" ht="12.75" customHeight="1">
      <c r="A784" s="24">
        <v>37</v>
      </c>
      <c r="B784" s="25"/>
      <c r="C784" s="523" t="s">
        <v>138</v>
      </c>
      <c r="D784" s="514" t="s">
        <v>74</v>
      </c>
      <c r="E784" s="516" t="s">
        <v>13</v>
      </c>
      <c r="F784" s="83"/>
      <c r="G784" s="24"/>
      <c r="H784" s="25"/>
      <c r="I784" s="25"/>
      <c r="J784" s="25"/>
      <c r="K784" s="25"/>
      <c r="L784" s="25"/>
      <c r="M784" s="523" t="s">
        <v>138</v>
      </c>
      <c r="N784" s="514" t="s">
        <v>74</v>
      </c>
      <c r="O784" s="516" t="s">
        <v>13</v>
      </c>
      <c r="Q784" s="24">
        <v>37</v>
      </c>
      <c r="R784" s="25"/>
      <c r="S784" s="523" t="s">
        <v>138</v>
      </c>
      <c r="T784" s="514" t="s">
        <v>74</v>
      </c>
      <c r="U784" s="516" t="s">
        <v>13</v>
      </c>
      <c r="W784" s="24"/>
      <c r="X784" s="25"/>
      <c r="Y784" s="523" t="s">
        <v>138</v>
      </c>
      <c r="Z784" s="523" t="s">
        <v>74</v>
      </c>
      <c r="AA784" s="516" t="s">
        <v>13</v>
      </c>
      <c r="AB784" s="83"/>
      <c r="AC784" s="83"/>
      <c r="AD784" s="83"/>
      <c r="AE784" s="83"/>
    </row>
    <row r="785" spans="1:31" ht="38.25">
      <c r="A785" s="26" t="s">
        <v>7</v>
      </c>
      <c r="B785" s="340" t="str">
        <f>HYPERLINK("#B39"," אסמכתא "&amp;B39&amp;"         חזרה לטבלה ")</f>
        <v xml:space="preserve"> אסמכתא          חזרה לטבלה </v>
      </c>
      <c r="C785" s="524"/>
      <c r="D785" s="515"/>
      <c r="E785" s="517"/>
      <c r="F785" s="83"/>
      <c r="G785" s="26" t="s">
        <v>19</v>
      </c>
      <c r="H785" s="340"/>
      <c r="I785" s="27"/>
      <c r="J785" s="27"/>
      <c r="K785" s="27"/>
      <c r="L785" s="340" t="str">
        <f>HYPERLINK("#B39"," אסמכתא "&amp;B39&amp;"         חזרה לטבלה ")</f>
        <v xml:space="preserve"> אסמכתא          חזרה לטבלה </v>
      </c>
      <c r="M785" s="524"/>
      <c r="N785" s="515"/>
      <c r="O785" s="517"/>
      <c r="Q785" s="26" t="s">
        <v>7</v>
      </c>
      <c r="R785" s="340" t="str">
        <f>HYPERLINK("#B39"," אסמכתא "&amp;B39&amp;"         חזרה לטבלה ")</f>
        <v xml:space="preserve"> אסמכתא          חזרה לטבלה </v>
      </c>
      <c r="S785" s="524"/>
      <c r="T785" s="515"/>
      <c r="U785" s="517"/>
      <c r="W785" s="26" t="s">
        <v>19</v>
      </c>
      <c r="X785" s="340" t="str">
        <f>HYPERLINK("#B39"," אסמכתא "&amp;B39&amp;"         חזרה לטבלה ")</f>
        <v xml:space="preserve"> אסמכתא          חזרה לטבלה </v>
      </c>
      <c r="Y785" s="524"/>
      <c r="Z785" s="524"/>
      <c r="AA785" s="517"/>
      <c r="AB785" s="83"/>
      <c r="AC785" s="83"/>
      <c r="AD785" s="83"/>
      <c r="AE785" s="83"/>
    </row>
    <row r="786" spans="1:31" s="83" customFormat="1">
      <c r="A786" s="30">
        <v>1</v>
      </c>
      <c r="B786" s="118"/>
      <c r="C786" s="145"/>
      <c r="D786" s="145"/>
      <c r="E786" s="120"/>
      <c r="G786" s="30">
        <v>12</v>
      </c>
      <c r="H786" s="118"/>
      <c r="I786" s="121"/>
      <c r="J786" s="121"/>
      <c r="K786" s="121"/>
      <c r="L786" s="118"/>
      <c r="M786" s="145"/>
      <c r="N786" s="145"/>
      <c r="O786" s="120"/>
      <c r="Q786" s="30">
        <v>23</v>
      </c>
      <c r="R786" s="118"/>
      <c r="S786" s="145"/>
      <c r="T786" s="145"/>
      <c r="U786" s="120"/>
      <c r="W786" s="30">
        <v>34</v>
      </c>
      <c r="X786" s="118"/>
      <c r="Y786" s="145"/>
      <c r="Z786" s="145"/>
      <c r="AA786" s="120"/>
    </row>
    <row r="787" spans="1:31" s="83" customFormat="1">
      <c r="A787" s="30">
        <v>2</v>
      </c>
      <c r="B787" s="118"/>
      <c r="C787" s="145"/>
      <c r="D787" s="145"/>
      <c r="E787" s="120"/>
      <c r="G787" s="30">
        <v>13</v>
      </c>
      <c r="H787" s="118"/>
      <c r="I787" s="121"/>
      <c r="J787" s="121"/>
      <c r="K787" s="121"/>
      <c r="L787" s="118"/>
      <c r="M787" s="145"/>
      <c r="N787" s="145"/>
      <c r="O787" s="120"/>
      <c r="Q787" s="30">
        <v>24</v>
      </c>
      <c r="R787" s="118"/>
      <c r="S787" s="145"/>
      <c r="T787" s="145"/>
      <c r="U787" s="120"/>
      <c r="W787" s="30">
        <v>35</v>
      </c>
      <c r="X787" s="118"/>
      <c r="Y787" s="145"/>
      <c r="Z787" s="145"/>
      <c r="AA787" s="120"/>
    </row>
    <row r="788" spans="1:31" s="83" customFormat="1">
      <c r="A788" s="30">
        <v>3</v>
      </c>
      <c r="B788" s="118"/>
      <c r="C788" s="145"/>
      <c r="D788" s="145"/>
      <c r="E788" s="120"/>
      <c r="G788" s="30">
        <v>14</v>
      </c>
      <c r="H788" s="118"/>
      <c r="I788" s="121"/>
      <c r="J788" s="121"/>
      <c r="K788" s="121"/>
      <c r="L788" s="118"/>
      <c r="M788" s="145"/>
      <c r="N788" s="145"/>
      <c r="O788" s="120"/>
      <c r="Q788" s="30">
        <v>25</v>
      </c>
      <c r="R788" s="118"/>
      <c r="S788" s="145"/>
      <c r="T788" s="145"/>
      <c r="U788" s="120"/>
      <c r="W788" s="30">
        <v>36</v>
      </c>
      <c r="X788" s="118"/>
      <c r="Y788" s="145"/>
      <c r="Z788" s="145"/>
      <c r="AA788" s="120"/>
    </row>
    <row r="789" spans="1:31" s="83" customFormat="1">
      <c r="A789" s="30">
        <v>4</v>
      </c>
      <c r="B789" s="118"/>
      <c r="C789" s="145"/>
      <c r="D789" s="145"/>
      <c r="E789" s="120"/>
      <c r="G789" s="30">
        <v>15</v>
      </c>
      <c r="H789" s="118"/>
      <c r="I789" s="121"/>
      <c r="J789" s="121"/>
      <c r="K789" s="121"/>
      <c r="L789" s="118"/>
      <c r="M789" s="145"/>
      <c r="N789" s="145"/>
      <c r="O789" s="120"/>
      <c r="Q789" s="30">
        <v>26</v>
      </c>
      <c r="R789" s="118"/>
      <c r="S789" s="145"/>
      <c r="T789" s="145"/>
      <c r="U789" s="120"/>
      <c r="W789" s="30">
        <v>37</v>
      </c>
      <c r="X789" s="118"/>
      <c r="Y789" s="145"/>
      <c r="Z789" s="145"/>
      <c r="AA789" s="120"/>
    </row>
    <row r="790" spans="1:31" s="83" customFormat="1">
      <c r="A790" s="30">
        <v>5</v>
      </c>
      <c r="B790" s="118"/>
      <c r="C790" s="145"/>
      <c r="D790" s="145"/>
      <c r="E790" s="120"/>
      <c r="G790" s="30">
        <v>16</v>
      </c>
      <c r="H790" s="118"/>
      <c r="I790" s="121"/>
      <c r="J790" s="121"/>
      <c r="K790" s="121"/>
      <c r="L790" s="118"/>
      <c r="M790" s="145"/>
      <c r="N790" s="145"/>
      <c r="O790" s="120"/>
      <c r="Q790" s="30">
        <v>27</v>
      </c>
      <c r="R790" s="118"/>
      <c r="S790" s="145"/>
      <c r="T790" s="145"/>
      <c r="U790" s="120"/>
      <c r="W790" s="30">
        <v>38</v>
      </c>
      <c r="X790" s="118"/>
      <c r="Y790" s="145"/>
      <c r="Z790" s="145"/>
      <c r="AA790" s="120"/>
    </row>
    <row r="791" spans="1:31" s="83" customFormat="1">
      <c r="A791" s="30">
        <v>6</v>
      </c>
      <c r="B791" s="118"/>
      <c r="C791" s="145"/>
      <c r="D791" s="145"/>
      <c r="E791" s="120"/>
      <c r="G791" s="30">
        <v>17</v>
      </c>
      <c r="H791" s="118"/>
      <c r="I791" s="121"/>
      <c r="J791" s="121"/>
      <c r="K791" s="121"/>
      <c r="L791" s="118"/>
      <c r="M791" s="145"/>
      <c r="N791" s="145"/>
      <c r="O791" s="120"/>
      <c r="Q791" s="30">
        <v>28</v>
      </c>
      <c r="R791" s="118"/>
      <c r="S791" s="145"/>
      <c r="T791" s="145"/>
      <c r="U791" s="120"/>
      <c r="W791" s="30">
        <v>39</v>
      </c>
      <c r="X791" s="118"/>
      <c r="Y791" s="145"/>
      <c r="Z791" s="145"/>
      <c r="AA791" s="120"/>
    </row>
    <row r="792" spans="1:31" s="83" customFormat="1">
      <c r="A792" s="30">
        <v>7</v>
      </c>
      <c r="B792" s="118"/>
      <c r="C792" s="145"/>
      <c r="D792" s="145"/>
      <c r="E792" s="120"/>
      <c r="G792" s="30">
        <v>18</v>
      </c>
      <c r="H792" s="118"/>
      <c r="I792" s="121"/>
      <c r="J792" s="121"/>
      <c r="K792" s="121"/>
      <c r="L792" s="118"/>
      <c r="M792" s="145"/>
      <c r="N792" s="145"/>
      <c r="O792" s="120"/>
      <c r="Q792" s="30">
        <v>29</v>
      </c>
      <c r="R792" s="118"/>
      <c r="S792" s="145"/>
      <c r="T792" s="145"/>
      <c r="U792" s="120"/>
      <c r="W792" s="30">
        <v>40</v>
      </c>
      <c r="X792" s="118"/>
      <c r="Y792" s="145"/>
      <c r="Z792" s="145"/>
      <c r="AA792" s="120"/>
    </row>
    <row r="793" spans="1:31" s="83" customFormat="1">
      <c r="A793" s="30">
        <v>8</v>
      </c>
      <c r="B793" s="118"/>
      <c r="C793" s="145"/>
      <c r="D793" s="145"/>
      <c r="E793" s="120"/>
      <c r="G793" s="30">
        <v>19</v>
      </c>
      <c r="H793" s="118"/>
      <c r="I793" s="121"/>
      <c r="J793" s="121"/>
      <c r="K793" s="121"/>
      <c r="L793" s="118"/>
      <c r="M793" s="145"/>
      <c r="N793" s="145"/>
      <c r="O793" s="120"/>
      <c r="Q793" s="30">
        <v>30</v>
      </c>
      <c r="R793" s="118"/>
      <c r="S793" s="145"/>
      <c r="T793" s="145"/>
      <c r="U793" s="120"/>
      <c r="W793" s="30">
        <v>41</v>
      </c>
      <c r="X793" s="118"/>
      <c r="Y793" s="145"/>
      <c r="Z793" s="145"/>
      <c r="AA793" s="120"/>
    </row>
    <row r="794" spans="1:31" s="83" customFormat="1">
      <c r="A794" s="30">
        <v>9</v>
      </c>
      <c r="B794" s="118"/>
      <c r="C794" s="145"/>
      <c r="D794" s="145"/>
      <c r="E794" s="120"/>
      <c r="G794" s="30">
        <v>20</v>
      </c>
      <c r="H794" s="118"/>
      <c r="I794" s="121"/>
      <c r="J794" s="121"/>
      <c r="K794" s="121"/>
      <c r="L794" s="118"/>
      <c r="M794" s="145"/>
      <c r="N794" s="145"/>
      <c r="O794" s="120"/>
      <c r="Q794" s="30">
        <v>31</v>
      </c>
      <c r="R794" s="118"/>
      <c r="S794" s="145"/>
      <c r="T794" s="145"/>
      <c r="U794" s="120"/>
      <c r="W794" s="30">
        <v>42</v>
      </c>
      <c r="X794" s="118"/>
      <c r="Y794" s="145"/>
      <c r="Z794" s="145"/>
      <c r="AA794" s="120"/>
    </row>
    <row r="795" spans="1:31" s="83" customFormat="1">
      <c r="A795" s="30">
        <v>10</v>
      </c>
      <c r="B795" s="118"/>
      <c r="C795" s="145"/>
      <c r="D795" s="145"/>
      <c r="E795" s="120"/>
      <c r="G795" s="30">
        <v>21</v>
      </c>
      <c r="H795" s="118"/>
      <c r="I795" s="121"/>
      <c r="J795" s="121"/>
      <c r="K795" s="121"/>
      <c r="L795" s="118"/>
      <c r="M795" s="145"/>
      <c r="N795" s="145"/>
      <c r="O795" s="120"/>
      <c r="Q795" s="30">
        <v>32</v>
      </c>
      <c r="R795" s="118"/>
      <c r="S795" s="145"/>
      <c r="T795" s="145"/>
      <c r="U795" s="120"/>
      <c r="W795" s="30">
        <v>43</v>
      </c>
      <c r="X795" s="118"/>
      <c r="Y795" s="145"/>
      <c r="Z795" s="145"/>
      <c r="AA795" s="120"/>
    </row>
    <row r="796" spans="1:31" s="83" customFormat="1" ht="13.5" thickBot="1">
      <c r="A796" s="30">
        <v>11</v>
      </c>
      <c r="B796" s="118"/>
      <c r="C796" s="145"/>
      <c r="D796" s="145"/>
      <c r="E796" s="120"/>
      <c r="G796" s="30">
        <v>22</v>
      </c>
      <c r="H796" s="118"/>
      <c r="I796" s="121"/>
      <c r="J796" s="121"/>
      <c r="K796" s="121"/>
      <c r="L796" s="118"/>
      <c r="M796" s="145"/>
      <c r="N796" s="145"/>
      <c r="O796" s="120"/>
      <c r="Q796" s="30">
        <v>33</v>
      </c>
      <c r="R796" s="118"/>
      <c r="S796" s="145"/>
      <c r="T796" s="145"/>
      <c r="U796" s="120"/>
      <c r="W796" s="142"/>
      <c r="X796" s="118"/>
      <c r="Y796" s="143"/>
      <c r="Z796" s="143"/>
      <c r="AA796" s="144">
        <f>SUM(E786:E796)+SUM(O786:O796)+SUM(AA786:AA795)+SUM(U786:U796)</f>
        <v>0</v>
      </c>
    </row>
    <row r="797" spans="1:31" s="83" customFormat="1">
      <c r="B797" s="88"/>
      <c r="D797" s="89"/>
      <c r="E797" s="84"/>
      <c r="H797" s="88"/>
      <c r="L797" s="88"/>
      <c r="N797" s="89"/>
      <c r="O797" s="84"/>
      <c r="R797" s="88"/>
      <c r="T797" s="89"/>
      <c r="U797" s="84"/>
      <c r="X797" s="88"/>
      <c r="AA797" s="84"/>
    </row>
    <row r="798" spans="1:31" s="83" customFormat="1">
      <c r="B798" s="88"/>
      <c r="D798" s="89"/>
      <c r="E798" s="84"/>
      <c r="H798" s="88"/>
      <c r="L798" s="88"/>
      <c r="N798" s="89"/>
      <c r="O798" s="84"/>
      <c r="R798" s="88"/>
      <c r="T798" s="89"/>
      <c r="U798" s="84"/>
      <c r="X798" s="88"/>
      <c r="AA798" s="84"/>
    </row>
    <row r="799" spans="1:31" s="83" customFormat="1">
      <c r="B799" s="88"/>
      <c r="D799" s="89"/>
      <c r="E799" s="84"/>
      <c r="H799" s="88"/>
      <c r="L799" s="88"/>
      <c r="N799" s="89"/>
      <c r="O799" s="84"/>
      <c r="R799" s="88"/>
      <c r="T799" s="89"/>
      <c r="U799" s="84"/>
      <c r="X799" s="88"/>
      <c r="AA799" s="84"/>
    </row>
    <row r="800" spans="1:31" s="83" customFormat="1">
      <c r="B800" s="88"/>
      <c r="D800" s="89"/>
      <c r="E800" s="84"/>
      <c r="H800" s="88"/>
      <c r="L800" s="88"/>
      <c r="N800" s="89"/>
      <c r="O800" s="84"/>
      <c r="R800" s="88"/>
      <c r="T800" s="89"/>
      <c r="U800" s="84"/>
      <c r="X800" s="88"/>
      <c r="AA800" s="84"/>
    </row>
    <row r="801" spans="1:31" s="83" customFormat="1">
      <c r="B801" s="88"/>
      <c r="D801" s="89"/>
      <c r="E801" s="84"/>
      <c r="H801" s="88"/>
      <c r="L801" s="88"/>
      <c r="N801" s="89"/>
      <c r="O801" s="84"/>
      <c r="R801" s="88"/>
      <c r="T801" s="89"/>
      <c r="U801" s="84"/>
      <c r="X801" s="88"/>
      <c r="AA801" s="84"/>
    </row>
    <row r="802" spans="1:31" s="83" customFormat="1">
      <c r="B802" s="88"/>
      <c r="D802" s="89"/>
      <c r="E802" s="84"/>
      <c r="H802" s="88"/>
      <c r="L802" s="88"/>
      <c r="N802" s="89"/>
      <c r="O802" s="84"/>
      <c r="R802" s="88"/>
      <c r="T802" s="89"/>
      <c r="U802" s="84"/>
      <c r="X802" s="88"/>
      <c r="AA802" s="84"/>
    </row>
    <row r="803" spans="1:31" s="83" customFormat="1" ht="13.5" thickBot="1">
      <c r="B803" s="88"/>
      <c r="D803" s="89"/>
      <c r="E803" s="84"/>
      <c r="H803" s="88"/>
      <c r="L803" s="88"/>
      <c r="N803" s="89"/>
      <c r="O803" s="84"/>
      <c r="R803" s="88"/>
      <c r="T803" s="89"/>
      <c r="U803" s="84"/>
      <c r="X803" s="88"/>
      <c r="AA803" s="84"/>
    </row>
    <row r="804" spans="1:31" ht="12.75" customHeight="1">
      <c r="A804" s="24">
        <v>38</v>
      </c>
      <c r="B804" s="25"/>
      <c r="C804" s="523" t="s">
        <v>138</v>
      </c>
      <c r="D804" s="514" t="s">
        <v>74</v>
      </c>
      <c r="E804" s="516" t="s">
        <v>13</v>
      </c>
      <c r="F804" s="83"/>
      <c r="G804" s="24"/>
      <c r="H804" s="25"/>
      <c r="I804" s="25"/>
      <c r="J804" s="25"/>
      <c r="K804" s="25"/>
      <c r="L804" s="25"/>
      <c r="M804" s="523" t="s">
        <v>138</v>
      </c>
      <c r="N804" s="514" t="s">
        <v>74</v>
      </c>
      <c r="O804" s="516" t="s">
        <v>13</v>
      </c>
      <c r="Q804" s="24">
        <v>38</v>
      </c>
      <c r="R804" s="25"/>
      <c r="S804" s="523" t="s">
        <v>138</v>
      </c>
      <c r="T804" s="514" t="s">
        <v>74</v>
      </c>
      <c r="U804" s="516" t="s">
        <v>13</v>
      </c>
      <c r="W804" s="24"/>
      <c r="X804" s="25"/>
      <c r="Y804" s="523" t="s">
        <v>138</v>
      </c>
      <c r="Z804" s="523" t="s">
        <v>74</v>
      </c>
      <c r="AA804" s="516" t="s">
        <v>13</v>
      </c>
      <c r="AB804" s="83"/>
      <c r="AC804" s="83"/>
      <c r="AD804" s="83"/>
      <c r="AE804" s="83"/>
    </row>
    <row r="805" spans="1:31" ht="38.25">
      <c r="A805" s="26" t="s">
        <v>7</v>
      </c>
      <c r="B805" s="340" t="str">
        <f>HYPERLINK("#B40"," אסמכתא "&amp;B40&amp;"         חזרה לטבלה ")</f>
        <v xml:space="preserve"> אסמכתא          חזרה לטבלה </v>
      </c>
      <c r="C805" s="524"/>
      <c r="D805" s="515"/>
      <c r="E805" s="517"/>
      <c r="F805" s="83"/>
      <c r="G805" s="26" t="s">
        <v>19</v>
      </c>
      <c r="H805" s="340"/>
      <c r="I805" s="27"/>
      <c r="J805" s="27"/>
      <c r="K805" s="27"/>
      <c r="L805" s="340" t="str">
        <f>HYPERLINK("#B40"," אסמכתא "&amp;B40&amp;"         חזרה לטבלה ")</f>
        <v xml:space="preserve"> אסמכתא          חזרה לטבלה </v>
      </c>
      <c r="M805" s="524"/>
      <c r="N805" s="515"/>
      <c r="O805" s="517"/>
      <c r="Q805" s="26" t="s">
        <v>7</v>
      </c>
      <c r="R805" s="340" t="str">
        <f>HYPERLINK("#B40"," אסמכתא "&amp;B40&amp;"         חזרה לטבלה ")</f>
        <v xml:space="preserve"> אסמכתא          חזרה לטבלה </v>
      </c>
      <c r="S805" s="524"/>
      <c r="T805" s="515"/>
      <c r="U805" s="517"/>
      <c r="W805" s="26" t="s">
        <v>19</v>
      </c>
      <c r="X805" s="340" t="str">
        <f>HYPERLINK("#B40"," אסמכתא "&amp;B40&amp;"         חזרה לטבלה ")</f>
        <v xml:space="preserve"> אסמכתא          חזרה לטבלה </v>
      </c>
      <c r="Y805" s="524"/>
      <c r="Z805" s="524"/>
      <c r="AA805" s="517"/>
      <c r="AB805" s="83"/>
      <c r="AC805" s="83"/>
      <c r="AD805" s="83"/>
      <c r="AE805" s="83"/>
    </row>
    <row r="806" spans="1:31" s="83" customFormat="1">
      <c r="A806" s="30">
        <v>1</v>
      </c>
      <c r="B806" s="118"/>
      <c r="C806" s="145"/>
      <c r="D806" s="145"/>
      <c r="E806" s="120"/>
      <c r="G806" s="30">
        <v>12</v>
      </c>
      <c r="H806" s="118"/>
      <c r="I806" s="121"/>
      <c r="J806" s="121"/>
      <c r="K806" s="121"/>
      <c r="L806" s="118"/>
      <c r="M806" s="145"/>
      <c r="N806" s="145"/>
      <c r="O806" s="120"/>
      <c r="Q806" s="30">
        <v>23</v>
      </c>
      <c r="R806" s="118"/>
      <c r="S806" s="145"/>
      <c r="T806" s="145"/>
      <c r="U806" s="120"/>
      <c r="W806" s="30">
        <v>34</v>
      </c>
      <c r="X806" s="118"/>
      <c r="Y806" s="145"/>
      <c r="Z806" s="145"/>
      <c r="AA806" s="120"/>
    </row>
    <row r="807" spans="1:31" s="83" customFormat="1">
      <c r="A807" s="30">
        <v>2</v>
      </c>
      <c r="B807" s="118"/>
      <c r="C807" s="145"/>
      <c r="D807" s="145"/>
      <c r="E807" s="120"/>
      <c r="G807" s="30">
        <v>13</v>
      </c>
      <c r="H807" s="118"/>
      <c r="I807" s="121"/>
      <c r="J807" s="121"/>
      <c r="K807" s="121"/>
      <c r="L807" s="118"/>
      <c r="M807" s="145"/>
      <c r="N807" s="145"/>
      <c r="O807" s="120"/>
      <c r="Q807" s="30">
        <v>24</v>
      </c>
      <c r="R807" s="118"/>
      <c r="S807" s="145"/>
      <c r="T807" s="145"/>
      <c r="U807" s="120"/>
      <c r="W807" s="30">
        <v>35</v>
      </c>
      <c r="X807" s="118"/>
      <c r="Y807" s="145"/>
      <c r="Z807" s="145"/>
      <c r="AA807" s="120"/>
    </row>
    <row r="808" spans="1:31" s="83" customFormat="1">
      <c r="A808" s="30">
        <v>3</v>
      </c>
      <c r="B808" s="118"/>
      <c r="C808" s="145"/>
      <c r="D808" s="145"/>
      <c r="E808" s="120"/>
      <c r="G808" s="30">
        <v>14</v>
      </c>
      <c r="H808" s="118"/>
      <c r="I808" s="121"/>
      <c r="J808" s="121"/>
      <c r="K808" s="121"/>
      <c r="L808" s="118"/>
      <c r="M808" s="145"/>
      <c r="N808" s="145"/>
      <c r="O808" s="120"/>
      <c r="Q808" s="30">
        <v>25</v>
      </c>
      <c r="R808" s="118"/>
      <c r="S808" s="145"/>
      <c r="T808" s="145"/>
      <c r="U808" s="120"/>
      <c r="W808" s="30">
        <v>36</v>
      </c>
      <c r="X808" s="118"/>
      <c r="Y808" s="145"/>
      <c r="Z808" s="145"/>
      <c r="AA808" s="120"/>
    </row>
    <row r="809" spans="1:31" s="83" customFormat="1">
      <c r="A809" s="30">
        <v>4</v>
      </c>
      <c r="B809" s="118"/>
      <c r="C809" s="145"/>
      <c r="D809" s="145"/>
      <c r="E809" s="120"/>
      <c r="G809" s="30">
        <v>15</v>
      </c>
      <c r="H809" s="118"/>
      <c r="I809" s="121"/>
      <c r="J809" s="121"/>
      <c r="K809" s="121"/>
      <c r="L809" s="118"/>
      <c r="M809" s="145"/>
      <c r="N809" s="145"/>
      <c r="O809" s="120"/>
      <c r="Q809" s="30">
        <v>26</v>
      </c>
      <c r="R809" s="118"/>
      <c r="S809" s="145"/>
      <c r="T809" s="145"/>
      <c r="U809" s="120"/>
      <c r="W809" s="30">
        <v>37</v>
      </c>
      <c r="X809" s="118"/>
      <c r="Y809" s="145"/>
      <c r="Z809" s="145"/>
      <c r="AA809" s="120"/>
    </row>
    <row r="810" spans="1:31" s="83" customFormat="1">
      <c r="A810" s="30">
        <v>5</v>
      </c>
      <c r="B810" s="118"/>
      <c r="C810" s="145"/>
      <c r="D810" s="145"/>
      <c r="E810" s="120"/>
      <c r="G810" s="30">
        <v>16</v>
      </c>
      <c r="H810" s="118"/>
      <c r="I810" s="121"/>
      <c r="J810" s="121"/>
      <c r="K810" s="121"/>
      <c r="L810" s="118"/>
      <c r="M810" s="145"/>
      <c r="N810" s="145"/>
      <c r="O810" s="120"/>
      <c r="Q810" s="30">
        <v>27</v>
      </c>
      <c r="R810" s="118"/>
      <c r="S810" s="145"/>
      <c r="T810" s="145"/>
      <c r="U810" s="120"/>
      <c r="W810" s="30">
        <v>38</v>
      </c>
      <c r="X810" s="118"/>
      <c r="Y810" s="145"/>
      <c r="Z810" s="145"/>
      <c r="AA810" s="120"/>
    </row>
    <row r="811" spans="1:31" s="83" customFormat="1">
      <c r="A811" s="30">
        <v>6</v>
      </c>
      <c r="B811" s="118"/>
      <c r="C811" s="145"/>
      <c r="D811" s="145"/>
      <c r="E811" s="120"/>
      <c r="G811" s="30">
        <v>17</v>
      </c>
      <c r="H811" s="118"/>
      <c r="I811" s="121"/>
      <c r="J811" s="121"/>
      <c r="K811" s="121"/>
      <c r="L811" s="118"/>
      <c r="M811" s="145"/>
      <c r="N811" s="145"/>
      <c r="O811" s="120"/>
      <c r="Q811" s="30">
        <v>28</v>
      </c>
      <c r="R811" s="118"/>
      <c r="S811" s="145"/>
      <c r="T811" s="145"/>
      <c r="U811" s="120"/>
      <c r="W811" s="30">
        <v>39</v>
      </c>
      <c r="X811" s="118"/>
      <c r="Y811" s="145"/>
      <c r="Z811" s="145"/>
      <c r="AA811" s="120"/>
    </row>
    <row r="812" spans="1:31" s="83" customFormat="1">
      <c r="A812" s="30">
        <v>7</v>
      </c>
      <c r="B812" s="118"/>
      <c r="C812" s="145"/>
      <c r="D812" s="145"/>
      <c r="E812" s="120"/>
      <c r="G812" s="30">
        <v>18</v>
      </c>
      <c r="H812" s="118"/>
      <c r="I812" s="121"/>
      <c r="J812" s="121"/>
      <c r="K812" s="121"/>
      <c r="L812" s="118"/>
      <c r="M812" s="145"/>
      <c r="N812" s="145"/>
      <c r="O812" s="120"/>
      <c r="Q812" s="30">
        <v>29</v>
      </c>
      <c r="R812" s="118"/>
      <c r="S812" s="145"/>
      <c r="T812" s="145"/>
      <c r="U812" s="120"/>
      <c r="W812" s="30">
        <v>40</v>
      </c>
      <c r="X812" s="118"/>
      <c r="Y812" s="145"/>
      <c r="Z812" s="145"/>
      <c r="AA812" s="120"/>
    </row>
    <row r="813" spans="1:31" s="83" customFormat="1">
      <c r="A813" s="30">
        <v>8</v>
      </c>
      <c r="B813" s="118"/>
      <c r="C813" s="145"/>
      <c r="D813" s="145"/>
      <c r="E813" s="120"/>
      <c r="G813" s="30">
        <v>19</v>
      </c>
      <c r="H813" s="118"/>
      <c r="I813" s="121"/>
      <c r="J813" s="121"/>
      <c r="K813" s="121"/>
      <c r="L813" s="118"/>
      <c r="M813" s="145"/>
      <c r="N813" s="145"/>
      <c r="O813" s="120"/>
      <c r="Q813" s="30">
        <v>30</v>
      </c>
      <c r="R813" s="118"/>
      <c r="S813" s="145"/>
      <c r="T813" s="145"/>
      <c r="U813" s="120"/>
      <c r="W813" s="30">
        <v>41</v>
      </c>
      <c r="X813" s="118"/>
      <c r="Y813" s="145"/>
      <c r="Z813" s="145"/>
      <c r="AA813" s="120"/>
    </row>
    <row r="814" spans="1:31" s="83" customFormat="1">
      <c r="A814" s="30">
        <v>9</v>
      </c>
      <c r="B814" s="118"/>
      <c r="C814" s="145"/>
      <c r="D814" s="145"/>
      <c r="E814" s="120"/>
      <c r="G814" s="30">
        <v>20</v>
      </c>
      <c r="H814" s="118"/>
      <c r="I814" s="121"/>
      <c r="J814" s="121"/>
      <c r="K814" s="121"/>
      <c r="L814" s="118"/>
      <c r="M814" s="145"/>
      <c r="N814" s="145"/>
      <c r="O814" s="120"/>
      <c r="Q814" s="30">
        <v>31</v>
      </c>
      <c r="R814" s="118"/>
      <c r="S814" s="145"/>
      <c r="T814" s="145"/>
      <c r="U814" s="120"/>
      <c r="W814" s="30">
        <v>42</v>
      </c>
      <c r="X814" s="118"/>
      <c r="Y814" s="145"/>
      <c r="Z814" s="145"/>
      <c r="AA814" s="120"/>
    </row>
    <row r="815" spans="1:31" s="83" customFormat="1">
      <c r="A815" s="30">
        <v>10</v>
      </c>
      <c r="B815" s="118"/>
      <c r="C815" s="145"/>
      <c r="D815" s="145"/>
      <c r="E815" s="120"/>
      <c r="G815" s="30">
        <v>21</v>
      </c>
      <c r="H815" s="118"/>
      <c r="I815" s="121"/>
      <c r="J815" s="121"/>
      <c r="K815" s="121"/>
      <c r="L815" s="118"/>
      <c r="M815" s="145"/>
      <c r="N815" s="145"/>
      <c r="O815" s="120"/>
      <c r="Q815" s="30">
        <v>32</v>
      </c>
      <c r="R815" s="118"/>
      <c r="S815" s="145"/>
      <c r="T815" s="145"/>
      <c r="U815" s="120"/>
      <c r="W815" s="30">
        <v>43</v>
      </c>
      <c r="X815" s="118"/>
      <c r="Y815" s="145"/>
      <c r="Z815" s="145"/>
      <c r="AA815" s="120"/>
    </row>
    <row r="816" spans="1:31" s="83" customFormat="1" ht="13.5" thickBot="1">
      <c r="A816" s="30">
        <v>11</v>
      </c>
      <c r="B816" s="118"/>
      <c r="C816" s="145"/>
      <c r="D816" s="145"/>
      <c r="E816" s="120"/>
      <c r="G816" s="30">
        <v>22</v>
      </c>
      <c r="H816" s="118"/>
      <c r="I816" s="121"/>
      <c r="J816" s="121"/>
      <c r="K816" s="121"/>
      <c r="L816" s="118"/>
      <c r="M816" s="145"/>
      <c r="N816" s="145"/>
      <c r="O816" s="120"/>
      <c r="Q816" s="30">
        <v>33</v>
      </c>
      <c r="R816" s="118"/>
      <c r="S816" s="145"/>
      <c r="T816" s="145"/>
      <c r="U816" s="120"/>
      <c r="W816" s="142"/>
      <c r="X816" s="118"/>
      <c r="Y816" s="143"/>
      <c r="Z816" s="143"/>
      <c r="AA816" s="144">
        <f>SUM(E806:E816)+SUM(O806:O816)+SUM(AA806:AA815)+SUM(U806:U816)</f>
        <v>0</v>
      </c>
    </row>
    <row r="817" spans="1:31" s="83" customFormat="1">
      <c r="B817" s="88"/>
      <c r="D817" s="89"/>
      <c r="E817" s="84"/>
      <c r="H817" s="88"/>
      <c r="L817" s="88"/>
      <c r="N817" s="89"/>
      <c r="O817" s="84"/>
      <c r="R817" s="88"/>
      <c r="T817" s="89"/>
      <c r="U817" s="84"/>
      <c r="X817" s="88"/>
      <c r="AA817" s="84"/>
    </row>
    <row r="818" spans="1:31" s="83" customFormat="1">
      <c r="B818" s="88"/>
      <c r="D818" s="89"/>
      <c r="E818" s="84"/>
      <c r="H818" s="88"/>
      <c r="L818" s="88"/>
      <c r="N818" s="89"/>
      <c r="O818" s="84"/>
      <c r="R818" s="88"/>
      <c r="T818" s="89"/>
      <c r="U818" s="84"/>
      <c r="X818" s="88"/>
      <c r="AA818" s="84"/>
    </row>
    <row r="819" spans="1:31" s="83" customFormat="1">
      <c r="B819" s="88"/>
      <c r="D819" s="89"/>
      <c r="E819" s="84"/>
      <c r="H819" s="88"/>
      <c r="L819" s="88"/>
      <c r="N819" s="89"/>
      <c r="O819" s="84"/>
      <c r="R819" s="88"/>
      <c r="T819" s="89"/>
      <c r="U819" s="84"/>
      <c r="X819" s="88"/>
      <c r="AA819" s="84"/>
    </row>
    <row r="820" spans="1:31" s="83" customFormat="1">
      <c r="B820" s="88"/>
      <c r="D820" s="89"/>
      <c r="E820" s="84"/>
      <c r="H820" s="88"/>
      <c r="L820" s="88"/>
      <c r="N820" s="89"/>
      <c r="O820" s="84"/>
      <c r="R820" s="88"/>
      <c r="T820" s="89"/>
      <c r="U820" s="84"/>
      <c r="X820" s="88"/>
      <c r="AA820" s="84"/>
    </row>
    <row r="821" spans="1:31" s="83" customFormat="1">
      <c r="B821" s="88"/>
      <c r="D821" s="89"/>
      <c r="E821" s="84"/>
      <c r="H821" s="88"/>
      <c r="L821" s="88"/>
      <c r="N821" s="89"/>
      <c r="O821" s="84"/>
      <c r="R821" s="88"/>
      <c r="T821" s="89"/>
      <c r="U821" s="84"/>
      <c r="X821" s="88"/>
      <c r="AA821" s="84"/>
    </row>
    <row r="822" spans="1:31" s="83" customFormat="1">
      <c r="B822" s="88"/>
      <c r="D822" s="89"/>
      <c r="E822" s="84"/>
      <c r="H822" s="88"/>
      <c r="L822" s="88"/>
      <c r="N822" s="89"/>
      <c r="O822" s="84"/>
      <c r="R822" s="88"/>
      <c r="T822" s="89"/>
      <c r="U822" s="84"/>
      <c r="X822" s="88"/>
      <c r="AA822" s="84"/>
    </row>
    <row r="823" spans="1:31" s="83" customFormat="1" ht="13.5" thickBot="1">
      <c r="B823" s="88"/>
      <c r="D823" s="89"/>
      <c r="E823" s="84"/>
      <c r="H823" s="88"/>
      <c r="L823" s="88"/>
      <c r="N823" s="89"/>
      <c r="O823" s="84"/>
      <c r="R823" s="88"/>
      <c r="T823" s="89"/>
      <c r="U823" s="84"/>
      <c r="X823" s="88"/>
      <c r="AA823" s="84"/>
    </row>
    <row r="824" spans="1:31" ht="12.75" customHeight="1">
      <c r="A824" s="24">
        <v>39</v>
      </c>
      <c r="B824" s="25"/>
      <c r="C824" s="523" t="s">
        <v>138</v>
      </c>
      <c r="D824" s="514" t="s">
        <v>74</v>
      </c>
      <c r="E824" s="516" t="s">
        <v>13</v>
      </c>
      <c r="F824" s="83"/>
      <c r="G824" s="24"/>
      <c r="H824" s="25"/>
      <c r="I824" s="25"/>
      <c r="J824" s="25"/>
      <c r="K824" s="25"/>
      <c r="L824" s="25"/>
      <c r="M824" s="523" t="s">
        <v>138</v>
      </c>
      <c r="N824" s="514" t="s">
        <v>74</v>
      </c>
      <c r="O824" s="516" t="s">
        <v>13</v>
      </c>
      <c r="Q824" s="24">
        <v>39</v>
      </c>
      <c r="R824" s="25"/>
      <c r="S824" s="523" t="s">
        <v>138</v>
      </c>
      <c r="T824" s="514" t="s">
        <v>74</v>
      </c>
      <c r="U824" s="516" t="s">
        <v>13</v>
      </c>
      <c r="W824" s="24"/>
      <c r="X824" s="25"/>
      <c r="Y824" s="523" t="s">
        <v>138</v>
      </c>
      <c r="Z824" s="523" t="s">
        <v>74</v>
      </c>
      <c r="AA824" s="516" t="s">
        <v>13</v>
      </c>
      <c r="AB824" s="83"/>
      <c r="AC824" s="83"/>
      <c r="AD824" s="83"/>
      <c r="AE824" s="83"/>
    </row>
    <row r="825" spans="1:31" ht="38.25">
      <c r="A825" s="26" t="s">
        <v>7</v>
      </c>
      <c r="B825" s="340" t="str">
        <f>HYPERLINK("#B41"," אסמכתא "&amp;B41&amp;"         חזרה לטבלה ")</f>
        <v xml:space="preserve"> אסמכתא          חזרה לטבלה </v>
      </c>
      <c r="C825" s="524"/>
      <c r="D825" s="515"/>
      <c r="E825" s="517"/>
      <c r="F825" s="83"/>
      <c r="G825" s="26" t="s">
        <v>19</v>
      </c>
      <c r="H825" s="340"/>
      <c r="I825" s="27"/>
      <c r="J825" s="27"/>
      <c r="K825" s="27"/>
      <c r="L825" s="340" t="str">
        <f>HYPERLINK("#B41"," אסמכתא "&amp;B41&amp;"         חזרה לטבלה ")</f>
        <v xml:space="preserve"> אסמכתא          חזרה לטבלה </v>
      </c>
      <c r="M825" s="524"/>
      <c r="N825" s="515"/>
      <c r="O825" s="517"/>
      <c r="Q825" s="26" t="s">
        <v>7</v>
      </c>
      <c r="R825" s="340" t="str">
        <f>HYPERLINK("#B41"," אסמכתא "&amp;B41&amp;"         חזרה לטבלה ")</f>
        <v xml:space="preserve"> אסמכתא          חזרה לטבלה </v>
      </c>
      <c r="S825" s="524"/>
      <c r="T825" s="515"/>
      <c r="U825" s="517"/>
      <c r="W825" s="26" t="s">
        <v>19</v>
      </c>
      <c r="X825" s="340" t="str">
        <f>HYPERLINK("#B41"," אסמכתא "&amp;B41&amp;"         חזרה לטבלה ")</f>
        <v xml:space="preserve"> אסמכתא          חזרה לטבלה </v>
      </c>
      <c r="Y825" s="524"/>
      <c r="Z825" s="524"/>
      <c r="AA825" s="517"/>
      <c r="AB825" s="83"/>
      <c r="AC825" s="83"/>
      <c r="AD825" s="83"/>
      <c r="AE825" s="83"/>
    </row>
    <row r="826" spans="1:31" s="83" customFormat="1">
      <c r="A826" s="30">
        <v>1</v>
      </c>
      <c r="B826" s="118"/>
      <c r="C826" s="145"/>
      <c r="D826" s="145"/>
      <c r="E826" s="120"/>
      <c r="G826" s="30">
        <v>12</v>
      </c>
      <c r="H826" s="118"/>
      <c r="I826" s="121"/>
      <c r="J826" s="121"/>
      <c r="K826" s="121"/>
      <c r="L826" s="118"/>
      <c r="M826" s="145"/>
      <c r="N826" s="145"/>
      <c r="O826" s="120"/>
      <c r="Q826" s="30">
        <v>23</v>
      </c>
      <c r="R826" s="118"/>
      <c r="S826" s="145"/>
      <c r="T826" s="145"/>
      <c r="U826" s="120"/>
      <c r="W826" s="30">
        <v>34</v>
      </c>
      <c r="X826" s="118"/>
      <c r="Y826" s="145"/>
      <c r="Z826" s="145"/>
      <c r="AA826" s="120"/>
    </row>
    <row r="827" spans="1:31" s="83" customFormat="1">
      <c r="A827" s="30">
        <v>2</v>
      </c>
      <c r="B827" s="118"/>
      <c r="C827" s="145"/>
      <c r="D827" s="145"/>
      <c r="E827" s="120"/>
      <c r="G827" s="30">
        <v>13</v>
      </c>
      <c r="H827" s="118"/>
      <c r="I827" s="121"/>
      <c r="J827" s="121"/>
      <c r="K827" s="121"/>
      <c r="L827" s="118"/>
      <c r="M827" s="145"/>
      <c r="N827" s="145"/>
      <c r="O827" s="120"/>
      <c r="Q827" s="30">
        <v>24</v>
      </c>
      <c r="R827" s="118"/>
      <c r="S827" s="145"/>
      <c r="T827" s="145"/>
      <c r="U827" s="120"/>
      <c r="W827" s="30">
        <v>35</v>
      </c>
      <c r="X827" s="118"/>
      <c r="Y827" s="145"/>
      <c r="Z827" s="145"/>
      <c r="AA827" s="120"/>
    </row>
    <row r="828" spans="1:31" s="83" customFormat="1">
      <c r="A828" s="30">
        <v>3</v>
      </c>
      <c r="B828" s="118"/>
      <c r="C828" s="145"/>
      <c r="D828" s="145"/>
      <c r="E828" s="120"/>
      <c r="G828" s="30">
        <v>14</v>
      </c>
      <c r="H828" s="118"/>
      <c r="I828" s="121"/>
      <c r="J828" s="121"/>
      <c r="K828" s="121"/>
      <c r="L828" s="118"/>
      <c r="M828" s="145"/>
      <c r="N828" s="145"/>
      <c r="O828" s="120"/>
      <c r="Q828" s="30">
        <v>25</v>
      </c>
      <c r="R828" s="118"/>
      <c r="S828" s="145"/>
      <c r="T828" s="145"/>
      <c r="U828" s="120"/>
      <c r="W828" s="30">
        <v>36</v>
      </c>
      <c r="X828" s="118"/>
      <c r="Y828" s="145"/>
      <c r="Z828" s="145"/>
      <c r="AA828" s="120"/>
    </row>
    <row r="829" spans="1:31" s="83" customFormat="1">
      <c r="A829" s="30">
        <v>4</v>
      </c>
      <c r="B829" s="118"/>
      <c r="C829" s="145"/>
      <c r="D829" s="145"/>
      <c r="E829" s="120"/>
      <c r="G829" s="30">
        <v>15</v>
      </c>
      <c r="H829" s="118"/>
      <c r="I829" s="121"/>
      <c r="J829" s="121"/>
      <c r="K829" s="121"/>
      <c r="L829" s="118"/>
      <c r="M829" s="145"/>
      <c r="N829" s="145"/>
      <c r="O829" s="120"/>
      <c r="Q829" s="30">
        <v>26</v>
      </c>
      <c r="R829" s="118"/>
      <c r="S829" s="145"/>
      <c r="T829" s="145"/>
      <c r="U829" s="120"/>
      <c r="W829" s="30">
        <v>37</v>
      </c>
      <c r="X829" s="118"/>
      <c r="Y829" s="145"/>
      <c r="Z829" s="145"/>
      <c r="AA829" s="120"/>
    </row>
    <row r="830" spans="1:31" s="83" customFormat="1">
      <c r="A830" s="30">
        <v>5</v>
      </c>
      <c r="B830" s="118"/>
      <c r="C830" s="145"/>
      <c r="D830" s="145"/>
      <c r="E830" s="120"/>
      <c r="G830" s="30">
        <v>16</v>
      </c>
      <c r="H830" s="118"/>
      <c r="I830" s="121"/>
      <c r="J830" s="121"/>
      <c r="K830" s="121"/>
      <c r="L830" s="118"/>
      <c r="M830" s="145"/>
      <c r="N830" s="145"/>
      <c r="O830" s="120"/>
      <c r="Q830" s="30">
        <v>27</v>
      </c>
      <c r="R830" s="118"/>
      <c r="S830" s="145"/>
      <c r="T830" s="145"/>
      <c r="U830" s="120"/>
      <c r="W830" s="30">
        <v>38</v>
      </c>
      <c r="X830" s="118"/>
      <c r="Y830" s="145"/>
      <c r="Z830" s="145"/>
      <c r="AA830" s="120"/>
    </row>
    <row r="831" spans="1:31" s="83" customFormat="1">
      <c r="A831" s="30">
        <v>6</v>
      </c>
      <c r="B831" s="118"/>
      <c r="C831" s="145"/>
      <c r="D831" s="145"/>
      <c r="E831" s="120"/>
      <c r="G831" s="30">
        <v>17</v>
      </c>
      <c r="H831" s="118"/>
      <c r="I831" s="121"/>
      <c r="J831" s="121"/>
      <c r="K831" s="121"/>
      <c r="L831" s="118"/>
      <c r="M831" s="145"/>
      <c r="N831" s="145"/>
      <c r="O831" s="120"/>
      <c r="Q831" s="30">
        <v>28</v>
      </c>
      <c r="R831" s="118"/>
      <c r="S831" s="145"/>
      <c r="T831" s="145"/>
      <c r="U831" s="120"/>
      <c r="W831" s="30">
        <v>39</v>
      </c>
      <c r="X831" s="118"/>
      <c r="Y831" s="145"/>
      <c r="Z831" s="145"/>
      <c r="AA831" s="120"/>
    </row>
    <row r="832" spans="1:31" s="83" customFormat="1">
      <c r="A832" s="30">
        <v>7</v>
      </c>
      <c r="B832" s="118"/>
      <c r="C832" s="145"/>
      <c r="D832" s="145"/>
      <c r="E832" s="120"/>
      <c r="G832" s="30">
        <v>18</v>
      </c>
      <c r="H832" s="118"/>
      <c r="I832" s="121"/>
      <c r="J832" s="121"/>
      <c r="K832" s="121"/>
      <c r="L832" s="118"/>
      <c r="M832" s="145"/>
      <c r="N832" s="145"/>
      <c r="O832" s="120"/>
      <c r="Q832" s="30">
        <v>29</v>
      </c>
      <c r="R832" s="118"/>
      <c r="S832" s="145"/>
      <c r="T832" s="145"/>
      <c r="U832" s="120"/>
      <c r="W832" s="30">
        <v>40</v>
      </c>
      <c r="X832" s="118"/>
      <c r="Y832" s="145"/>
      <c r="Z832" s="145"/>
      <c r="AA832" s="120"/>
    </row>
    <row r="833" spans="1:31" s="83" customFormat="1">
      <c r="A833" s="30">
        <v>8</v>
      </c>
      <c r="B833" s="118"/>
      <c r="C833" s="145"/>
      <c r="D833" s="145"/>
      <c r="E833" s="120"/>
      <c r="G833" s="30">
        <v>19</v>
      </c>
      <c r="H833" s="118"/>
      <c r="I833" s="121"/>
      <c r="J833" s="121"/>
      <c r="K833" s="121"/>
      <c r="L833" s="118"/>
      <c r="M833" s="145"/>
      <c r="N833" s="145"/>
      <c r="O833" s="120"/>
      <c r="Q833" s="30">
        <v>30</v>
      </c>
      <c r="R833" s="118"/>
      <c r="S833" s="145"/>
      <c r="T833" s="145"/>
      <c r="U833" s="120"/>
      <c r="W833" s="30">
        <v>41</v>
      </c>
      <c r="X833" s="118"/>
      <c r="Y833" s="145"/>
      <c r="Z833" s="145"/>
      <c r="AA833" s="120"/>
    </row>
    <row r="834" spans="1:31" s="83" customFormat="1">
      <c r="A834" s="30">
        <v>9</v>
      </c>
      <c r="B834" s="118"/>
      <c r="C834" s="145"/>
      <c r="D834" s="145"/>
      <c r="E834" s="120"/>
      <c r="G834" s="30">
        <v>20</v>
      </c>
      <c r="H834" s="118"/>
      <c r="I834" s="121"/>
      <c r="J834" s="121"/>
      <c r="K834" s="121"/>
      <c r="L834" s="118"/>
      <c r="M834" s="145"/>
      <c r="N834" s="145"/>
      <c r="O834" s="120"/>
      <c r="Q834" s="30">
        <v>31</v>
      </c>
      <c r="R834" s="118"/>
      <c r="S834" s="145"/>
      <c r="T834" s="145"/>
      <c r="U834" s="120"/>
      <c r="W834" s="30">
        <v>42</v>
      </c>
      <c r="X834" s="118"/>
      <c r="Y834" s="145"/>
      <c r="Z834" s="145"/>
      <c r="AA834" s="120"/>
    </row>
    <row r="835" spans="1:31" s="83" customFormat="1">
      <c r="A835" s="30">
        <v>10</v>
      </c>
      <c r="B835" s="118"/>
      <c r="C835" s="145"/>
      <c r="D835" s="145"/>
      <c r="E835" s="120"/>
      <c r="G835" s="30">
        <v>21</v>
      </c>
      <c r="H835" s="118"/>
      <c r="I835" s="121"/>
      <c r="J835" s="121"/>
      <c r="K835" s="121"/>
      <c r="L835" s="118"/>
      <c r="M835" s="145"/>
      <c r="N835" s="145"/>
      <c r="O835" s="120"/>
      <c r="Q835" s="30">
        <v>32</v>
      </c>
      <c r="R835" s="118"/>
      <c r="S835" s="145"/>
      <c r="T835" s="145"/>
      <c r="U835" s="120"/>
      <c r="W835" s="30">
        <v>43</v>
      </c>
      <c r="X835" s="118"/>
      <c r="Y835" s="145"/>
      <c r="Z835" s="145"/>
      <c r="AA835" s="120"/>
    </row>
    <row r="836" spans="1:31" s="83" customFormat="1" ht="13.5" thickBot="1">
      <c r="A836" s="30">
        <v>11</v>
      </c>
      <c r="B836" s="118"/>
      <c r="C836" s="145"/>
      <c r="D836" s="145"/>
      <c r="E836" s="120"/>
      <c r="G836" s="30">
        <v>22</v>
      </c>
      <c r="H836" s="118"/>
      <c r="I836" s="121"/>
      <c r="J836" s="121"/>
      <c r="K836" s="121"/>
      <c r="L836" s="118"/>
      <c r="M836" s="145"/>
      <c r="N836" s="145"/>
      <c r="O836" s="120"/>
      <c r="Q836" s="30">
        <v>33</v>
      </c>
      <c r="R836" s="118"/>
      <c r="S836" s="145"/>
      <c r="T836" s="145"/>
      <c r="U836" s="120"/>
      <c r="W836" s="142"/>
      <c r="X836" s="118"/>
      <c r="Y836" s="143"/>
      <c r="Z836" s="143"/>
      <c r="AA836" s="144">
        <f>SUM(E826:E836)+SUM(O826:O836)+SUM(AA826:AA835)+SUM(U826:U836)</f>
        <v>0</v>
      </c>
    </row>
    <row r="837" spans="1:31" s="83" customFormat="1">
      <c r="B837" s="88"/>
      <c r="D837" s="89"/>
      <c r="E837" s="84"/>
      <c r="H837" s="88"/>
      <c r="L837" s="88"/>
      <c r="N837" s="89"/>
      <c r="O837" s="84"/>
      <c r="R837" s="88"/>
      <c r="T837" s="89"/>
      <c r="U837" s="84"/>
      <c r="X837" s="88"/>
      <c r="AA837" s="84"/>
    </row>
    <row r="838" spans="1:31" s="83" customFormat="1">
      <c r="B838" s="88"/>
      <c r="D838" s="89"/>
      <c r="E838" s="84"/>
      <c r="H838" s="88"/>
      <c r="L838" s="88"/>
      <c r="N838" s="89"/>
      <c r="O838" s="84"/>
      <c r="R838" s="88"/>
      <c r="T838" s="89"/>
      <c r="U838" s="84"/>
      <c r="X838" s="88"/>
      <c r="AA838" s="84"/>
    </row>
    <row r="839" spans="1:31" s="83" customFormat="1">
      <c r="B839" s="88"/>
      <c r="D839" s="89"/>
      <c r="E839" s="84"/>
      <c r="H839" s="88"/>
      <c r="L839" s="88"/>
      <c r="N839" s="89"/>
      <c r="O839" s="84"/>
      <c r="R839" s="88"/>
      <c r="T839" s="89"/>
      <c r="U839" s="84"/>
      <c r="X839" s="88"/>
      <c r="AA839" s="84"/>
    </row>
    <row r="840" spans="1:31" s="83" customFormat="1">
      <c r="B840" s="88"/>
      <c r="D840" s="89"/>
      <c r="E840" s="84"/>
      <c r="H840" s="88"/>
      <c r="L840" s="88"/>
      <c r="N840" s="89"/>
      <c r="O840" s="84"/>
      <c r="R840" s="88"/>
      <c r="T840" s="89"/>
      <c r="U840" s="84"/>
      <c r="X840" s="88"/>
      <c r="AA840" s="84"/>
    </row>
    <row r="841" spans="1:31" s="83" customFormat="1">
      <c r="B841" s="88"/>
      <c r="D841" s="89"/>
      <c r="E841" s="84"/>
      <c r="H841" s="88"/>
      <c r="L841" s="88"/>
      <c r="N841" s="89"/>
      <c r="O841" s="84"/>
      <c r="R841" s="88"/>
      <c r="T841" s="89"/>
      <c r="U841" s="84"/>
      <c r="X841" s="88"/>
      <c r="AA841" s="84"/>
    </row>
    <row r="842" spans="1:31" s="83" customFormat="1">
      <c r="B842" s="88"/>
      <c r="D842" s="89"/>
      <c r="E842" s="84"/>
      <c r="H842" s="88"/>
      <c r="L842" s="88"/>
      <c r="N842" s="89"/>
      <c r="O842" s="84"/>
      <c r="R842" s="88"/>
      <c r="T842" s="89"/>
      <c r="U842" s="84"/>
      <c r="X842" s="88"/>
      <c r="AA842" s="84"/>
    </row>
    <row r="843" spans="1:31" s="83" customFormat="1" ht="13.5" thickBot="1">
      <c r="B843" s="88"/>
      <c r="D843" s="89"/>
      <c r="E843" s="84"/>
      <c r="H843" s="88"/>
      <c r="L843" s="88"/>
      <c r="N843" s="89"/>
      <c r="O843" s="84"/>
      <c r="R843" s="88"/>
      <c r="T843" s="89"/>
      <c r="U843" s="84"/>
      <c r="X843" s="88"/>
      <c r="AA843" s="84"/>
    </row>
    <row r="844" spans="1:31" ht="12.75" customHeight="1">
      <c r="A844" s="24">
        <v>40</v>
      </c>
      <c r="B844" s="25"/>
      <c r="C844" s="523" t="s">
        <v>138</v>
      </c>
      <c r="D844" s="514" t="s">
        <v>74</v>
      </c>
      <c r="E844" s="516" t="s">
        <v>13</v>
      </c>
      <c r="F844" s="83"/>
      <c r="G844" s="24"/>
      <c r="H844" s="25"/>
      <c r="I844" s="25"/>
      <c r="J844" s="25"/>
      <c r="K844" s="25"/>
      <c r="L844" s="25"/>
      <c r="M844" s="523" t="s">
        <v>138</v>
      </c>
      <c r="N844" s="514" t="s">
        <v>74</v>
      </c>
      <c r="O844" s="516" t="s">
        <v>13</v>
      </c>
      <c r="Q844" s="24">
        <v>40</v>
      </c>
      <c r="R844" s="25"/>
      <c r="S844" s="523" t="s">
        <v>138</v>
      </c>
      <c r="T844" s="514" t="s">
        <v>74</v>
      </c>
      <c r="U844" s="516" t="s">
        <v>13</v>
      </c>
      <c r="W844" s="24"/>
      <c r="X844" s="25"/>
      <c r="Y844" s="523" t="s">
        <v>138</v>
      </c>
      <c r="Z844" s="553" t="s">
        <v>74</v>
      </c>
      <c r="AA844" s="516" t="s">
        <v>13</v>
      </c>
      <c r="AB844" s="83"/>
      <c r="AC844" s="83"/>
      <c r="AD844" s="83"/>
      <c r="AE844" s="83"/>
    </row>
    <row r="845" spans="1:31" ht="38.25">
      <c r="A845" s="26" t="s">
        <v>7</v>
      </c>
      <c r="B845" s="340" t="str">
        <f>HYPERLINK("#B42"," אסמכתא "&amp;B42&amp;"         חזרה לטבלה ")</f>
        <v xml:space="preserve"> אסמכתא          חזרה לטבלה </v>
      </c>
      <c r="C845" s="524"/>
      <c r="D845" s="515"/>
      <c r="E845" s="517"/>
      <c r="F845" s="83"/>
      <c r="G845" s="26" t="s">
        <v>19</v>
      </c>
      <c r="H845" s="340"/>
      <c r="I845" s="27"/>
      <c r="J845" s="27"/>
      <c r="K845" s="27"/>
      <c r="L845" s="340" t="str">
        <f>HYPERLINK("#B42"," אסמכתא "&amp;B42&amp;"         חזרה לטבלה ")</f>
        <v xml:space="preserve"> אסמכתא          חזרה לטבלה </v>
      </c>
      <c r="M845" s="524"/>
      <c r="N845" s="515"/>
      <c r="O845" s="517"/>
      <c r="Q845" s="26" t="s">
        <v>7</v>
      </c>
      <c r="R845" s="340" t="str">
        <f>HYPERLINK("#B42"," אסמכתא "&amp;B42&amp;"         חזרה לטבלה ")</f>
        <v xml:space="preserve"> אסמכתא          חזרה לטבלה </v>
      </c>
      <c r="S845" s="524"/>
      <c r="T845" s="515"/>
      <c r="U845" s="517"/>
      <c r="W845" s="26" t="s">
        <v>19</v>
      </c>
      <c r="X845" s="340" t="str">
        <f>HYPERLINK("#B42"," אסמכתא "&amp;B42&amp;"         חזרה לטבלה ")</f>
        <v xml:space="preserve"> אסמכתא          חזרה לטבלה </v>
      </c>
      <c r="Y845" s="524"/>
      <c r="Z845" s="554"/>
      <c r="AA845" s="517"/>
      <c r="AB845" s="83"/>
      <c r="AC845" s="83"/>
      <c r="AD845" s="83"/>
      <c r="AE845" s="83"/>
    </row>
    <row r="846" spans="1:31" s="83" customFormat="1">
      <c r="A846" s="30">
        <v>1</v>
      </c>
      <c r="B846" s="118"/>
      <c r="C846" s="145"/>
      <c r="D846" s="145"/>
      <c r="E846" s="120"/>
      <c r="G846" s="30">
        <v>12</v>
      </c>
      <c r="H846" s="118"/>
      <c r="I846" s="121"/>
      <c r="J846" s="121"/>
      <c r="K846" s="121"/>
      <c r="L846" s="118"/>
      <c r="M846" s="145"/>
      <c r="N846" s="145"/>
      <c r="O846" s="120"/>
      <c r="Q846" s="30">
        <v>23</v>
      </c>
      <c r="R846" s="118"/>
      <c r="S846" s="145"/>
      <c r="T846" s="145"/>
      <c r="U846" s="120"/>
      <c r="W846" s="30">
        <v>34</v>
      </c>
      <c r="X846" s="118"/>
      <c r="Y846" s="145"/>
      <c r="Z846" s="145"/>
      <c r="AA846" s="120"/>
    </row>
    <row r="847" spans="1:31" s="83" customFormat="1">
      <c r="A847" s="30">
        <v>2</v>
      </c>
      <c r="B847" s="118"/>
      <c r="C847" s="145"/>
      <c r="D847" s="145"/>
      <c r="E847" s="120"/>
      <c r="G847" s="30">
        <v>13</v>
      </c>
      <c r="H847" s="118"/>
      <c r="I847" s="121"/>
      <c r="J847" s="121"/>
      <c r="K847" s="121"/>
      <c r="L847" s="118"/>
      <c r="M847" s="145"/>
      <c r="N847" s="145"/>
      <c r="O847" s="120"/>
      <c r="Q847" s="30">
        <v>24</v>
      </c>
      <c r="R847" s="118"/>
      <c r="S847" s="145"/>
      <c r="T847" s="145"/>
      <c r="U847" s="120"/>
      <c r="W847" s="30">
        <v>35</v>
      </c>
      <c r="X847" s="118"/>
      <c r="Y847" s="145"/>
      <c r="Z847" s="145"/>
      <c r="AA847" s="120"/>
    </row>
    <row r="848" spans="1:31" s="83" customFormat="1">
      <c r="A848" s="30">
        <v>3</v>
      </c>
      <c r="B848" s="118"/>
      <c r="C848" s="145"/>
      <c r="D848" s="145"/>
      <c r="E848" s="120"/>
      <c r="G848" s="30">
        <v>14</v>
      </c>
      <c r="H848" s="118"/>
      <c r="I848" s="121"/>
      <c r="J848" s="121"/>
      <c r="K848" s="121"/>
      <c r="L848" s="118"/>
      <c r="M848" s="145"/>
      <c r="N848" s="145"/>
      <c r="O848" s="120"/>
      <c r="Q848" s="30">
        <v>25</v>
      </c>
      <c r="R848" s="118"/>
      <c r="S848" s="145"/>
      <c r="T848" s="145"/>
      <c r="U848" s="120"/>
      <c r="W848" s="30">
        <v>36</v>
      </c>
      <c r="X848" s="118"/>
      <c r="Y848" s="145"/>
      <c r="Z848" s="145"/>
      <c r="AA848" s="120"/>
    </row>
    <row r="849" spans="1:27" s="83" customFormat="1">
      <c r="A849" s="30">
        <v>4</v>
      </c>
      <c r="B849" s="118"/>
      <c r="C849" s="145"/>
      <c r="D849" s="145"/>
      <c r="E849" s="120"/>
      <c r="G849" s="30">
        <v>15</v>
      </c>
      <c r="H849" s="118"/>
      <c r="I849" s="121"/>
      <c r="J849" s="121"/>
      <c r="K849" s="121"/>
      <c r="L849" s="118"/>
      <c r="M849" s="145"/>
      <c r="N849" s="145"/>
      <c r="O849" s="120"/>
      <c r="Q849" s="30">
        <v>26</v>
      </c>
      <c r="R849" s="118"/>
      <c r="S849" s="145"/>
      <c r="T849" s="145"/>
      <c r="U849" s="120"/>
      <c r="W849" s="30">
        <v>37</v>
      </c>
      <c r="X849" s="118"/>
      <c r="Y849" s="145"/>
      <c r="Z849" s="145"/>
      <c r="AA849" s="120"/>
    </row>
    <row r="850" spans="1:27" s="83" customFormat="1">
      <c r="A850" s="30">
        <v>5</v>
      </c>
      <c r="B850" s="118"/>
      <c r="C850" s="145"/>
      <c r="D850" s="145"/>
      <c r="E850" s="120"/>
      <c r="G850" s="30">
        <v>16</v>
      </c>
      <c r="H850" s="118"/>
      <c r="I850" s="121"/>
      <c r="J850" s="121"/>
      <c r="K850" s="121"/>
      <c r="L850" s="118"/>
      <c r="M850" s="145"/>
      <c r="N850" s="145"/>
      <c r="O850" s="120"/>
      <c r="Q850" s="30">
        <v>27</v>
      </c>
      <c r="R850" s="118"/>
      <c r="S850" s="145"/>
      <c r="T850" s="145"/>
      <c r="U850" s="120"/>
      <c r="W850" s="30">
        <v>38</v>
      </c>
      <c r="X850" s="118"/>
      <c r="Y850" s="145"/>
      <c r="Z850" s="145"/>
      <c r="AA850" s="120"/>
    </row>
    <row r="851" spans="1:27" s="83" customFormat="1">
      <c r="A851" s="30">
        <v>6</v>
      </c>
      <c r="B851" s="118"/>
      <c r="C851" s="145"/>
      <c r="D851" s="145"/>
      <c r="E851" s="120"/>
      <c r="G851" s="30">
        <v>17</v>
      </c>
      <c r="H851" s="118"/>
      <c r="I851" s="121"/>
      <c r="J851" s="121"/>
      <c r="K851" s="121"/>
      <c r="L851" s="118"/>
      <c r="M851" s="145"/>
      <c r="N851" s="145"/>
      <c r="O851" s="120"/>
      <c r="Q851" s="30">
        <v>28</v>
      </c>
      <c r="R851" s="118"/>
      <c r="S851" s="145"/>
      <c r="T851" s="145"/>
      <c r="U851" s="120"/>
      <c r="W851" s="30">
        <v>39</v>
      </c>
      <c r="X851" s="118"/>
      <c r="Y851" s="145"/>
      <c r="Z851" s="145"/>
      <c r="AA851" s="120"/>
    </row>
    <row r="852" spans="1:27" s="83" customFormat="1">
      <c r="A852" s="30">
        <v>7</v>
      </c>
      <c r="B852" s="118"/>
      <c r="C852" s="145"/>
      <c r="D852" s="145"/>
      <c r="E852" s="120"/>
      <c r="G852" s="30">
        <v>18</v>
      </c>
      <c r="H852" s="118"/>
      <c r="I852" s="121"/>
      <c r="J852" s="121"/>
      <c r="K852" s="121"/>
      <c r="L852" s="118"/>
      <c r="M852" s="145"/>
      <c r="N852" s="145"/>
      <c r="O852" s="120"/>
      <c r="Q852" s="30">
        <v>29</v>
      </c>
      <c r="R852" s="118"/>
      <c r="S852" s="145"/>
      <c r="T852" s="145"/>
      <c r="U852" s="120"/>
      <c r="W852" s="30">
        <v>40</v>
      </c>
      <c r="X852" s="118"/>
      <c r="Y852" s="145"/>
      <c r="Z852" s="145"/>
      <c r="AA852" s="120"/>
    </row>
    <row r="853" spans="1:27" s="83" customFormat="1">
      <c r="A853" s="30">
        <v>8</v>
      </c>
      <c r="B853" s="118"/>
      <c r="C853" s="145"/>
      <c r="D853" s="145"/>
      <c r="E853" s="120"/>
      <c r="G853" s="30">
        <v>19</v>
      </c>
      <c r="H853" s="118"/>
      <c r="I853" s="121"/>
      <c r="J853" s="121"/>
      <c r="K853" s="121"/>
      <c r="L853" s="118"/>
      <c r="M853" s="145"/>
      <c r="N853" s="145"/>
      <c r="O853" s="120"/>
      <c r="Q853" s="30">
        <v>30</v>
      </c>
      <c r="R853" s="118"/>
      <c r="S853" s="145"/>
      <c r="T853" s="145"/>
      <c r="U853" s="120"/>
      <c r="W853" s="30">
        <v>41</v>
      </c>
      <c r="X853" s="118"/>
      <c r="Y853" s="145"/>
      <c r="Z853" s="145"/>
      <c r="AA853" s="120"/>
    </row>
    <row r="854" spans="1:27" s="83" customFormat="1">
      <c r="A854" s="30">
        <v>9</v>
      </c>
      <c r="B854" s="118"/>
      <c r="C854" s="145"/>
      <c r="D854" s="145"/>
      <c r="E854" s="120"/>
      <c r="G854" s="30">
        <v>20</v>
      </c>
      <c r="H854" s="118"/>
      <c r="I854" s="121"/>
      <c r="J854" s="121"/>
      <c r="K854" s="121"/>
      <c r="L854" s="118"/>
      <c r="M854" s="145"/>
      <c r="N854" s="145"/>
      <c r="O854" s="120"/>
      <c r="Q854" s="30">
        <v>31</v>
      </c>
      <c r="R854" s="118"/>
      <c r="S854" s="145"/>
      <c r="T854" s="145"/>
      <c r="U854" s="120"/>
      <c r="W854" s="30">
        <v>42</v>
      </c>
      <c r="X854" s="118"/>
      <c r="Y854" s="145"/>
      <c r="Z854" s="145"/>
      <c r="AA854" s="120"/>
    </row>
    <row r="855" spans="1:27" s="83" customFormat="1">
      <c r="A855" s="30">
        <v>10</v>
      </c>
      <c r="B855" s="118"/>
      <c r="C855" s="145"/>
      <c r="D855" s="145"/>
      <c r="E855" s="120"/>
      <c r="G855" s="30">
        <v>21</v>
      </c>
      <c r="H855" s="118"/>
      <c r="I855" s="121"/>
      <c r="J855" s="121"/>
      <c r="K855" s="121"/>
      <c r="L855" s="118"/>
      <c r="M855" s="145"/>
      <c r="N855" s="145"/>
      <c r="O855" s="120"/>
      <c r="Q855" s="30">
        <v>32</v>
      </c>
      <c r="R855" s="118"/>
      <c r="S855" s="145"/>
      <c r="T855" s="145"/>
      <c r="U855" s="120"/>
      <c r="W855" s="30">
        <v>43</v>
      </c>
      <c r="X855" s="118"/>
      <c r="Y855" s="145"/>
      <c r="Z855" s="145"/>
      <c r="AA855" s="120"/>
    </row>
    <row r="856" spans="1:27" s="83" customFormat="1" ht="13.5" thickBot="1">
      <c r="A856" s="30">
        <v>11</v>
      </c>
      <c r="B856" s="118"/>
      <c r="C856" s="145"/>
      <c r="D856" s="145"/>
      <c r="E856" s="120"/>
      <c r="G856" s="30">
        <v>22</v>
      </c>
      <c r="H856" s="118"/>
      <c r="I856" s="121"/>
      <c r="J856" s="121"/>
      <c r="K856" s="121"/>
      <c r="L856" s="118"/>
      <c r="M856" s="145"/>
      <c r="N856" s="145"/>
      <c r="O856" s="120"/>
      <c r="Q856" s="30">
        <v>33</v>
      </c>
      <c r="R856" s="118"/>
      <c r="S856" s="145"/>
      <c r="T856" s="145"/>
      <c r="U856" s="120"/>
      <c r="W856" s="142"/>
      <c r="X856" s="118"/>
      <c r="Y856" s="143"/>
      <c r="Z856" s="143"/>
      <c r="AA856" s="144">
        <f>SUM(E846:E856)+SUM(O846:O856)+SUM(AA846:AA855)+SUM(U846:U856)</f>
        <v>0</v>
      </c>
    </row>
  </sheetData>
  <sheetProtection formatColumns="0" formatRows="0"/>
  <protectedRanges>
    <protectedRange sqref="AA846:AA855 E846:E856 O846:O856 U846:U856 Y856 I846:K856" name="yeudi40"/>
    <protectedRange sqref="AA86:AA95 E86:E96 O86:O96 U86:U96 I86:K96 Y96" name="yeudi2"/>
    <protectedRange sqref="C846:D856 M846:N856 S846:T856 C66:E76 Y846:Z855 M86:N96 M106:N116 M126:N136 M146:N156 M166:N176 M186:N196 M206:N216 M226:N236 M246:N256 M266:N276 M286:N296 M306:N316 M326:N336 M346:N356 M366:N376 M386:N396 M406:N416 M426:N436 M446:N456 M466:N476 M486:N496 M506:N516 M526:N536 M546:N556 M566:N576 M586:N596 M606:N616 M626:N636 M646:N656 M666:N676 M686:N696 M706:N716 M726:N736 M746:N756 M766:N776 M786:N796 M806:N816 M826:N836 S66:U76 S86:T96 S106:T116 S126:T136 S146:T156 S166:T176 S186:T196 S206:T216 S226:T236 S246:T256 S266:T276 S286:T296 S306:T316 S326:T336 S346:T356 S366:T376 S386:T396 S406:T416 S426:T436 S446:T456 S466:T476 S486:T496 S506:T516 S526:T536 S546:T556 S566:T576 S586:T596 S606:T616 S626:T636 S646:T656 S666:T676 S686:T696 S706:T716 S726:T736 S746:T756 S766:T776 S786:T796 S806:T816 S826:T836 Y76 Y66:AA75 Y86:Z95 Y106:Z115 Y126:Z135 Y146:Z155 Y166:Z175 Y186:Z195 Y206:Z215 Y226:Z235 Y246:Z255 Y266:Z275 Y286:Z295 Y306:Z315 Y326:Z335 Y346:Z355 Y366:Z375 Y386:Z395 Y406:Z415 Y426:Z435 Y446:Z455 Y466:Z475 Y486:Z495 Y506:Z515 Y526:Z535 Y546:Z555 Y566:Z575 Y586:Z595 Y606:Z615 Y626:Z635 Y646:Z655 Y666:Z675 Y686:Z695 Y706:Z715 Y726:Z735 Y746:Z755 Y766:Z775 Y786:Z795 Y806:Z815 Y826:Z835 C86:D96 C106:D116 C126:D136 C146:D156 C166:D176 C186:D196 C206:D216 C226:D236 C246:D256 C266:D276 C286:D296 C306:D316 C326:D336 C346:D356 C366:D376 C386:D396 C406:D416 C426:D436 C446:D456 C466:D476 C486:D496 C506:D516 C526:D536 C546:D556 C566:D576 C586:D596 C606:D616 C626:D636 C646:D656 C666:D676 C686:D696 C706:D716 C726:D736 C746:D756 C766:D776 C786:D796 C806:D816 C826:D836 I66:K76 M66:O76" name="yeudi1"/>
    <protectedRange sqref="AA106:AA115 E106:E116 O106:O116 U106:U116 I106:K116 Y116" name="yeudi3"/>
    <protectedRange sqref="AA126:AA135 E126:E136 O126:O136 U126:U136 Y136 I126:K136" name="yeudi4"/>
    <protectedRange sqref="AA146:AA155 E146:E156 O146:O156 U146:U156 Y156 I146:K156" name="yeudi5"/>
    <protectedRange sqref="AA166:AA175 E166:E176 O166:O176 U166:U176 Y176 I166:K176" name="yeudi6"/>
    <protectedRange sqref="AA186:AA195 E186:E196 O186:O196 U186:U196 Y196 I186:K196" name="yeudi7"/>
    <protectedRange sqref="AA206:AA215 E206:E216 O206:O216 U206:U216 Y216 I206:K216" name="yeudi8"/>
    <protectedRange sqref="AA226:AA235 E226:E236 O226:O236 U226:U236 Y236 I226:K236" name="yeudi9"/>
    <protectedRange sqref="AA246:AA255 E246:E256 O246:O256 U246:U256 Y256 I246:K256" name="yeudi10"/>
    <protectedRange sqref="AA266:AA275 E266:E276 O266:O276 U266:U276 Y276 I266:K276" name="yeudi11"/>
    <protectedRange sqref="AA286:AA295 E286:E296 O286:O296 U286:U296 Y296 I286:K296" name="yeudi12"/>
    <protectedRange sqref="AA306:AA315 E306:E316 O306:O316 U306:U316 Y316 I306:K316" name="yeudi13"/>
    <protectedRange sqref="AA326:AA335 E326:E336 O326:O336 U326:U336 Y336 I326:K336" name="yeudi14"/>
    <protectedRange sqref="AA346:AA355 E346:E356 O346:O356 U346:U356 Y356 I346:K356" name="yeudi15"/>
    <protectedRange sqref="AA366:AA375 E366:E376 O366:O376 U366:U376 Y376 I366:K376" name="yeudi16"/>
    <protectedRange sqref="AA386:AA395 E386:E396 O386:O396 U386:U396 Y396 I386:K396" name="yeudi17"/>
    <protectedRange sqref="AA406:AA415 E406:E416 O406:O416 U406:U416 Y416 I406:K416" name="yeudi18"/>
    <protectedRange sqref="AA426:AA435 E426:E436 O426:O436 U426:U436 Y436 I426:K436" name="yeudi19"/>
    <protectedRange sqref="AA446:AA455 E446:E456 O446:O456 U446:U456 Y456 I446:K456" name="yeudi20"/>
    <protectedRange sqref="AA466:AA475 E466:E476 O466:O476 U466:U476 Y476 I466:K476" name="yeudi21"/>
    <protectedRange sqref="AA486:AA495 E486:E496 O486:O496 U486:U496 Y496 I486:K496" name="yeudi22"/>
    <protectedRange sqref="AA506:AA515 E506:E516 O506:O516 U506:U516 Y516 I506:K516" name="yeudi23"/>
    <protectedRange sqref="AA526:AA535 E526:E536 O526:O536 U526:U536 Y536 I526:K536" name="yeudi24"/>
    <protectedRange sqref="AA546:AA555 E546:E556 O546:O556 U546:U556 Y556 I546:K556" name="yeudi25"/>
    <protectedRange sqref="AA566:AA575 E566:E576 O566:O576 U566:U576 Y576 I566:K576" name="yeudi26"/>
    <protectedRange sqref="AA586:AA595 E586:E596 O586:O596 U586:U596 Y596 I586:K596" name="yeudi27"/>
    <protectedRange sqref="AA606:AA615 E606:E616 O606:O616 U606:U616 Y616 I606:K616" name="yeudi28"/>
    <protectedRange sqref="AA626:AA635 E626:E636 O626:O636 U626:U636 Y636 I626:K636" name="yeudi29"/>
    <protectedRange sqref="AA646:AA655 E646:E656 O646:O656 U646:U656 Y656 I646:K656" name="yeudi30"/>
    <protectedRange sqref="AA666:AA675 E666:E676 O666:O676 U666:U676 Y676 I666:K676" name="yeudi31"/>
    <protectedRange sqref="AA686:AA695 E686:E696 O686:O696 U686:U696 Y696 I686:K696" name="yeudi32"/>
    <protectedRange sqref="AA706:AA715 E706:E716 O706:O716 U706:U716 Y716 I706:K716" name="yeudi33"/>
    <protectedRange sqref="AA726:AA735 E726:E736 O726:O736 U726:U736 Y736 I726:K736" name="yeudi34"/>
    <protectedRange sqref="AA746:AA755 E746:E756 O746:O756 U746:U756 Y756 I746:K756" name="yeudi35"/>
    <protectedRange sqref="AA766:AA775 E766:E776 O766:O776 U766:U776 Y776 I766:K776" name="yeudi36"/>
    <protectedRange sqref="AA786:AA795 E786:E796 O786:O796 U786:U796 Y796 I786:K796" name="yeudi37"/>
    <protectedRange sqref="AA806:AA815 E806:E816 O806:O816 U806:U816 Y816 I806:K816" name="yeudi38"/>
    <protectedRange sqref="AA826:AA835 E826:E836 O826:O836 U826:U836 Y836 I826:K836" name="yeudi39"/>
  </protectedRanges>
  <mergeCells count="482">
    <mergeCell ref="C344:C345"/>
    <mergeCell ref="C304:C305"/>
    <mergeCell ref="C804:C805"/>
    <mergeCell ref="C824:C825"/>
    <mergeCell ref="C844:C845"/>
    <mergeCell ref="A1:C1"/>
    <mergeCell ref="C724:C725"/>
    <mergeCell ref="C744:C745"/>
    <mergeCell ref="C764:C765"/>
    <mergeCell ref="C784:C785"/>
    <mergeCell ref="C644:C645"/>
    <mergeCell ref="C664:C665"/>
    <mergeCell ref="C684:C685"/>
    <mergeCell ref="C704:C705"/>
    <mergeCell ref="C564:C565"/>
    <mergeCell ref="C584:C585"/>
    <mergeCell ref="C604:C605"/>
    <mergeCell ref="C624:C625"/>
    <mergeCell ref="C444:C445"/>
    <mergeCell ref="C464:C465"/>
    <mergeCell ref="C484:C485"/>
    <mergeCell ref="C504:C505"/>
    <mergeCell ref="C524:C525"/>
    <mergeCell ref="C544:C545"/>
    <mergeCell ref="C324:C325"/>
    <mergeCell ref="C124:C125"/>
    <mergeCell ref="C144:C145"/>
    <mergeCell ref="C164:C165"/>
    <mergeCell ref="C184:C185"/>
    <mergeCell ref="S644:S645"/>
    <mergeCell ref="S664:S665"/>
    <mergeCell ref="S684:S685"/>
    <mergeCell ref="S704:S705"/>
    <mergeCell ref="S164:S165"/>
    <mergeCell ref="S184:S185"/>
    <mergeCell ref="S204:S205"/>
    <mergeCell ref="S224:S225"/>
    <mergeCell ref="S244:S245"/>
    <mergeCell ref="S264:S265"/>
    <mergeCell ref="M124:M125"/>
    <mergeCell ref="C364:C365"/>
    <mergeCell ref="C384:C385"/>
    <mergeCell ref="C404:C405"/>
    <mergeCell ref="C424:C425"/>
    <mergeCell ref="C204:C205"/>
    <mergeCell ref="C224:C225"/>
    <mergeCell ref="C244:C245"/>
    <mergeCell ref="C264:C265"/>
    <mergeCell ref="C284:C285"/>
    <mergeCell ref="C64:C65"/>
    <mergeCell ref="H1:K1"/>
    <mergeCell ref="N64:N65"/>
    <mergeCell ref="O64:O65"/>
    <mergeCell ref="D64:D65"/>
    <mergeCell ref="E64:E65"/>
    <mergeCell ref="E84:E85"/>
    <mergeCell ref="S104:S105"/>
    <mergeCell ref="M64:M65"/>
    <mergeCell ref="M84:M85"/>
    <mergeCell ref="M104:M105"/>
    <mergeCell ref="N84:N85"/>
    <mergeCell ref="O84:O85"/>
    <mergeCell ref="D104:D105"/>
    <mergeCell ref="E104:E105"/>
    <mergeCell ref="N104:N105"/>
    <mergeCell ref="O104:O105"/>
    <mergeCell ref="C84:C85"/>
    <mergeCell ref="C104:C105"/>
    <mergeCell ref="S144:S145"/>
    <mergeCell ref="D164:D165"/>
    <mergeCell ref="E164:E165"/>
    <mergeCell ref="N164:N165"/>
    <mergeCell ref="U64:U65"/>
    <mergeCell ref="S64:S65"/>
    <mergeCell ref="Z64:Z65"/>
    <mergeCell ref="U84:U85"/>
    <mergeCell ref="Z84:Z85"/>
    <mergeCell ref="T84:T85"/>
    <mergeCell ref="S84:S85"/>
    <mergeCell ref="T64:T65"/>
    <mergeCell ref="AA64:AA65"/>
    <mergeCell ref="AA84:AA85"/>
    <mergeCell ref="Y64:Y65"/>
    <mergeCell ref="Y84:Y85"/>
    <mergeCell ref="Z104:Z105"/>
    <mergeCell ref="D84:D85"/>
    <mergeCell ref="AA104:AA105"/>
    <mergeCell ref="D124:D125"/>
    <mergeCell ref="E124:E125"/>
    <mergeCell ref="N124:N125"/>
    <mergeCell ref="O124:O125"/>
    <mergeCell ref="T124:T125"/>
    <mergeCell ref="U124:U125"/>
    <mergeCell ref="Z124:Z125"/>
    <mergeCell ref="AA124:AA125"/>
    <mergeCell ref="S124:S125"/>
    <mergeCell ref="Y104:Y105"/>
    <mergeCell ref="Y124:Y125"/>
    <mergeCell ref="T104:T105"/>
    <mergeCell ref="U104:U105"/>
    <mergeCell ref="U144:U145"/>
    <mergeCell ref="Z144:Z145"/>
    <mergeCell ref="D144:D145"/>
    <mergeCell ref="E144:E145"/>
    <mergeCell ref="N144:N145"/>
    <mergeCell ref="O144:O145"/>
    <mergeCell ref="M144:M145"/>
    <mergeCell ref="AA144:AA145"/>
    <mergeCell ref="Y144:Y145"/>
    <mergeCell ref="T144:T145"/>
    <mergeCell ref="O164:O165"/>
    <mergeCell ref="M164:M165"/>
    <mergeCell ref="T164:T165"/>
    <mergeCell ref="U164:U165"/>
    <mergeCell ref="Z164:Z165"/>
    <mergeCell ref="AA164:AA165"/>
    <mergeCell ref="Y164:Y165"/>
    <mergeCell ref="T184:T185"/>
    <mergeCell ref="U184:U185"/>
    <mergeCell ref="Z184:Z185"/>
    <mergeCell ref="AA184:AA185"/>
    <mergeCell ref="D184:D185"/>
    <mergeCell ref="E184:E185"/>
    <mergeCell ref="N184:N185"/>
    <mergeCell ref="O184:O185"/>
    <mergeCell ref="M184:M185"/>
    <mergeCell ref="Y184:Y185"/>
    <mergeCell ref="T204:T205"/>
    <mergeCell ref="U204:U205"/>
    <mergeCell ref="Z204:Z205"/>
    <mergeCell ref="AA204:AA205"/>
    <mergeCell ref="Y204:Y205"/>
    <mergeCell ref="D204:D205"/>
    <mergeCell ref="E204:E205"/>
    <mergeCell ref="N204:N205"/>
    <mergeCell ref="O204:O205"/>
    <mergeCell ref="M204:M205"/>
    <mergeCell ref="T224:T225"/>
    <mergeCell ref="U224:U225"/>
    <mergeCell ref="Z224:Z225"/>
    <mergeCell ref="AA224:AA225"/>
    <mergeCell ref="Y224:Y225"/>
    <mergeCell ref="D224:D225"/>
    <mergeCell ref="E224:E225"/>
    <mergeCell ref="N224:N225"/>
    <mergeCell ref="O224:O225"/>
    <mergeCell ref="M224:M225"/>
    <mergeCell ref="T244:T245"/>
    <mergeCell ref="U244:U245"/>
    <mergeCell ref="Z244:Z245"/>
    <mergeCell ref="AA244:AA245"/>
    <mergeCell ref="Y244:Y245"/>
    <mergeCell ref="D244:D245"/>
    <mergeCell ref="E244:E245"/>
    <mergeCell ref="N244:N245"/>
    <mergeCell ref="O244:O245"/>
    <mergeCell ref="M244:M245"/>
    <mergeCell ref="T264:T265"/>
    <mergeCell ref="U264:U265"/>
    <mergeCell ref="Z264:Z265"/>
    <mergeCell ref="AA264:AA265"/>
    <mergeCell ref="Y264:Y265"/>
    <mergeCell ref="D264:D265"/>
    <mergeCell ref="E264:E265"/>
    <mergeCell ref="N264:N265"/>
    <mergeCell ref="O264:O265"/>
    <mergeCell ref="M264:M265"/>
    <mergeCell ref="T284:T285"/>
    <mergeCell ref="U284:U285"/>
    <mergeCell ref="Z284:Z285"/>
    <mergeCell ref="AA284:AA285"/>
    <mergeCell ref="Y284:Y285"/>
    <mergeCell ref="D284:D285"/>
    <mergeCell ref="E284:E285"/>
    <mergeCell ref="N284:N285"/>
    <mergeCell ref="O284:O285"/>
    <mergeCell ref="M284:M285"/>
    <mergeCell ref="S284:S285"/>
    <mergeCell ref="T304:T305"/>
    <mergeCell ref="U304:U305"/>
    <mergeCell ref="Z304:Z305"/>
    <mergeCell ref="AA304:AA305"/>
    <mergeCell ref="Y304:Y305"/>
    <mergeCell ref="D304:D305"/>
    <mergeCell ref="E304:E305"/>
    <mergeCell ref="N304:N305"/>
    <mergeCell ref="O304:O305"/>
    <mergeCell ref="M304:M305"/>
    <mergeCell ref="S304:S305"/>
    <mergeCell ref="T324:T325"/>
    <mergeCell ref="U324:U325"/>
    <mergeCell ref="Z324:Z325"/>
    <mergeCell ref="AA324:AA325"/>
    <mergeCell ref="Y324:Y325"/>
    <mergeCell ref="D324:D325"/>
    <mergeCell ref="E324:E325"/>
    <mergeCell ref="N324:N325"/>
    <mergeCell ref="O324:O325"/>
    <mergeCell ref="M324:M325"/>
    <mergeCell ref="S324:S325"/>
    <mergeCell ref="T344:T345"/>
    <mergeCell ref="U344:U345"/>
    <mergeCell ref="Z344:Z345"/>
    <mergeCell ref="AA344:AA345"/>
    <mergeCell ref="Y344:Y345"/>
    <mergeCell ref="D344:D345"/>
    <mergeCell ref="E344:E345"/>
    <mergeCell ref="N344:N345"/>
    <mergeCell ref="O344:O345"/>
    <mergeCell ref="M344:M345"/>
    <mergeCell ref="S344:S345"/>
    <mergeCell ref="T364:T365"/>
    <mergeCell ref="U364:U365"/>
    <mergeCell ref="Z364:Z365"/>
    <mergeCell ref="AA364:AA365"/>
    <mergeCell ref="Y364:Y365"/>
    <mergeCell ref="D364:D365"/>
    <mergeCell ref="E364:E365"/>
    <mergeCell ref="N364:N365"/>
    <mergeCell ref="O364:O365"/>
    <mergeCell ref="M364:M365"/>
    <mergeCell ref="S364:S365"/>
    <mergeCell ref="T384:T385"/>
    <mergeCell ref="U384:U385"/>
    <mergeCell ref="Z384:Z385"/>
    <mergeCell ref="AA384:AA385"/>
    <mergeCell ref="Y384:Y385"/>
    <mergeCell ref="D384:D385"/>
    <mergeCell ref="E384:E385"/>
    <mergeCell ref="N384:N385"/>
    <mergeCell ref="O384:O385"/>
    <mergeCell ref="M384:M385"/>
    <mergeCell ref="S384:S385"/>
    <mergeCell ref="T404:T405"/>
    <mergeCell ref="U404:U405"/>
    <mergeCell ref="Z404:Z405"/>
    <mergeCell ref="AA404:AA405"/>
    <mergeCell ref="Y404:Y405"/>
    <mergeCell ref="D404:D405"/>
    <mergeCell ref="E404:E405"/>
    <mergeCell ref="N404:N405"/>
    <mergeCell ref="O404:O405"/>
    <mergeCell ref="M404:M405"/>
    <mergeCell ref="S404:S405"/>
    <mergeCell ref="T424:T425"/>
    <mergeCell ref="U424:U425"/>
    <mergeCell ref="Z424:Z425"/>
    <mergeCell ref="AA424:AA425"/>
    <mergeCell ref="Y424:Y425"/>
    <mergeCell ref="D424:D425"/>
    <mergeCell ref="E424:E425"/>
    <mergeCell ref="N424:N425"/>
    <mergeCell ref="O424:O425"/>
    <mergeCell ref="M424:M425"/>
    <mergeCell ref="S424:S425"/>
    <mergeCell ref="T444:T445"/>
    <mergeCell ref="U444:U445"/>
    <mergeCell ref="Z444:Z445"/>
    <mergeCell ref="AA444:AA445"/>
    <mergeCell ref="Y444:Y445"/>
    <mergeCell ref="D444:D445"/>
    <mergeCell ref="E444:E445"/>
    <mergeCell ref="N444:N445"/>
    <mergeCell ref="O444:O445"/>
    <mergeCell ref="M444:M445"/>
    <mergeCell ref="S444:S445"/>
    <mergeCell ref="T464:T465"/>
    <mergeCell ref="U464:U465"/>
    <mergeCell ref="Z464:Z465"/>
    <mergeCell ref="AA464:AA465"/>
    <mergeCell ref="Y464:Y465"/>
    <mergeCell ref="D464:D465"/>
    <mergeCell ref="E464:E465"/>
    <mergeCell ref="N464:N465"/>
    <mergeCell ref="O464:O465"/>
    <mergeCell ref="M464:M465"/>
    <mergeCell ref="S464:S465"/>
    <mergeCell ref="T484:T485"/>
    <mergeCell ref="U484:U485"/>
    <mergeCell ref="Z484:Z485"/>
    <mergeCell ref="AA484:AA485"/>
    <mergeCell ref="Y484:Y485"/>
    <mergeCell ref="D484:D485"/>
    <mergeCell ref="E484:E485"/>
    <mergeCell ref="N484:N485"/>
    <mergeCell ref="O484:O485"/>
    <mergeCell ref="M484:M485"/>
    <mergeCell ref="S484:S485"/>
    <mergeCell ref="T504:T505"/>
    <mergeCell ref="U504:U505"/>
    <mergeCell ref="Z504:Z505"/>
    <mergeCell ref="AA504:AA505"/>
    <mergeCell ref="Y504:Y505"/>
    <mergeCell ref="D504:D505"/>
    <mergeCell ref="E504:E505"/>
    <mergeCell ref="N504:N505"/>
    <mergeCell ref="O504:O505"/>
    <mergeCell ref="M504:M505"/>
    <mergeCell ref="S504:S505"/>
    <mergeCell ref="T524:T525"/>
    <mergeCell ref="U524:U525"/>
    <mergeCell ref="Z524:Z525"/>
    <mergeCell ref="AA524:AA525"/>
    <mergeCell ref="Y524:Y525"/>
    <mergeCell ref="D524:D525"/>
    <mergeCell ref="E524:E525"/>
    <mergeCell ref="N524:N525"/>
    <mergeCell ref="O524:O525"/>
    <mergeCell ref="M524:M525"/>
    <mergeCell ref="S524:S525"/>
    <mergeCell ref="T544:T545"/>
    <mergeCell ref="U544:U545"/>
    <mergeCell ref="Z544:Z545"/>
    <mergeCell ref="AA544:AA545"/>
    <mergeCell ref="Y544:Y545"/>
    <mergeCell ref="D544:D545"/>
    <mergeCell ref="E544:E545"/>
    <mergeCell ref="N544:N545"/>
    <mergeCell ref="O544:O545"/>
    <mergeCell ref="M544:M545"/>
    <mergeCell ref="S544:S545"/>
    <mergeCell ref="T564:T565"/>
    <mergeCell ref="U564:U565"/>
    <mergeCell ref="Z564:Z565"/>
    <mergeCell ref="AA564:AA565"/>
    <mergeCell ref="Y564:Y565"/>
    <mergeCell ref="D564:D565"/>
    <mergeCell ref="E564:E565"/>
    <mergeCell ref="N564:N565"/>
    <mergeCell ref="O564:O565"/>
    <mergeCell ref="M564:M565"/>
    <mergeCell ref="S564:S565"/>
    <mergeCell ref="T584:T585"/>
    <mergeCell ref="U584:U585"/>
    <mergeCell ref="Z584:Z585"/>
    <mergeCell ref="AA584:AA585"/>
    <mergeCell ref="Y584:Y585"/>
    <mergeCell ref="D584:D585"/>
    <mergeCell ref="E584:E585"/>
    <mergeCell ref="N584:N585"/>
    <mergeCell ref="O584:O585"/>
    <mergeCell ref="M584:M585"/>
    <mergeCell ref="S584:S585"/>
    <mergeCell ref="T604:T605"/>
    <mergeCell ref="U604:U605"/>
    <mergeCell ref="Z604:Z605"/>
    <mergeCell ref="AA604:AA605"/>
    <mergeCell ref="Y604:Y605"/>
    <mergeCell ref="D604:D605"/>
    <mergeCell ref="E604:E605"/>
    <mergeCell ref="N604:N605"/>
    <mergeCell ref="O604:O605"/>
    <mergeCell ref="M604:M605"/>
    <mergeCell ref="S604:S605"/>
    <mergeCell ref="T624:T625"/>
    <mergeCell ref="U624:U625"/>
    <mergeCell ref="Z624:Z625"/>
    <mergeCell ref="AA624:AA625"/>
    <mergeCell ref="Y624:Y625"/>
    <mergeCell ref="D624:D625"/>
    <mergeCell ref="E624:E625"/>
    <mergeCell ref="N624:N625"/>
    <mergeCell ref="O624:O625"/>
    <mergeCell ref="M624:M625"/>
    <mergeCell ref="S624:S625"/>
    <mergeCell ref="T644:T645"/>
    <mergeCell ref="U644:U645"/>
    <mergeCell ref="Z644:Z645"/>
    <mergeCell ref="AA644:AA645"/>
    <mergeCell ref="Y644:Y645"/>
    <mergeCell ref="D644:D645"/>
    <mergeCell ref="E644:E645"/>
    <mergeCell ref="N644:N645"/>
    <mergeCell ref="O644:O645"/>
    <mergeCell ref="M644:M645"/>
    <mergeCell ref="T664:T665"/>
    <mergeCell ref="U664:U665"/>
    <mergeCell ref="Z664:Z665"/>
    <mergeCell ref="AA664:AA665"/>
    <mergeCell ref="Y664:Y665"/>
    <mergeCell ref="D664:D665"/>
    <mergeCell ref="E664:E665"/>
    <mergeCell ref="N664:N665"/>
    <mergeCell ref="O664:O665"/>
    <mergeCell ref="M664:M665"/>
    <mergeCell ref="T684:T685"/>
    <mergeCell ref="U684:U685"/>
    <mergeCell ref="Z684:Z685"/>
    <mergeCell ref="AA684:AA685"/>
    <mergeCell ref="Y684:Y685"/>
    <mergeCell ref="D684:D685"/>
    <mergeCell ref="E684:E685"/>
    <mergeCell ref="N684:N685"/>
    <mergeCell ref="O684:O685"/>
    <mergeCell ref="M684:M685"/>
    <mergeCell ref="T704:T705"/>
    <mergeCell ref="U704:U705"/>
    <mergeCell ref="Z704:Z705"/>
    <mergeCell ref="AA704:AA705"/>
    <mergeCell ref="Y704:Y705"/>
    <mergeCell ref="D704:D705"/>
    <mergeCell ref="E704:E705"/>
    <mergeCell ref="N704:N705"/>
    <mergeCell ref="O704:O705"/>
    <mergeCell ref="M704:M705"/>
    <mergeCell ref="T724:T725"/>
    <mergeCell ref="U724:U725"/>
    <mergeCell ref="Z724:Z725"/>
    <mergeCell ref="AA724:AA725"/>
    <mergeCell ref="Y724:Y725"/>
    <mergeCell ref="D724:D725"/>
    <mergeCell ref="E724:E725"/>
    <mergeCell ref="N724:N725"/>
    <mergeCell ref="O724:O725"/>
    <mergeCell ref="M724:M725"/>
    <mergeCell ref="S724:S725"/>
    <mergeCell ref="T744:T745"/>
    <mergeCell ref="U744:U745"/>
    <mergeCell ref="Z744:Z745"/>
    <mergeCell ref="AA744:AA745"/>
    <mergeCell ref="Y744:Y745"/>
    <mergeCell ref="D744:D745"/>
    <mergeCell ref="E744:E745"/>
    <mergeCell ref="N744:N745"/>
    <mergeCell ref="O744:O745"/>
    <mergeCell ref="M744:M745"/>
    <mergeCell ref="S744:S745"/>
    <mergeCell ref="T764:T765"/>
    <mergeCell ref="S784:S785"/>
    <mergeCell ref="T784:T785"/>
    <mergeCell ref="U784:U785"/>
    <mergeCell ref="U764:U765"/>
    <mergeCell ref="Z764:Z765"/>
    <mergeCell ref="AA764:AA765"/>
    <mergeCell ref="Y764:Y765"/>
    <mergeCell ref="D764:D765"/>
    <mergeCell ref="E764:E765"/>
    <mergeCell ref="N764:N765"/>
    <mergeCell ref="O764:O765"/>
    <mergeCell ref="M764:M765"/>
    <mergeCell ref="S764:S765"/>
    <mergeCell ref="AA784:AA785"/>
    <mergeCell ref="Y784:Y785"/>
    <mergeCell ref="Z784:Z785"/>
    <mergeCell ref="D784:D785"/>
    <mergeCell ref="E784:E785"/>
    <mergeCell ref="N784:N785"/>
    <mergeCell ref="O784:O785"/>
    <mergeCell ref="M784:M785"/>
    <mergeCell ref="S844:S845"/>
    <mergeCell ref="S824:S825"/>
    <mergeCell ref="T824:T825"/>
    <mergeCell ref="U824:U825"/>
    <mergeCell ref="D824:D825"/>
    <mergeCell ref="E824:E825"/>
    <mergeCell ref="N824:N825"/>
    <mergeCell ref="O824:O825"/>
    <mergeCell ref="M824:M825"/>
    <mergeCell ref="D804:D805"/>
    <mergeCell ref="E804:E805"/>
    <mergeCell ref="N804:N805"/>
    <mergeCell ref="Z844:Z845"/>
    <mergeCell ref="Z804:Z805"/>
    <mergeCell ref="AA804:AA805"/>
    <mergeCell ref="Y804:Y805"/>
    <mergeCell ref="O804:O805"/>
    <mergeCell ref="M804:M805"/>
    <mergeCell ref="T804:T805"/>
    <mergeCell ref="U804:U805"/>
    <mergeCell ref="S804:S805"/>
    <mergeCell ref="AA844:AA845"/>
    <mergeCell ref="Y844:Y845"/>
    <mergeCell ref="Z824:Z825"/>
    <mergeCell ref="AA824:AA825"/>
    <mergeCell ref="Y824:Y825"/>
    <mergeCell ref="T844:T845"/>
    <mergeCell ref="U844:U845"/>
    <mergeCell ref="D844:D845"/>
    <mergeCell ref="E844:E845"/>
    <mergeCell ref="N844:N845"/>
    <mergeCell ref="O844:O845"/>
    <mergeCell ref="M844:M845"/>
  </mergeCells>
  <conditionalFormatting sqref="A44:A47 M1 C837:D844 C137:D144 C177:D184 C157:D164 C217:D224 C197:D204 C257:D264 C237:D244 C297:D304 C277:D284 C337:D344 C317:D324 C377:D384 C357:D364 C417:D424 C397:D404 C457:D464 C437:D444 C497:D504 C477:D484 C537:D544 C517:D524 C577:D584 C557:D564 C617:D624 C597:D604 C657:D664 C637:D644 C697:D704 C677:D684 C737:D744 C717:D724 C777:D784 C757:D764 C817:D824 C797:D804 Y76:Z84 Y1:AA64 H1 C77:D84 C97:D104 C117:D124 M157:N164 M197:N204 M217:N224 M237:N244 M257:N264 M277:N284 M297:N304 M317:N324 M337:N344 M357:N364 M377:N384 M397:N404 M417:N424 M437:N444 M457:N464 M477:N484 M497:N504 M517:N524 M537:N544 M557:N564 M577:N584 M597:N604 M617:N624 M637:N644 M657:N664 M677:N684 M697:N704 M717:N724 M737:N744 M757:N764 M777:N784 M797:N804 M817:N824 M97:N104 M837:N844 M63:M64 M77:N84 M137:N144 M117:N124 M177:N184 S157:T164 S177:T184 S197:T204 S217:T224 S237:T244 S257:T264 S277:T284 S297:T304 S317:T324 S337:T344 S357:T364 S377:T384 S397:T404 S417:T424 S437:T444 S457:T464 S477:T484 S497:T504 S517:T524 S537:T544 S557:T564 S577:T584 S597:T604 S617:T624 S637:T644 S657:T664 S677:T684 S697:T704 S717:T724 S737:T744 S757:T764 S777:T784 S797:T804 S817:T824 S97:T104 S837:T844 S77:T84 S137:T144 S117:T124 C44:K64 E66:K84 O66:Q84 U66:V84 V65 AA66:AA84 E86:K104 F85:K85 O86:Q104 P85:Q85 U86:V104 V85 AA86:AA95 E106:K124 F105:K105 O106:Q124 P105:Q105 U106:V124 V105 AA106:AA115 E126:K144 F125:K125 O126:Q144 P125:Q125 U126:V144 V125 AA126:AA135 E146:K164 F145:K145 O146:Q164 P145:Q145 U146:V164 V145 AA146:AA155 E166:K184 F165:K165 O166:Q184 P165:Q165 U166:V184 V165 AA166:AA175 E186:K204 F185:K185 O186:Q204 P185:Q185 U186:V204 V185 AA186:AA195 E206:K224 F205:K205 O206:Q224 P205:Q205 U206:V224 V205 AA206:AA215 E226:K244 F225:K225 O226:Q244 P225:Q225 U226:V244 V225 AA226:AA235 E246:K264 F245:K245 O246:Q264 P245:Q245 U246:V264 V245 AA246:AA255 E266:K284 F265:K265 O266:Q284 P265:Q265 U266:V284 V265 AA266:AA275 E286:K304 F285:K285 O286:Q304 P285:Q285 U286:V304 V285 AA286:AA295 E306:K324 F305:K305 O306:Q324 P305:Q305 U306:V324 V305 AA306:AA315 E326:K344 F325:K325 O326:Q344 P325:Q325 U326:V344 V325 AA326:AA335 E346:K364 F345:K345 O346:Q364 P345:Q345 U346:V364 V345 AA346:AA355 E366:K384 F365:K365 O366:Q384 P365:Q365 U366:V384 V365 AA366:AA375 E386:K404 F385:K385 O386:Q404 P385:Q385 U386:V404 V385 AA386:AA395 E406:K424 F405:K405 O406:Q424 P405:Q405 U406:V424 V405 AA406:AA415 E426:K444 F425:K425 O426:Q444 P425:Q425 U426:V444 V425 AA426:AA435 E446:K464 F445:K445 O446:Q464 P445:Q445 U446:V464 V445 AA446:AA455 E466:K484 F465:K465 O466:Q484 P465:Q465 U466:V484 V465 AA466:AA475 E486:K504 F485:K485 O486:Q504 P485:Q485 U486:V504 V485 AA486:AA495 E506:K524 F505:K505 O506:Q524 P505:Q505 U506:V524 V505 AA506:AA515 E526:K544 F525:K525 O526:Q544 P525:Q525 U526:V544 V525 AA526:AA535 E546:K564 F545:K545 O546:Q564 P545:Q545 U546:V564 V545 AA546:AA555 E566:K584 F565:K565 O566:Q584 P565:Q565 U566:V584 V565 AA566:AA575 E586:K604 F585:K585 O586:Q604 P585:Q585 U586:V604 V585 AA586:AA595 E606:K624 F605:K605 O606:Q624 P605:Q605 U606:V624 V605 AA606:AA615 E626:K644 F625:K625 O626:Q644 P625:Q625 U626:V644 V625 AA626:AA635 E646:K664 F645:K645 O646:Q664 P645:Q645 U646:V664 V645 AA646:AA655 E666:K684 F665:K665 O666:Q684 P665:Q665 U666:V684 V665 AA666:AA675 E686:K704 F685:K685 O686:Q704 P685:Q685 U686:V704 V685 AA686:AA695 E706:K724 F705:K705 O706:Q724 P705:Q705 U706:V724 V705 AA706:AA715 E726:K744 F725:K725 O726:Q744 P725:Q725 U726:V744 V725 AA726:AA735 E746:K764 F745:K745 O746:Q764 P745:Q745 U746:V764 V745 AA746:AA755 E766:K784 F765:K765 O766:Q784 P765:Q765 U766:V784 V765 AA766:AA775 E786:K804 F785:K785 O786:Q804 P785:Q785 U786:V804 V785 AA786:AA795 E806:K824 F805:K805 O806:Q824 P805:Q805 U806:V824 V805 AA806:AA815 E826:K844 F825:K825 O826:Q844 P825:Q825 U826:V844 V825 AA826:AA835 F845:K845 P845:Q845 V845 AA846:AA855 A51:A64015 W857:AA64015 C857:D64015 S857:T64015 L857:N64015 E846:K64015 O857:R1048576 U846:V1048576 H2:K43 M3:M43 F65:L65 P65:Q65 N1:X63 B44:B64015 H64:H856 N64:Q64 S64:V64 O846:Q856 W64:W856 Y856:AA856 Y836:AA844 Y796:AA804 Y776:AA784 Y756:AA764 Y736:AA744 Y716:AA724 Y696:AA704 Y676:AA684 Y656:AA664 Y636:AA644 Y616:AA624 Y596:AA604 Y576:AA584 Y556:AA564 Y536:AA544 Y516:AA524 Y496:AA504 Y476:AA484 Y456:AA464 Y436:AA444 Y416:AA424 Y396:AA404 Y376:AA384 Y356:AA364 Y336:AA344 Y316:AA324 Y296:AA304 Y276:AA284 Y256:AA264 Y236:AA244 Y216:AA224 Y196:AA204 Y176:AA184 Y156:AA164 Y136:AA144 Y116:AA124 Y96:AA104 Y816:AA824 L2:L856 AB1:FQ1048576">
    <cfRule type="expression" dxfId="15" priority="16" stopIfTrue="1">
      <formula>($A$45=0)</formula>
    </cfRule>
  </conditionalFormatting>
  <conditionalFormatting sqref="D66:D76 D86:D96 D106:D116 D126:D136 D146:D156 D166:D176 D186:D196 D206:D216 D226:D236 D246:D256 D266:D276 D286:D296 D306:D316 D326:D336 D346:D356 D366:D376 D386:D396 D406:D416 D426:D436 D446:D456 D466:D476 D486:D496 D506:D516 D526:D536 D546:D556 D566:D576 D586:D596 D606:D616 D626:D636 D646:D656 D666:D676 D686:D696 D706:D716 D726:D736 D746:D756 D766:D776 D786:D796 D806:D816 D826:D836 D846:D856 N66:N76 N86:N96 N106:N116 N126:N136 N146:N156 N166:N176 N186:N196 N206:N216 N226:N236 N246:N256 N266:N276 N286:N296 N306:N316 N326:N336 N346:N356 N366:N376 N386:N396 N406:N416 N426:N436 N446:N456 N466:N476 N486:N496 N506:N516 N526:N536 N546:N556 N566:N576 N586:N596 N606:N616 N626:N636 N646:N656 N666:N676 N686:N696 N706:N716 N726:N736 N746:N756 N766:N776 N786:N796 N806:N816 N826:N836 N846:N856 T66:T76 T86:T96 T106:T116 T126:T136 T146:T156 T166:T176 T186:T196 T206:T216 T226:T236 T246:T256 T266:T276 T286:T296 T306:T316 T326:T336 T346:T356 T366:T376 T386:T396 T406:T416 T426:T436 T446:T456 T466:T476 T486:T496 T506:T516 T526:T536 T546:T556 T566:T576 T586:T596 T606:T616 T626:T636 T646:T656 T666:T676 T686:T696 T706:T716 T726:T736 T746:T756 T766:T776 T786:T796 T806:T816 T826:T836 T846:T856 Z66:Z75 Z86:Z95 Z106:Z115 Z126:Z135 Z146:Z155 Z166:Z175 Z186:Z195 Z206:Z215 Z226:Z235 Z246:Z255 Z266:Z275 Z286:Z295 Z306:Z315 Z326:Z335 Z346:Z355 Z366:Z375 Z386:Z395 Z406:Z415 Z426:Z435 Z446:Z455 Z466:Z475 Z486:Z495 Z506:Z515 Z526:Z535 Z546:Z555 Z566:Z575 Z586:Z595 Z606:Z615 Z626:Z635 Z646:Z655 Z666:Z675 Z686:Z695 Z706:Z715 Z726:Z735 Z746:Z755 Z766:Z775 Z786:Z795 Z806:Z815 Z826:Z835 Z846:Z855">
    <cfRule type="expression" dxfId="14" priority="17" stopIfTrue="1">
      <formula>($A$45=0)</formula>
    </cfRule>
    <cfRule type="expression" dxfId="13" priority="18" stopIfTrue="1">
      <formula>AND(COUNTA(D66)=1,(OR(D66-$C$62&lt;0,D66&gt;$E$62+61)))</formula>
    </cfRule>
  </conditionalFormatting>
  <conditionalFormatting sqref="C66:C76 C86:C96 C106:C116 C126:C136 C146:C156 C166:C176 C186:C196 C206:C216 C226:C236 C246:C256 C266:C276 C286:C296 C306:C316 C326:C336 C346:C356 C366:C376 C386:C396 C406:C416 C426:C436 C446:C456 C466:C476 C486:C496 C506:C516 C526:C536 C546:C556 C566:C576 C586:C596 C606:C616 C626:C636 C646:C656 C666:C676 C686:C696 C706:C716 C726:C736 C746:C756 C766:C776 C786:C796 C806:C816 C826:C836 C846:C856 M66:M76 M86:M96 M106:M116 M126:M136 M146:M156 M166:M176 M186:M196 M206:M216 M226:M236 M246:M256 M266:M276 M286:M296 M306:M316 M326:M336 M346:M356 M366:M376 M386:M396 M406:M416 M426:M436 M446:M456 M466:M476 M486:M496 M506:M516 M526:M536 M546:M556 M566:M576 M586:M596 M606:M616 M626:M636 M646:M656 M666:M676 M686:M696 M706:M716 M726:M736 M746:M756 M766:M776 M786:M796 M806:M816 M826:M836 M846:M856 S66:S76 S86:S96 S106:S116 S126:S136 S146:S156 S166:S176 S186:S196 S206:S216 S226:S236 S246:S256 S266:S276 S286:S296 S306:S316 S326:S336 S346:S356 S366:S376 S386:S396 S406:S416 S426:S436 S446:S456 S466:S476 S486:S496 S506:S516 S526:S536 S546:S556 S566:S576 S586:S596 S606:S616 S626:S636 S646:S656 S666:S676 S686:S696 S706:S716 S726:S736 S746:S756 S766:S776 S786:S796 S806:S816 S826:S836 S846:S856 Y66:Y75 Y86:Y95 Y106:Y115 Y126:Y135 Y146:Y155 Y166:Y175 Y186:Y195 Y206:Y215 Y226:Y235 Y246:Y255 Y266:Y275 Y286:Y295 Y306:Y315 Y326:Y335 Y346:Y355 Y366:Y375 Y386:Y395 Y406:Y415 Y426:Y435 Y446:Y455 Y466:Y475 Y486:Y495 Y506:Y515 Y526:Y535 Y546:Y555 Y566:Y575 Y586:Y595 Y606:Y615 Y626:Y635 Y646:Y655 Y666:Y675 Y686:Y695 Y706:Y715 Y726:Y735 Y746:Y755 Y766:Y775 Y786:Y795 Y806:Y815 Y826:Y835 Y846:Y855">
    <cfRule type="expression" dxfId="12" priority="19" stopIfTrue="1">
      <formula>($A$45=0)</formula>
    </cfRule>
    <cfRule type="expression" dxfId="11" priority="20" stopIfTrue="1">
      <formula>AND(COUNTA(C66)=1,(OR(C66-$C$62&lt;0,C66&gt;$E$62)))</formula>
    </cfRule>
  </conditionalFormatting>
  <conditionalFormatting sqref="H1:AA43 A44:AA63 A64:Q856 S64:W856 Y64:AA856">
    <cfRule type="expression" dxfId="10" priority="13">
      <formula>$A$49=0</formula>
    </cfRule>
  </conditionalFormatting>
  <conditionalFormatting sqref="A1:G2 A3:B43 D3:G43">
    <cfRule type="expression" dxfId="9" priority="12">
      <formula>$A$49=0</formula>
    </cfRule>
  </conditionalFormatting>
  <conditionalFormatting sqref="L64:L856">
    <cfRule type="expression" dxfId="8" priority="1">
      <formula>$A$49=0</formula>
    </cfRule>
  </conditionalFormatting>
  <conditionalFormatting sqref="C3:C43">
    <cfRule type="expression" dxfId="7" priority="9">
      <formula>$A$49=0</formula>
    </cfRule>
  </conditionalFormatting>
  <conditionalFormatting sqref="AE64:AE856">
    <cfRule type="expression" dxfId="6" priority="8">
      <formula>$A$49=0</formula>
    </cfRule>
  </conditionalFormatting>
  <conditionalFormatting sqref="B64:B856">
    <cfRule type="expression" dxfId="5" priority="7">
      <formula>$A$49=0</formula>
    </cfRule>
  </conditionalFormatting>
  <conditionalFormatting sqref="H64:H856">
    <cfRule type="expression" dxfId="4" priority="6">
      <formula>$A$49=0</formula>
    </cfRule>
  </conditionalFormatting>
  <conditionalFormatting sqref="R64:R856">
    <cfRule type="expression" dxfId="3" priority="5" stopIfTrue="1">
      <formula>($A$45=0)</formula>
    </cfRule>
  </conditionalFormatting>
  <conditionalFormatting sqref="R64:R856">
    <cfRule type="expression" dxfId="2" priority="4">
      <formula>$A$49=0</formula>
    </cfRule>
  </conditionalFormatting>
  <conditionalFormatting sqref="X64:X856">
    <cfRule type="expression" dxfId="1" priority="3" stopIfTrue="1">
      <formula>($A$45=0)</formula>
    </cfRule>
  </conditionalFormatting>
  <conditionalFormatting sqref="X64:X856">
    <cfRule type="expression" dxfId="0" priority="2">
      <formula>$A$49=0</formula>
    </cfRule>
  </conditionalFormatting>
  <dataValidations count="7">
    <dataValidation type="decimal" allowBlank="1" showInputMessage="1" showErrorMessage="1" sqref="D3:E42">
      <formula1>0</formula1>
      <formula2>999999999</formula2>
    </dataValidation>
    <dataValidation type="date" operator="greaterThan" allowBlank="1" showInputMessage="1" showErrorMessage="1" error="הזנת תאריך שגויה, נא להזין שנית:_x000a_DD/MM/YYYY" sqref="S826:S836 C66:C76 C86:C96 C106:C116 C126:C136 C146:C156 C166:C176 C186:C196 C206:C216 C226:C236 C246:C256 C266:C276 C286:C296 C306:C316 C326:C336 C346:C356 C366:C376 C386:C396 C406:C416 C426:C436 C446:C456 C466:C476 C486:C496 C506:C516 C526:C536 C546:C556 C566:C576 C586:C596 C606:C616 C626:C636 C646:C656 C666:C676 C686:C696 C706:C716 C726:C736 C746:C756 C766:C776 C786:C796 C806:C816 C826:C836 Y846:Y855 M846:N856 M66:M76 M86:M96 M106:M116 M126:M136 M146:M156 M166:M176 M186:M196 M206:M216 M226:M236 M246:M256 M266:M276 M286:M296 M306:M316 M326:M336 M346:M356 M366:M376 M386:M396 M406:M416 M426:M436 M446:M456 M466:M476 M486:M496 M506:M516 M526:M536 M546:M556 M566:M576 M586:M596 M606:M616 M626:M636 M646:M656 M666:M676 M686:M696 M706:M716 M726:M736 M746:M756 M766:M776 M786:M796 M806:M816 M826:M836 S846:T856 S66:S76 S86:S96 S106:S116 S126:S136 S146:S156 S166:S176 S186:S196 S206:S216 S226:S236 S246:S256 S266:S276 S286:S296 S306:S316 S326:S336 S346:S356 S366:S376 S386:S396 S406:S416">
      <formula1>36526</formula1>
    </dataValidation>
    <dataValidation type="date" operator="greaterThan" allowBlank="1" showInputMessage="1" showErrorMessage="1" error="הזנת תאריך שגויה, נא להזין שנית:_x000a_DD/MM/YYYY" sqref="Z166:Z184 D186:D204 N186:N204 T186:T204 Z186:Z204 D206:D224 N206:N224 T206:T224 Z206:Z224 D226:D244 N226:N244 T226:T244 Z226:Z244 D246:D264 N246:N264 T246:T264 Z246:Z264 Z666:Z684 D686:D704 N686:N704 T686:T704 Z686:Z704 D706:D724 N706:N724 T706:T724 Z706:Z724 D726:D744 N726:N744 T726:T744 Z726:Z744 D746:D764 N746:N764 T746:T764 Z746:Z764 S426:S436 S446:S456 S466:S476 S486:S496 S506:S516 S526:S536 S546:S556 S566:S576 S586:S596 S606:S616 S626:S636 S646:S656 S666:S676 S686:S696 S706:S716 S726:S736 S746:S756 S766:S776 S786:S796 S806:S816 Y66:Y75 Y86:Y95 Y106:Y115 Y126:Y135 Y146:Y155 Y166:Y175 Y186:Y195 Y206:Y215 Y226:Y235 Y246:Y255 Y266:Y275 Y286:Y295 Y306:Y315 Y326:Y335 Y346:Y355 Y366:Y375 Y386:Y395 Y406:Y415 Y426:Y435 Y446:Y455 Y466:Y475 Y486:Y495 Y506:Y515 Y526:Y535 Y546:Y555 Y566:Y575 Y586:Y595 Y606:Y615 Y626:Y635 Y646:Y655 Y666:Y675 Y686:Y695 Y706:Y715 Y726:Y735 Y746:Y755 Y766:Y775 Y786:Y795 Y806:Y815 Y826:Y835 C846:D856 D66:D84 N66:N84 T66:T84 Z66:Z84 D86:D104 N86:N104">
      <formula1>36526</formula1>
    </dataValidation>
    <dataValidation type="date" operator="greaterThan" allowBlank="1" showInputMessage="1" showErrorMessage="1" error="הזנת תאריך שגויה, נא להזין שנית:_x000a_DD/MM/YYYY" sqref="T86:T104 Z86:Z104 D106:D124 N106:N124 T106:T124 Z106:Z124 D126:D144 N126:N144 T126:T144 Z126:Z144 D146:D164 N146:N164 T146:T164 Z146:Z164 D166:D184 N166:N184 T166:T184 D766:D784 N766:N784 T766:T784 Z766:Z784 D786:D804 N786:N804 T786:T804 Z786:Z804 D806:D824 N806:N824 T806:T824 Z806:Z824 D826:D844 N826:N844 T826:T844 Z826:Z844 Z846:Z856 D266:D284 N266:N284 T266:T284 Z266:Z284 D286:D304 N286:N304 T286:T304 Z286:Z304 D306:D324 N306:N324 T306:T324 Z306:Z324 D326:D344 N326:N344 T326:T344 Z326:Z344 D346:D364 N346:N364 T346:T364 Z346:Z364 D366:D384 N366:N384 T366:T384 Z366:Z384 D386:D404 N386:N404 T386:T404 Z386:Z404 D406:D424 N406:N424 T406:T424 Z406:Z424 D426:D444 N426:N444 T426:T444 Z426:Z444 D446:D464 N446:N464 T446:T464 Z446:Z464 D466:D484 N466:N484 T466:T484 Z466:Z484 D486:D504 N486:N504 T486:T504 Z486:Z504 D506:D524 N506:N524 T506:T524 Z506:Z524 D526:D544 N526:N544 T526:T544 Z526:Z544 D546:D564 N546:N564 T546:T564 Z546:Z564 D566:D584 N566:N584 T566:T584 Z566:Z584 D586:D604 N586:N604">
      <formula1>36526</formula1>
    </dataValidation>
    <dataValidation type="date" operator="greaterThan" allowBlank="1" showInputMessage="1" showErrorMessage="1" error="הזנת תאריך שגויה, נא להזין שנית:_x000a_DD/MM/YYYY" sqref="T586:T604 Z586:Z604 D606:D624 N606:N624 T606:T624 Z606:Z624 D626:D644 N626:N644 T626:T644 Z626:Z644 D646:D664 N646:N664 T646:T664 Z646:Z664 D666:D684 N666:N684 T666:T684">
      <formula1>36526</formula1>
    </dataValidation>
    <dataValidation type="decimal" allowBlank="1" showInputMessage="1" showErrorMessage="1" error="נא להזין את הסכום ששולם בפועל בש&quot;ח." sqref="E846:E856 U846:U856 O846:O856 E66:E84 O66:O84 U66:U84 AA66:AA84 E86:E104 O86:O104 U86:U104 AA86:AA104 E106:E124 O106:O124 U106:U124 AA106:AA124 E126:E144 O126:O144 U126:U144 AA126:AA144 E146:E164 O146:O164 U146:U164 AA146:AA164 E166:E184 O166:O184 U166:U184 AA166:AA184 E186:E204 O186:O204 U186:U204 AA186:AA204 E206:E224 O206:O224 U206:U224 AA206:AA224 E226:E244 O226:O244 U226:U244 AA226:AA244 E246:E264 O246:O264 U246:U264 AA246:AA264 E266:E284 O266:O284 U266:U284 AA266:AA284 E286:E304 O286:O304 U286:U304 AA286:AA304 E306:E324 O306:O324 U306:U324 AA306:AA324 E326:E344 O326:O344 U326:U344 AA326:AA344 E346:E364 O346:O364 U346:U364 AA346:AA364 E366:E384 O366:O384 U366:U384 AA366:AA384 E386:E404 O386:O404 U386:U404 AA386:AA404 E406:E424 O406:O424 U406:U424 AA406:AA424 E426:E444 O426:O444 U426:U444 AA426:AA444 E446:E464 O446:O464 U446:U464 AA446:AA464 E466:E484 O466:O484 U466:U484 AA466:AA484 E486:E504 O486:O504 U486:U504 AA486:AA504 E506:E524 O506:O524 U506:U524 AA506:AA524 E526:E544 O526:O544 U526:U544 AA526:AA544 E546:E564">
      <formula1>-999999999</formula1>
      <formula2>999999999</formula2>
    </dataValidation>
    <dataValidation type="decimal" allowBlank="1" showInputMessage="1" showErrorMessage="1" error="נא להזין את הסכום ששולם בפועל בש&quot;ח." sqref="O546:O564 U546:U564 AA546:AA564 E566:E584 O566:O584 U566:U584 AA566:AA584 E586:E604 O586:O604 U586:U604 AA586:AA604 E606:E624 O606:O624 U606:U624 AA606:AA624 E626:E644 O626:O644 U626:U644 AA626:AA644 E646:E664 O646:O664 U646:U664 AA646:AA664 E666:E684 O666:O684 U666:U684 AA666:AA684 E686:E704 O686:O704 U686:U704 AA686:AA704 E706:E724 O706:O724 U706:U724 AA706:AA724 E726:E744 O726:O744 U726:U744 AA726:AA744 E746:E764 O746:O764 U746:U764 AA746:AA764 E766:E784 O766:O784 U766:U784 AA766:AA784 E786:E804 O786:O804 U786:U804 AA786:AA804 E806:E824 O806:O824 U806:U824 AA806:AA824 E826:E844 O826:O844 U826:U844 AA826:AA844 AA846:AA856">
      <formula1>-999999999</formula1>
      <formula2>999999999</formula2>
    </dataValidation>
  </dataValidations>
  <printOptions horizontalCentered="1" verticalCentered="1"/>
  <pageMargins left="0.27559055118110198" right="0.27559055118110198" top="0.27559055118110198" bottom="0.43307086614173201" header="0.15748031496063" footer="0.196850393700787"/>
  <pageSetup paperSize="9" scale="10" orientation="portrait" horizontalDpi="1200" verticalDpi="1200" r:id="rId1"/>
  <headerFooter alignWithMargins="0">
    <oddFooter>&amp;Cעמוד &amp;P מתוך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34"/>
  <sheetViews>
    <sheetView showGridLines="0" rightToLeft="1" zoomScale="110" zoomScaleNormal="110" zoomScaleSheetLayoutView="115" workbookViewId="0">
      <selection activeCell="C22" sqref="C22"/>
    </sheetView>
  </sheetViews>
  <sheetFormatPr defaultColWidth="0" defaultRowHeight="12.75" customHeight="1" zeroHeight="1"/>
  <cols>
    <col min="1" max="1" width="6.5703125" customWidth="1"/>
    <col min="2" max="2" width="6.85546875" bestFit="1" customWidth="1"/>
    <col min="3" max="3" width="116.85546875" customWidth="1"/>
    <col min="4" max="4" width="4.42578125" customWidth="1"/>
    <col min="5" max="12" width="0" hidden="1" customWidth="1"/>
    <col min="13" max="16384" width="8.85546875" hidden="1"/>
  </cols>
  <sheetData>
    <row r="1" spans="2:3" ht="13.5" thickBot="1"/>
    <row r="2" spans="2:3" ht="27" thickBot="1">
      <c r="B2" s="393" t="s">
        <v>225</v>
      </c>
      <c r="C2" s="393"/>
    </row>
    <row r="3" spans="2:3" ht="20.25">
      <c r="B3" s="394" t="s">
        <v>211</v>
      </c>
      <c r="C3" s="394"/>
    </row>
    <row r="4" spans="2:3" ht="15">
      <c r="B4" s="395"/>
      <c r="C4" s="396" t="s">
        <v>226</v>
      </c>
    </row>
    <row r="5" spans="2:3" ht="15">
      <c r="B5" s="395"/>
      <c r="C5" s="396" t="s">
        <v>212</v>
      </c>
    </row>
    <row r="6" spans="2:3" ht="15">
      <c r="B6" s="395"/>
      <c r="C6" s="396" t="s">
        <v>213</v>
      </c>
    </row>
    <row r="7" spans="2:3" ht="15.75">
      <c r="B7" s="395"/>
      <c r="C7" s="396" t="s">
        <v>214</v>
      </c>
    </row>
    <row r="8" spans="2:3" ht="15.75">
      <c r="B8" s="395"/>
      <c r="C8" s="397" t="s">
        <v>215</v>
      </c>
    </row>
    <row r="9" spans="2:3" ht="15">
      <c r="B9" s="395"/>
      <c r="C9" s="396"/>
    </row>
    <row r="10" spans="2:3" ht="24" thickBot="1">
      <c r="B10" s="395"/>
      <c r="C10" s="398" t="s">
        <v>216</v>
      </c>
    </row>
    <row r="11" spans="2:3" ht="15">
      <c r="B11" s="399">
        <v>1</v>
      </c>
      <c r="C11" s="400" t="s">
        <v>217</v>
      </c>
    </row>
    <row r="12" spans="2:3" ht="15">
      <c r="B12" s="401">
        <v>1.1000000000000001</v>
      </c>
      <c r="C12" s="402" t="s">
        <v>218</v>
      </c>
    </row>
    <row r="13" spans="2:3" ht="15">
      <c r="B13" s="401">
        <v>1.2</v>
      </c>
      <c r="C13" s="402" t="s">
        <v>227</v>
      </c>
    </row>
    <row r="14" spans="2:3" ht="15.75" thickBot="1">
      <c r="B14" s="403">
        <v>1.3</v>
      </c>
      <c r="C14" s="404" t="s">
        <v>228</v>
      </c>
    </row>
    <row r="15" spans="2:3" ht="15">
      <c r="B15" s="399">
        <v>2</v>
      </c>
      <c r="C15" s="400" t="s">
        <v>219</v>
      </c>
    </row>
    <row r="16" spans="2:3" ht="32.25" thickBot="1">
      <c r="B16" s="403">
        <v>2.1</v>
      </c>
      <c r="C16" s="405" t="s">
        <v>220</v>
      </c>
    </row>
    <row r="17" spans="2:3" ht="15">
      <c r="B17" s="399">
        <v>3</v>
      </c>
      <c r="C17" s="400" t="s">
        <v>221</v>
      </c>
    </row>
    <row r="18" spans="2:3" ht="15">
      <c r="B18" s="401">
        <v>3.1</v>
      </c>
      <c r="C18" s="402" t="s">
        <v>222</v>
      </c>
    </row>
    <row r="19" spans="2:3" ht="15">
      <c r="B19" s="401">
        <v>3.2</v>
      </c>
      <c r="C19" s="402" t="s">
        <v>229</v>
      </c>
    </row>
    <row r="20" spans="2:3" ht="15">
      <c r="B20" s="401">
        <v>3.3</v>
      </c>
      <c r="C20" s="402" t="s">
        <v>223</v>
      </c>
    </row>
    <row r="21" spans="2:3" ht="16.5" thickBot="1">
      <c r="B21" s="401">
        <v>3.4</v>
      </c>
      <c r="C21" s="406" t="s">
        <v>230</v>
      </c>
    </row>
    <row r="22" spans="2:3" ht="15.75" thickBot="1">
      <c r="B22" s="407">
        <v>4</v>
      </c>
      <c r="C22" s="408" t="s">
        <v>224</v>
      </c>
    </row>
    <row r="23" spans="2:3" ht="15">
      <c r="B23" s="409"/>
      <c r="C23" s="396"/>
    </row>
    <row r="24" spans="2:3" ht="15" hidden="1">
      <c r="B24" s="409"/>
      <c r="C24" s="396"/>
    </row>
    <row r="25" spans="2:3" ht="15" hidden="1">
      <c r="B25" s="395"/>
      <c r="C25" s="396"/>
    </row>
    <row r="26" spans="2:3" ht="15" hidden="1">
      <c r="B26" s="396"/>
      <c r="C26" s="396"/>
    </row>
    <row r="27" spans="2:3" ht="15" hidden="1">
      <c r="B27" s="396"/>
      <c r="C27" s="396"/>
    </row>
    <row r="28" spans="2:3" ht="15" hidden="1">
      <c r="B28" s="396"/>
      <c r="C28" s="396"/>
    </row>
    <row r="29" spans="2:3" ht="15" hidden="1">
      <c r="B29" s="396"/>
      <c r="C29" s="396"/>
    </row>
    <row r="30" spans="2:3" ht="15" hidden="1">
      <c r="B30" s="396"/>
      <c r="C30" s="396"/>
    </row>
    <row r="31" spans="2:3" ht="15" hidden="1">
      <c r="B31" s="396"/>
      <c r="C31" s="396"/>
    </row>
    <row r="32" spans="2:3" ht="15" hidden="1">
      <c r="B32" s="396"/>
      <c r="C32" s="396"/>
    </row>
    <row r="33" spans="2:3" ht="15" hidden="1">
      <c r="B33" s="396"/>
      <c r="C33" s="396"/>
    </row>
    <row r="34" spans="2:3" ht="15" hidden="1">
      <c r="B34" s="396"/>
      <c r="C34" s="396"/>
    </row>
  </sheetData>
  <pageMargins left="0.7" right="0.7" top="0.75" bottom="0.75" header="0.3" footer="0.3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1">
    <tabColor rgb="FF4676A3"/>
    <pageSetUpPr fitToPage="1"/>
  </sheetPr>
  <dimension ref="A1:Q193"/>
  <sheetViews>
    <sheetView showGridLines="0" rightToLeft="1" topLeftCell="A96" zoomScale="130" zoomScaleNormal="130" workbookViewId="0">
      <selection activeCell="F100" sqref="F100"/>
    </sheetView>
  </sheetViews>
  <sheetFormatPr defaultColWidth="9.140625" defaultRowHeight="12.75"/>
  <cols>
    <col min="1" max="1" width="11" style="3" customWidth="1"/>
    <col min="2" max="2" width="23.7109375" style="3" customWidth="1"/>
    <col min="3" max="3" width="15.140625" style="3" customWidth="1"/>
    <col min="4" max="4" width="16" style="3" customWidth="1"/>
    <col min="5" max="5" width="46.85546875" style="3" customWidth="1"/>
    <col min="6" max="6" width="20.85546875" style="3" customWidth="1"/>
    <col min="7" max="7" width="9.140625" style="4" hidden="1" customWidth="1"/>
    <col min="8" max="8" width="19.5703125" style="3" hidden="1" customWidth="1"/>
    <col min="9" max="9" width="3.140625" style="3" hidden="1" customWidth="1"/>
    <col min="10" max="10" width="5" style="3" hidden="1" customWidth="1"/>
    <col min="11" max="11" width="7.5703125" style="3" hidden="1" customWidth="1"/>
    <col min="12" max="12" width="7.7109375" style="3" hidden="1" customWidth="1"/>
    <col min="13" max="13" width="5.5703125" style="3" hidden="1" customWidth="1"/>
    <col min="14" max="14" width="8" style="3" hidden="1" customWidth="1"/>
    <col min="15" max="15" width="8.140625" style="3" bestFit="1" customWidth="1"/>
    <col min="16" max="16" width="6.28515625" style="3" bestFit="1" customWidth="1"/>
    <col min="17" max="17" width="6.5703125" style="3" bestFit="1" customWidth="1"/>
    <col min="18" max="18" width="6.28515625" style="3" bestFit="1" customWidth="1"/>
    <col min="19" max="19" width="7.5703125" style="3" bestFit="1" customWidth="1"/>
    <col min="20" max="16384" width="9.140625" style="3"/>
  </cols>
  <sheetData>
    <row r="1" spans="1:16" ht="21.75" customHeight="1" thickBot="1">
      <c r="A1" s="354" t="s">
        <v>24</v>
      </c>
      <c r="B1" s="355" t="s">
        <v>158</v>
      </c>
      <c r="C1" s="356" t="s">
        <v>86</v>
      </c>
      <c r="D1" s="355">
        <v>43539</v>
      </c>
      <c r="E1" s="356" t="s">
        <v>159</v>
      </c>
      <c r="F1" s="357" t="s">
        <v>160</v>
      </c>
      <c r="G1" s="3"/>
    </row>
    <row r="2" spans="1:16" s="4" customFormat="1" ht="17.100000000000001" customHeight="1">
      <c r="A2" s="364" t="s">
        <v>191</v>
      </c>
      <c r="B2" s="365"/>
      <c r="C2" s="365"/>
      <c r="D2" s="365"/>
      <c r="E2" s="365"/>
      <c r="F2" s="366" t="s">
        <v>149</v>
      </c>
      <c r="G2" s="9"/>
    </row>
    <row r="3" spans="1:16" ht="31.5" thickBot="1">
      <c r="A3" s="442" t="s">
        <v>171</v>
      </c>
      <c r="B3" s="443"/>
      <c r="C3" s="443"/>
      <c r="D3" s="443"/>
      <c r="E3" s="443"/>
      <c r="F3" s="444"/>
      <c r="G3" s="10"/>
    </row>
    <row r="4" spans="1:16" ht="28.5" customHeight="1" thickBot="1">
      <c r="A4" s="438" t="s">
        <v>188</v>
      </c>
      <c r="B4" s="439"/>
      <c r="C4" s="439"/>
      <c r="D4" s="435" t="str">
        <f>+E100</f>
        <v>מסחור ידע (אקדמיה) - מסלול הטבה מס' 6</v>
      </c>
      <c r="E4" s="436"/>
      <c r="F4" s="437"/>
      <c r="G4" s="12"/>
    </row>
    <row r="5" spans="1:16" ht="11.45" customHeight="1">
      <c r="A5" s="358"/>
      <c r="B5" s="36"/>
      <c r="C5" s="36"/>
      <c r="D5" s="383"/>
      <c r="E5" s="383"/>
      <c r="F5" s="359"/>
      <c r="G5" s="101"/>
      <c r="O5" s="99"/>
      <c r="P5" s="99"/>
    </row>
    <row r="6" spans="1:16" s="52" customFormat="1" ht="16.5" customHeight="1">
      <c r="A6" s="445" t="s">
        <v>23</v>
      </c>
      <c r="B6" s="446"/>
      <c r="C6" s="433"/>
      <c r="D6" s="434"/>
      <c r="E6" s="440" t="s">
        <v>87</v>
      </c>
      <c r="F6" s="441"/>
      <c r="G6" s="51"/>
      <c r="P6" s="99"/>
    </row>
    <row r="7" spans="1:16" s="7" customFormat="1" ht="18.75">
      <c r="A7" s="445" t="s">
        <v>192</v>
      </c>
      <c r="B7" s="446"/>
      <c r="C7" s="450"/>
      <c r="D7" s="452"/>
      <c r="E7" s="348" t="s">
        <v>21</v>
      </c>
      <c r="F7" s="360"/>
      <c r="G7" s="102"/>
    </row>
    <row r="8" spans="1:16" s="52" customFormat="1" ht="15">
      <c r="A8" s="445" t="s">
        <v>193</v>
      </c>
      <c r="B8" s="446"/>
      <c r="C8" s="450"/>
      <c r="D8" s="452"/>
      <c r="E8" s="348" t="s">
        <v>22</v>
      </c>
      <c r="F8" s="360"/>
    </row>
    <row r="9" spans="1:16" s="6" customFormat="1" ht="25.9" customHeight="1">
      <c r="A9" s="445" t="s">
        <v>194</v>
      </c>
      <c r="B9" s="446"/>
      <c r="C9" s="450"/>
      <c r="D9" s="452"/>
      <c r="E9" s="440" t="s">
        <v>71</v>
      </c>
      <c r="F9" s="441"/>
      <c r="G9" s="103"/>
    </row>
    <row r="10" spans="1:16" s="52" customFormat="1" ht="18.75" customHeight="1">
      <c r="A10" s="445" t="s">
        <v>198</v>
      </c>
      <c r="B10" s="446"/>
      <c r="C10" s="450"/>
      <c r="D10" s="452"/>
      <c r="E10" s="348" t="s">
        <v>35</v>
      </c>
      <c r="F10" s="360"/>
      <c r="G10" s="51"/>
    </row>
    <row r="11" spans="1:16" s="8" customFormat="1" ht="15.75" customHeight="1">
      <c r="A11" s="445" t="s">
        <v>195</v>
      </c>
      <c r="B11" s="446"/>
      <c r="C11" s="450"/>
      <c r="D11" s="452"/>
      <c r="E11" s="348" t="s">
        <v>36</v>
      </c>
      <c r="F11" s="360"/>
      <c r="G11" s="103"/>
    </row>
    <row r="12" spans="1:16" s="8" customFormat="1" ht="15.75" customHeight="1">
      <c r="A12" s="445" t="s">
        <v>196</v>
      </c>
      <c r="B12" s="446"/>
      <c r="C12" s="450"/>
      <c r="D12" s="452"/>
      <c r="E12" s="411"/>
      <c r="F12" s="361"/>
      <c r="G12" s="103"/>
    </row>
    <row r="13" spans="1:16" s="52" customFormat="1" ht="15.75" customHeight="1">
      <c r="A13" s="445" t="s">
        <v>197</v>
      </c>
      <c r="B13" s="446"/>
      <c r="C13" s="450"/>
      <c r="D13" s="451"/>
      <c r="E13" s="100"/>
      <c r="F13" s="362"/>
      <c r="G13" s="51"/>
    </row>
    <row r="14" spans="1:16" ht="13.15" customHeight="1" thickBot="1">
      <c r="A14" s="363"/>
      <c r="B14" s="100"/>
      <c r="C14" s="100"/>
      <c r="D14" s="100"/>
      <c r="E14" s="100"/>
      <c r="F14" s="362"/>
      <c r="G14" s="13"/>
      <c r="J14" s="4"/>
    </row>
    <row r="15" spans="1:16" ht="23.25" customHeight="1" thickBot="1">
      <c r="A15" s="447" t="s">
        <v>162</v>
      </c>
      <c r="B15" s="448"/>
      <c r="C15" s="448"/>
      <c r="D15" s="448"/>
      <c r="E15" s="448"/>
      <c r="F15" s="449"/>
      <c r="G15" s="11"/>
    </row>
    <row r="16" spans="1:16" ht="90" thickBot="1">
      <c r="A16" s="336" t="s">
        <v>0</v>
      </c>
      <c r="B16" s="160" t="s">
        <v>1</v>
      </c>
      <c r="C16" s="159" t="s">
        <v>64</v>
      </c>
      <c r="D16" s="162" t="s">
        <v>15</v>
      </c>
      <c r="E16" s="161" t="s">
        <v>62</v>
      </c>
      <c r="F16" s="161" t="s">
        <v>84</v>
      </c>
      <c r="G16" s="349" t="s">
        <v>78</v>
      </c>
      <c r="H16" s="243" t="s">
        <v>183</v>
      </c>
      <c r="I16" s="341"/>
      <c r="J16" s="343"/>
      <c r="K16" s="343"/>
      <c r="L16" s="343"/>
      <c r="M16" s="343"/>
      <c r="N16" s="343"/>
      <c r="O16" s="343"/>
    </row>
    <row r="17" spans="1:15" s="5" customFormat="1" ht="29.25" customHeight="1">
      <c r="A17" s="332">
        <v>1</v>
      </c>
      <c r="B17" s="171" t="s">
        <v>189</v>
      </c>
      <c r="C17" s="391">
        <f>'כח אדם - שכר'!AG226*J17</f>
        <v>0</v>
      </c>
      <c r="D17" s="391">
        <f>'כח אדם - שכר'!AD226*J17</f>
        <v>0</v>
      </c>
      <c r="E17" s="391">
        <f>D17+C17</f>
        <v>0</v>
      </c>
      <c r="F17" s="392">
        <f>'כח אדם - שכר'!AE226*J17</f>
        <v>0</v>
      </c>
      <c r="G17" s="350">
        <f>'כח אדם - שכר'!AI226</f>
        <v>0</v>
      </c>
      <c r="H17" s="248">
        <f t="shared" ref="H17" si="0">IFERROR(E17/F17,0)</f>
        <v>0</v>
      </c>
      <c r="I17" s="342"/>
      <c r="J17" s="225">
        <f>ROUNDUP(INDEX($G$102:$S$151,$F$99,MATCH(L17,$G$101:$R$101,0)),0)</f>
        <v>1</v>
      </c>
      <c r="K17" s="225"/>
      <c r="L17" s="329" t="s">
        <v>150</v>
      </c>
      <c r="M17" s="344"/>
      <c r="N17" s="344"/>
      <c r="O17" s="344"/>
    </row>
    <row r="18" spans="1:15" s="5" customFormat="1" ht="29.25" customHeight="1">
      <c r="A18" s="332">
        <v>2</v>
      </c>
      <c r="B18" s="172" t="s">
        <v>199</v>
      </c>
      <c r="C18" s="170">
        <f>חומרים!C55*J18+'ציוד יעודי'!C43*M18</f>
        <v>0</v>
      </c>
      <c r="D18" s="170">
        <f>חומרים!D55*J18+'ציוד יעודי'!D43*M18</f>
        <v>0</v>
      </c>
      <c r="E18" s="170">
        <f>D18+C18</f>
        <v>0</v>
      </c>
      <c r="F18" s="244">
        <f>חומרים!E55*J18+'ציוד יעודי'!E43*M18</f>
        <v>0</v>
      </c>
      <c r="G18" s="351">
        <f>חומרים!H55</f>
        <v>0</v>
      </c>
      <c r="H18" s="248">
        <f t="shared" ref="H18" si="1">IFERROR(E18/F18,0)</f>
        <v>0</v>
      </c>
      <c r="I18" s="342"/>
      <c r="J18" s="225">
        <f>ROUNDUP(INDEX($G$102:$S$151,$F$99,MATCH(L18,$G$101:$R$101,0)),0)</f>
        <v>1</v>
      </c>
      <c r="K18" s="225"/>
      <c r="L18" s="329" t="s">
        <v>132</v>
      </c>
      <c r="M18" s="225">
        <f>ROUNDUP(INDEX($G$102:$S$151,$F$99,MATCH(O18,$G$101:$R$101,0)),0)</f>
        <v>0</v>
      </c>
      <c r="N18" s="225"/>
      <c r="O18" s="329" t="s">
        <v>153</v>
      </c>
    </row>
    <row r="19" spans="1:15" s="5" customFormat="1" ht="29.25" hidden="1" customHeight="1">
      <c r="A19" s="332"/>
      <c r="B19" s="173" t="s">
        <v>161</v>
      </c>
      <c r="C19" s="158"/>
      <c r="D19" s="158"/>
      <c r="E19" s="158"/>
      <c r="F19" s="245"/>
      <c r="G19" s="351"/>
      <c r="H19" s="248">
        <f t="shared" ref="H19" si="2">IFERROR(E19/F19,0)</f>
        <v>0</v>
      </c>
      <c r="I19" s="342"/>
      <c r="J19" s="225"/>
      <c r="K19" s="225"/>
      <c r="L19" s="225"/>
      <c r="M19" s="344"/>
      <c r="N19" s="344"/>
      <c r="O19" s="344"/>
    </row>
    <row r="20" spans="1:15" s="5" customFormat="1" ht="29.25" customHeight="1">
      <c r="A20" s="332">
        <v>3</v>
      </c>
      <c r="B20" s="171" t="s">
        <v>190</v>
      </c>
      <c r="C20" s="169">
        <f>'קבלני משנה'!C43*J20</f>
        <v>0</v>
      </c>
      <c r="D20" s="169">
        <f>'קבלני משנה'!D43*J20</f>
        <v>0</v>
      </c>
      <c r="E20" s="169">
        <f>D20+C20</f>
        <v>0</v>
      </c>
      <c r="F20" s="246">
        <f>'קבלני משנה'!E43*J20</f>
        <v>0</v>
      </c>
      <c r="G20" s="351">
        <f>'קבלני משנה'!H43</f>
        <v>0</v>
      </c>
      <c r="H20" s="247">
        <f>IFERROR(E20/F20,0)</f>
        <v>0</v>
      </c>
      <c r="I20" s="342"/>
      <c r="J20" s="225">
        <f>ROUNDUP(INDEX($G$102:$S$151,$F$99,MATCH(L20,$G$101:$R$101,0)),0)</f>
        <v>1</v>
      </c>
      <c r="K20" s="225"/>
      <c r="L20" s="329" t="s">
        <v>151</v>
      </c>
      <c r="M20" s="344"/>
      <c r="N20" s="344"/>
      <c r="O20" s="344"/>
    </row>
    <row r="21" spans="1:15" s="5" customFormat="1" ht="29.25" customHeight="1">
      <c r="A21" s="332">
        <v>4</v>
      </c>
      <c r="B21" s="172" t="s">
        <v>40</v>
      </c>
      <c r="C21" s="170">
        <f>IF(J21=0,0,IF(J21&lt;1,'ציוד (פחת)'!K53,'ציוד (הכרה מלאה)'!C53))</f>
        <v>0</v>
      </c>
      <c r="D21" s="170">
        <f>IF(J21=0,0,IF(J21&lt;1,'ציוד (פחת)'!I53,'ציוד (הכרה מלאה)'!D53))</f>
        <v>0</v>
      </c>
      <c r="E21" s="170">
        <f>D21+C21</f>
        <v>0</v>
      </c>
      <c r="F21" s="244">
        <f>IF(J21=0,0,IF(J21&lt;1,'ציוד (פחת)'!J53,'ציוד (הכרה מלאה)'!E53))</f>
        <v>0</v>
      </c>
      <c r="G21" s="351">
        <f>'ציוד (פחת)'!N53</f>
        <v>0</v>
      </c>
      <c r="H21" s="248">
        <f>IFERROR(E21/F21,0)</f>
        <v>0</v>
      </c>
      <c r="I21" s="342"/>
      <c r="J21" s="225">
        <f>INDEX($G$102:$S$151,$F$99,MATCH(L21,$G$101:$R$101,0))</f>
        <v>0.33333000000000002</v>
      </c>
      <c r="K21" s="225"/>
      <c r="L21" s="329" t="s">
        <v>155</v>
      </c>
      <c r="M21" s="344"/>
      <c r="N21" s="344"/>
      <c r="O21" s="344"/>
    </row>
    <row r="22" spans="1:15" s="5" customFormat="1" ht="29.25" customHeight="1">
      <c r="A22" s="337">
        <v>5</v>
      </c>
      <c r="B22" s="172" t="s">
        <v>152</v>
      </c>
      <c r="C22" s="170">
        <f>שיווק!C23*J22</f>
        <v>0</v>
      </c>
      <c r="D22" s="170">
        <f>שיווק!D23*J22</f>
        <v>0</v>
      </c>
      <c r="E22" s="170">
        <f>D22+C22</f>
        <v>0</v>
      </c>
      <c r="F22" s="244">
        <f>שיווק!E23*J22</f>
        <v>0</v>
      </c>
      <c r="G22" s="352">
        <f>שיווק!H23</f>
        <v>0</v>
      </c>
      <c r="H22" s="248">
        <f>IFERROR(E22/F22,0)</f>
        <v>0</v>
      </c>
      <c r="I22" s="342"/>
      <c r="J22" s="225">
        <f>ROUNDUP(INDEX($G$102:$S$151,$F$99,MATCH(L22,$G$101:$R$101,0)),0)</f>
        <v>0</v>
      </c>
      <c r="K22" s="225"/>
      <c r="L22" s="329" t="s">
        <v>152</v>
      </c>
      <c r="M22" s="344"/>
      <c r="N22" s="344"/>
      <c r="O22" s="344"/>
    </row>
    <row r="23" spans="1:15" s="5" customFormat="1" ht="29.25" customHeight="1" thickBot="1">
      <c r="A23" s="332">
        <v>6</v>
      </c>
      <c r="B23" s="172" t="s">
        <v>2</v>
      </c>
      <c r="C23" s="170">
        <f>'שונות ופטנטים'!$C$38*J23</f>
        <v>0</v>
      </c>
      <c r="D23" s="170">
        <f>'שונות ופטנטים'!$D$38*J23</f>
        <v>0</v>
      </c>
      <c r="E23" s="170">
        <f>D23+C23</f>
        <v>0</v>
      </c>
      <c r="F23" s="244">
        <f>'שונות ופטנטים'!$E$38*J23</f>
        <v>0</v>
      </c>
      <c r="G23" s="352">
        <f>'שונות ופטנטים'!H38</f>
        <v>0</v>
      </c>
      <c r="H23" s="247">
        <f>IFERROR(E23/F23,0)</f>
        <v>0</v>
      </c>
      <c r="I23" s="342"/>
      <c r="J23" s="225">
        <f>ROUNDUP(INDEX($G$102:$S$151,$F$99,MATCH(L23,$G$101:$R$101,0)),0)</f>
        <v>1</v>
      </c>
      <c r="K23" s="225"/>
      <c r="L23" s="329" t="s">
        <v>2</v>
      </c>
      <c r="M23" s="344"/>
      <c r="N23" s="344"/>
      <c r="O23" s="344"/>
    </row>
    <row r="24" spans="1:15" s="5" customFormat="1" ht="22.5" customHeight="1" thickBot="1">
      <c r="A24" s="367"/>
      <c r="B24" s="368" t="s">
        <v>3</v>
      </c>
      <c r="C24" s="369">
        <f>SUM(C17:C23)</f>
        <v>0</v>
      </c>
      <c r="D24" s="369">
        <f>SUM(D17:D23)</f>
        <v>0</v>
      </c>
      <c r="E24" s="369">
        <f>SUM(E17:E23)</f>
        <v>0</v>
      </c>
      <c r="F24" s="370">
        <f>SUM(F17:F23)</f>
        <v>0</v>
      </c>
      <c r="G24" s="353">
        <f>SUM(G17:G23)</f>
        <v>0</v>
      </c>
      <c r="H24" s="415" t="str">
        <f>IF((AND((F24-C10)&gt;-5.00001,(F24-C10)&lt;5.00001)),"","(לאחר הזנת נתוני התקציב המאושר בכל הגליונות  והשוואתו לסך התקציב המאושר- יוסר הצבע האדום)")</f>
        <v/>
      </c>
      <c r="I24" s="342"/>
      <c r="J24" s="344"/>
      <c r="K24" s="344"/>
      <c r="L24" s="344"/>
      <c r="M24" s="342"/>
      <c r="N24" s="342"/>
      <c r="O24" s="344"/>
    </row>
    <row r="25" spans="1:15" s="4" customFormat="1" ht="17.100000000000001" customHeight="1">
      <c r="A25" s="371" t="s">
        <v>101</v>
      </c>
      <c r="B25" s="372"/>
      <c r="C25" s="373"/>
      <c r="D25" s="374"/>
      <c r="E25" s="373"/>
      <c r="F25" s="375"/>
      <c r="G25" s="1"/>
      <c r="H25" s="415"/>
      <c r="I25" s="346"/>
      <c r="J25" s="347"/>
      <c r="K25" s="347"/>
      <c r="L25" s="347"/>
      <c r="M25" s="347"/>
      <c r="N25" s="347"/>
      <c r="O25" s="345"/>
    </row>
    <row r="26" spans="1:15" ht="17.100000000000001" customHeight="1">
      <c r="A26" s="430" t="s">
        <v>134</v>
      </c>
      <c r="B26" s="431"/>
      <c r="C26" s="431"/>
      <c r="D26" s="431"/>
      <c r="E26" s="431"/>
      <c r="F26" s="432"/>
      <c r="G26" s="14"/>
      <c r="H26" s="415"/>
      <c r="I26" s="341"/>
      <c r="J26" s="341"/>
      <c r="K26" s="341"/>
      <c r="L26" s="341"/>
      <c r="M26" s="341"/>
      <c r="N26" s="341"/>
    </row>
    <row r="27" spans="1:15" ht="13.5" customHeight="1">
      <c r="A27" s="430"/>
      <c r="B27" s="431"/>
      <c r="C27" s="431"/>
      <c r="D27" s="431"/>
      <c r="E27" s="431"/>
      <c r="F27" s="432"/>
      <c r="G27" s="14"/>
      <c r="H27" s="415"/>
    </row>
    <row r="28" spans="1:15" ht="15.75">
      <c r="A28" s="427" t="s">
        <v>102</v>
      </c>
      <c r="B28" s="428"/>
      <c r="C28" s="428"/>
      <c r="D28" s="428"/>
      <c r="E28" s="428"/>
      <c r="F28" s="429"/>
      <c r="G28" s="14"/>
      <c r="H28" s="415"/>
    </row>
    <row r="29" spans="1:15" s="2" customFormat="1" ht="36.75" customHeight="1">
      <c r="A29" s="418"/>
      <c r="B29" s="419"/>
      <c r="C29" s="420"/>
      <c r="D29" s="421"/>
      <c r="E29" s="422"/>
      <c r="F29" s="330"/>
      <c r="G29" s="104"/>
    </row>
    <row r="30" spans="1:15" ht="17.100000000000001" customHeight="1">
      <c r="A30" s="425" t="s">
        <v>17</v>
      </c>
      <c r="B30" s="426"/>
      <c r="C30" s="423" t="s">
        <v>18</v>
      </c>
      <c r="D30" s="423"/>
      <c r="E30" s="424"/>
      <c r="F30" s="376" t="s">
        <v>16</v>
      </c>
      <c r="G30" s="15"/>
    </row>
    <row r="31" spans="1:15" ht="5.25" customHeight="1" thickBot="1">
      <c r="A31" s="377"/>
      <c r="B31" s="382"/>
      <c r="C31" s="378"/>
      <c r="D31" s="379"/>
      <c r="E31" s="381"/>
      <c r="F31" s="380"/>
      <c r="G31" s="16"/>
    </row>
    <row r="32" spans="1:15">
      <c r="C32" s="3" t="s">
        <v>9</v>
      </c>
    </row>
    <row r="33" spans="1:7" ht="12.75" customHeight="1">
      <c r="A33" s="417" t="s">
        <v>146</v>
      </c>
      <c r="B33" s="417"/>
      <c r="C33" s="417"/>
      <c r="D33" s="417"/>
      <c r="E33" s="417"/>
      <c r="F33" s="417"/>
      <c r="G33" s="17"/>
    </row>
    <row r="34" spans="1:7">
      <c r="A34" s="417"/>
      <c r="B34" s="417"/>
      <c r="C34" s="417"/>
      <c r="D34" s="417"/>
      <c r="E34" s="417"/>
      <c r="F34" s="417"/>
      <c r="G34" s="17"/>
    </row>
    <row r="35" spans="1:7">
      <c r="A35" s="416" t="s">
        <v>148</v>
      </c>
      <c r="B35" s="416"/>
      <c r="C35" s="416"/>
      <c r="D35" s="416"/>
      <c r="E35" s="416"/>
      <c r="F35" s="416"/>
    </row>
    <row r="36" spans="1:7">
      <c r="A36" s="105"/>
    </row>
    <row r="37" spans="1:7" ht="15.75">
      <c r="A37" s="106"/>
      <c r="C37" s="3" t="s">
        <v>9</v>
      </c>
    </row>
    <row r="38" spans="1:7">
      <c r="A38" s="3" t="s">
        <v>146</v>
      </c>
    </row>
    <row r="40" spans="1:7">
      <c r="A40" s="23" t="s">
        <v>147</v>
      </c>
    </row>
    <row r="41" spans="1:7" ht="16.5" customHeight="1"/>
    <row r="42" spans="1:7" ht="12" customHeight="1"/>
    <row r="43" spans="1:7">
      <c r="A43" s="4" t="s">
        <v>181</v>
      </c>
      <c r="B43" s="4"/>
      <c r="C43" s="4"/>
      <c r="D43" s="4"/>
      <c r="E43" s="4"/>
      <c r="F43" s="4"/>
    </row>
    <row r="44" spans="1:7">
      <c r="A44" s="4" t="s">
        <v>182</v>
      </c>
      <c r="B44" s="4"/>
      <c r="C44" s="4"/>
      <c r="D44" s="4"/>
      <c r="E44" s="4"/>
      <c r="F44" s="4"/>
    </row>
    <row r="45" spans="1:7">
      <c r="A45" s="4"/>
      <c r="B45" s="4"/>
      <c r="C45" s="4"/>
      <c r="D45" s="4"/>
      <c r="E45" s="4"/>
      <c r="F45" s="4"/>
    </row>
    <row r="46" spans="1:7">
      <c r="A46" s="76" t="s">
        <v>133</v>
      </c>
      <c r="B46" s="4"/>
      <c r="C46" s="76" t="s">
        <v>118</v>
      </c>
      <c r="D46" s="37" t="s">
        <v>130</v>
      </c>
      <c r="E46" s="4"/>
      <c r="F46" s="4"/>
    </row>
    <row r="47" spans="1:7" ht="14.25" customHeight="1">
      <c r="A47" s="76">
        <v>1</v>
      </c>
      <c r="B47" s="76" t="s">
        <v>12</v>
      </c>
      <c r="C47" s="76" t="s">
        <v>111</v>
      </c>
      <c r="D47" s="37">
        <v>1</v>
      </c>
      <c r="E47" s="4"/>
      <c r="F47" s="4"/>
    </row>
    <row r="48" spans="1:7" ht="29.25" customHeight="1">
      <c r="A48" s="76">
        <v>2</v>
      </c>
      <c r="B48" s="76" t="s">
        <v>186</v>
      </c>
      <c r="C48" s="76" t="s">
        <v>121</v>
      </c>
      <c r="D48" s="37">
        <v>3</v>
      </c>
      <c r="E48" s="4"/>
      <c r="F48" s="4"/>
    </row>
    <row r="49" spans="1:6">
      <c r="A49" s="76">
        <v>3</v>
      </c>
      <c r="B49" s="76"/>
      <c r="C49" s="76" t="s">
        <v>122</v>
      </c>
      <c r="D49" s="37">
        <v>0</v>
      </c>
      <c r="E49" s="4"/>
      <c r="F49" s="4"/>
    </row>
    <row r="50" spans="1:6">
      <c r="A50" s="76">
        <v>4</v>
      </c>
      <c r="B50" s="76"/>
      <c r="C50" s="76" t="s">
        <v>115</v>
      </c>
      <c r="D50" s="37">
        <v>1</v>
      </c>
      <c r="E50" s="4"/>
      <c r="F50" s="4"/>
    </row>
    <row r="51" spans="1:6">
      <c r="A51" s="76">
        <v>5</v>
      </c>
      <c r="B51" s="76"/>
      <c r="C51" s="76" t="s">
        <v>116</v>
      </c>
      <c r="D51" s="37">
        <v>2</v>
      </c>
      <c r="E51" s="4"/>
      <c r="F51" s="4"/>
    </row>
    <row r="52" spans="1:6">
      <c r="A52" s="76">
        <v>6</v>
      </c>
      <c r="B52" s="76"/>
      <c r="C52" s="76" t="s">
        <v>112</v>
      </c>
      <c r="D52" s="37">
        <v>2</v>
      </c>
      <c r="E52" s="4"/>
      <c r="F52" s="4"/>
    </row>
    <row r="53" spans="1:6">
      <c r="A53" s="76">
        <v>7</v>
      </c>
      <c r="B53" s="76"/>
      <c r="C53" s="76" t="s">
        <v>113</v>
      </c>
      <c r="D53" s="37">
        <v>4</v>
      </c>
    </row>
    <row r="54" spans="1:6">
      <c r="A54" s="76">
        <v>8</v>
      </c>
      <c r="B54" s="76"/>
      <c r="C54" s="76" t="s">
        <v>117</v>
      </c>
      <c r="D54" s="37">
        <v>1</v>
      </c>
      <c r="E54" s="4"/>
      <c r="F54" s="4"/>
    </row>
    <row r="55" spans="1:6">
      <c r="A55" s="76">
        <v>9</v>
      </c>
      <c r="B55" s="76"/>
      <c r="C55" s="76" t="s">
        <v>131</v>
      </c>
      <c r="D55" s="37">
        <v>1</v>
      </c>
      <c r="E55" s="4"/>
      <c r="F55" s="4"/>
    </row>
    <row r="56" spans="1:6">
      <c r="A56" s="76">
        <v>10</v>
      </c>
      <c r="B56" s="76"/>
      <c r="C56" s="76" t="s">
        <v>144</v>
      </c>
      <c r="D56" s="37">
        <v>1</v>
      </c>
      <c r="E56" s="4"/>
      <c r="F56" s="4"/>
    </row>
    <row r="57" spans="1:6" ht="15.75">
      <c r="A57" s="76" t="s">
        <v>20</v>
      </c>
      <c r="B57" s="76"/>
      <c r="C57" s="76" t="s">
        <v>120</v>
      </c>
      <c r="D57" s="93">
        <f>IF(OR(D4=C47,D4=C50,D4=C54,D4=C55,D4=C56),1,IF(OR(D4=C51,D4=C52),2,(IF(D4=C48,3,IF(D4=C53,4,0)))))</f>
        <v>0</v>
      </c>
      <c r="E57" s="4"/>
      <c r="F57" s="4"/>
    </row>
    <row r="58" spans="1:6" ht="15.75">
      <c r="A58" s="4"/>
      <c r="B58" s="4"/>
      <c r="C58" s="76" t="s">
        <v>124</v>
      </c>
      <c r="D58" s="94">
        <f>IF(OR($D$57=0,$D$57=2),10,0)</f>
        <v>10</v>
      </c>
      <c r="E58" s="92" t="s">
        <v>125</v>
      </c>
      <c r="F58" s="4" t="s">
        <v>128</v>
      </c>
    </row>
    <row r="59" spans="1:6" ht="15.75">
      <c r="A59" s="4"/>
      <c r="B59" s="4"/>
      <c r="C59" s="76" t="s">
        <v>123</v>
      </c>
      <c r="D59" s="94">
        <f>IF(OR($D$57=0,$D$57=3,$D$57=4),20,0)</f>
        <v>20</v>
      </c>
      <c r="E59" s="92" t="s">
        <v>126</v>
      </c>
      <c r="F59" s="4" t="s">
        <v>127</v>
      </c>
    </row>
    <row r="60" spans="1:6">
      <c r="A60" s="4"/>
      <c r="C60" s="4"/>
      <c r="D60" s="4"/>
      <c r="E60" s="4"/>
      <c r="F60" s="4"/>
    </row>
    <row r="61" spans="1:6">
      <c r="A61" s="157"/>
      <c r="B61" s="4"/>
      <c r="E61" s="4"/>
      <c r="F61" s="4"/>
    </row>
    <row r="62" spans="1:6">
      <c r="A62" s="4">
        <f ca="1">YEAR(TODAY()-365*2)</f>
        <v>2018</v>
      </c>
      <c r="B62" s="4"/>
      <c r="C62" s="4"/>
      <c r="D62" s="4"/>
      <c r="E62" s="4"/>
      <c r="F62" s="4"/>
    </row>
    <row r="63" spans="1:6">
      <c r="A63" s="77">
        <f ca="1">DATE(A62,MOD(C63,12)+1,1)</f>
        <v>43101</v>
      </c>
      <c r="B63" s="91">
        <f ca="1">EOMONTH(A63,0)</f>
        <v>43131</v>
      </c>
      <c r="C63" s="4">
        <v>0</v>
      </c>
      <c r="D63" s="4"/>
      <c r="E63" s="4"/>
      <c r="F63" s="4"/>
    </row>
    <row r="64" spans="1:6">
      <c r="A64" s="77">
        <f ca="1">DATE(YEAR(A63)+IF(MOD(C64,12)+1=1,1,0),MOD(C64,12)+1,1)</f>
        <v>43132</v>
      </c>
      <c r="B64" s="91">
        <f t="shared" ref="B64" ca="1" si="3">EOMONTH(A64,0)</f>
        <v>43159</v>
      </c>
      <c r="C64" s="4">
        <f>C63+1</f>
        <v>1</v>
      </c>
      <c r="D64" s="4"/>
      <c r="E64" s="4"/>
      <c r="F64" s="4"/>
    </row>
    <row r="65" spans="1:6">
      <c r="A65" s="77">
        <f t="shared" ref="A65" ca="1" si="4">DATE(YEAR(A64)+IF(MOD(C65,12)+1=1,1,0),MOD(C65,12)+1,1)</f>
        <v>43160</v>
      </c>
      <c r="B65" s="91">
        <f t="shared" ref="B65" ca="1" si="5">EOMONTH(A65,0)</f>
        <v>43190</v>
      </c>
      <c r="C65" s="4">
        <f t="shared" ref="C65" si="6">C64+1</f>
        <v>2</v>
      </c>
      <c r="D65" s="4"/>
      <c r="E65" s="4"/>
      <c r="F65" s="4"/>
    </row>
    <row r="66" spans="1:6">
      <c r="A66" s="77">
        <f t="shared" ref="A66" ca="1" si="7">DATE(YEAR(A65)+IF(MOD(C66,12)+1=1,1,0),MOD(C66,12)+1,1)</f>
        <v>43191</v>
      </c>
      <c r="B66" s="91">
        <f t="shared" ref="B66" ca="1" si="8">EOMONTH(A66,0)</f>
        <v>43220</v>
      </c>
      <c r="C66" s="4">
        <f t="shared" ref="C66" si="9">C65+1</f>
        <v>3</v>
      </c>
      <c r="D66" s="4"/>
      <c r="E66" s="4"/>
      <c r="F66" s="4"/>
    </row>
    <row r="67" spans="1:6">
      <c r="A67" s="77">
        <f t="shared" ref="A67" ca="1" si="10">DATE(YEAR(A66)+IF(MOD(C67,12)+1=1,1,0),MOD(C67,12)+1,1)</f>
        <v>43221</v>
      </c>
      <c r="B67" s="91">
        <f t="shared" ref="B67" ca="1" si="11">EOMONTH(A67,0)</f>
        <v>43251</v>
      </c>
      <c r="C67" s="4">
        <f t="shared" ref="C67" si="12">C66+1</f>
        <v>4</v>
      </c>
      <c r="D67" s="4"/>
      <c r="E67" s="4"/>
      <c r="F67" s="4"/>
    </row>
    <row r="68" spans="1:6">
      <c r="A68" s="77">
        <f t="shared" ref="A68" ca="1" si="13">DATE(YEAR(A67)+IF(MOD(C68,12)+1=1,1,0),MOD(C68,12)+1,1)</f>
        <v>43252</v>
      </c>
      <c r="B68" s="91">
        <f t="shared" ref="B68:B96" ca="1" si="14">EOMONTH(A68,0)</f>
        <v>43281</v>
      </c>
      <c r="C68" s="4">
        <f t="shared" ref="C68" si="15">C67+1</f>
        <v>5</v>
      </c>
      <c r="D68" s="4"/>
      <c r="E68" s="4"/>
      <c r="F68" s="4"/>
    </row>
    <row r="69" spans="1:6">
      <c r="A69" s="77">
        <f t="shared" ref="A69:A97" ca="1" si="16">DATE(YEAR(A68)+IF(MOD(C69,12)+1=1,1,0),MOD(C69,12)+1,1)</f>
        <v>43282</v>
      </c>
      <c r="B69" s="91">
        <f t="shared" ca="1" si="14"/>
        <v>43312</v>
      </c>
      <c r="C69" s="4">
        <f t="shared" ref="C69:C97" si="17">C68+1</f>
        <v>6</v>
      </c>
      <c r="D69" s="4"/>
      <c r="E69" s="4"/>
      <c r="F69" s="4"/>
    </row>
    <row r="70" spans="1:6">
      <c r="A70" s="77">
        <f t="shared" ca="1" si="16"/>
        <v>43313</v>
      </c>
      <c r="B70" s="91">
        <f t="shared" ca="1" si="14"/>
        <v>43343</v>
      </c>
      <c r="C70" s="4">
        <f t="shared" si="17"/>
        <v>7</v>
      </c>
      <c r="D70" s="4"/>
      <c r="E70" s="4"/>
      <c r="F70" s="4"/>
    </row>
    <row r="71" spans="1:6">
      <c r="A71" s="77">
        <f t="shared" ca="1" si="16"/>
        <v>43344</v>
      </c>
      <c r="B71" s="91">
        <f t="shared" ca="1" si="14"/>
        <v>43373</v>
      </c>
      <c r="C71" s="4">
        <f t="shared" si="17"/>
        <v>8</v>
      </c>
      <c r="D71" s="4"/>
      <c r="E71" s="4"/>
      <c r="F71" s="4"/>
    </row>
    <row r="72" spans="1:6">
      <c r="A72" s="77">
        <f t="shared" ca="1" si="16"/>
        <v>43374</v>
      </c>
      <c r="B72" s="91">
        <f t="shared" ca="1" si="14"/>
        <v>43404</v>
      </c>
      <c r="C72" s="4">
        <f t="shared" si="17"/>
        <v>9</v>
      </c>
      <c r="D72" s="4"/>
      <c r="E72" s="4"/>
      <c r="F72" s="4"/>
    </row>
    <row r="73" spans="1:6">
      <c r="A73" s="77">
        <f t="shared" ca="1" si="16"/>
        <v>43405</v>
      </c>
      <c r="B73" s="91">
        <f t="shared" ca="1" si="14"/>
        <v>43434</v>
      </c>
      <c r="C73" s="4">
        <f t="shared" si="17"/>
        <v>10</v>
      </c>
      <c r="D73" s="4"/>
      <c r="E73" s="4"/>
      <c r="F73" s="4"/>
    </row>
    <row r="74" spans="1:6" s="4" customFormat="1">
      <c r="A74" s="77">
        <f t="shared" ca="1" si="16"/>
        <v>43435</v>
      </c>
      <c r="B74" s="91">
        <f t="shared" ca="1" si="14"/>
        <v>43465</v>
      </c>
      <c r="C74" s="4">
        <f t="shared" si="17"/>
        <v>11</v>
      </c>
    </row>
    <row r="75" spans="1:6" s="4" customFormat="1">
      <c r="A75" s="77">
        <f t="shared" ca="1" si="16"/>
        <v>43466</v>
      </c>
      <c r="B75" s="91">
        <f t="shared" ca="1" si="14"/>
        <v>43496</v>
      </c>
      <c r="C75" s="4">
        <f t="shared" si="17"/>
        <v>12</v>
      </c>
    </row>
    <row r="76" spans="1:6" s="4" customFormat="1">
      <c r="A76" s="77">
        <f t="shared" ca="1" si="16"/>
        <v>43497</v>
      </c>
      <c r="B76" s="91">
        <f t="shared" ca="1" si="14"/>
        <v>43524</v>
      </c>
      <c r="C76" s="4">
        <f t="shared" si="17"/>
        <v>13</v>
      </c>
    </row>
    <row r="77" spans="1:6" s="4" customFormat="1">
      <c r="A77" s="77">
        <f t="shared" ca="1" si="16"/>
        <v>43525</v>
      </c>
      <c r="B77" s="91">
        <f t="shared" ca="1" si="14"/>
        <v>43555</v>
      </c>
      <c r="C77" s="4">
        <f t="shared" si="17"/>
        <v>14</v>
      </c>
    </row>
    <row r="78" spans="1:6" s="4" customFormat="1">
      <c r="A78" s="77">
        <f t="shared" ca="1" si="16"/>
        <v>43556</v>
      </c>
      <c r="B78" s="91">
        <f t="shared" ca="1" si="14"/>
        <v>43585</v>
      </c>
      <c r="C78" s="4">
        <f t="shared" si="17"/>
        <v>15</v>
      </c>
    </row>
    <row r="79" spans="1:6" s="4" customFormat="1">
      <c r="A79" s="77">
        <f t="shared" ca="1" si="16"/>
        <v>43586</v>
      </c>
      <c r="B79" s="91">
        <f t="shared" ca="1" si="14"/>
        <v>43616</v>
      </c>
      <c r="C79" s="4">
        <f t="shared" si="17"/>
        <v>16</v>
      </c>
    </row>
    <row r="80" spans="1:6" s="4" customFormat="1">
      <c r="A80" s="77">
        <f t="shared" ca="1" si="16"/>
        <v>43617</v>
      </c>
      <c r="B80" s="91">
        <f t="shared" ca="1" si="14"/>
        <v>43646</v>
      </c>
      <c r="C80" s="4">
        <f t="shared" si="17"/>
        <v>17</v>
      </c>
    </row>
    <row r="81" spans="1:3" s="4" customFormat="1">
      <c r="A81" s="77">
        <f t="shared" ca="1" si="16"/>
        <v>43647</v>
      </c>
      <c r="B81" s="91">
        <f t="shared" ca="1" si="14"/>
        <v>43677</v>
      </c>
      <c r="C81" s="4">
        <f t="shared" si="17"/>
        <v>18</v>
      </c>
    </row>
    <row r="82" spans="1:3" s="4" customFormat="1">
      <c r="A82" s="77">
        <f t="shared" ca="1" si="16"/>
        <v>43678</v>
      </c>
      <c r="B82" s="91">
        <f t="shared" ca="1" si="14"/>
        <v>43708</v>
      </c>
      <c r="C82" s="4">
        <f t="shared" si="17"/>
        <v>19</v>
      </c>
    </row>
    <row r="83" spans="1:3" s="4" customFormat="1">
      <c r="A83" s="77">
        <f t="shared" ca="1" si="16"/>
        <v>43709</v>
      </c>
      <c r="B83" s="91">
        <f t="shared" ca="1" si="14"/>
        <v>43738</v>
      </c>
      <c r="C83" s="4">
        <f t="shared" si="17"/>
        <v>20</v>
      </c>
    </row>
    <row r="84" spans="1:3" s="4" customFormat="1">
      <c r="A84" s="77">
        <f t="shared" ca="1" si="16"/>
        <v>43739</v>
      </c>
      <c r="B84" s="91">
        <f t="shared" ca="1" si="14"/>
        <v>43769</v>
      </c>
      <c r="C84" s="4">
        <f t="shared" si="17"/>
        <v>21</v>
      </c>
    </row>
    <row r="85" spans="1:3" s="4" customFormat="1">
      <c r="A85" s="77">
        <f t="shared" ca="1" si="16"/>
        <v>43770</v>
      </c>
      <c r="B85" s="91">
        <f t="shared" ca="1" si="14"/>
        <v>43799</v>
      </c>
      <c r="C85" s="4">
        <f t="shared" si="17"/>
        <v>22</v>
      </c>
    </row>
    <row r="86" spans="1:3" s="4" customFormat="1">
      <c r="A86" s="77">
        <f t="shared" ca="1" si="16"/>
        <v>43800</v>
      </c>
      <c r="B86" s="91">
        <f t="shared" ca="1" si="14"/>
        <v>43830</v>
      </c>
      <c r="C86" s="4">
        <f t="shared" si="17"/>
        <v>23</v>
      </c>
    </row>
    <row r="87" spans="1:3" s="4" customFormat="1">
      <c r="A87" s="77">
        <f t="shared" ca="1" si="16"/>
        <v>43831</v>
      </c>
      <c r="B87" s="91">
        <f t="shared" ca="1" si="14"/>
        <v>43861</v>
      </c>
      <c r="C87" s="4">
        <f t="shared" si="17"/>
        <v>24</v>
      </c>
    </row>
    <row r="88" spans="1:3" s="4" customFormat="1">
      <c r="A88" s="77">
        <f t="shared" ca="1" si="16"/>
        <v>43862</v>
      </c>
      <c r="B88" s="91">
        <f t="shared" ca="1" si="14"/>
        <v>43890</v>
      </c>
      <c r="C88" s="4">
        <f t="shared" si="17"/>
        <v>25</v>
      </c>
    </row>
    <row r="89" spans="1:3" s="4" customFormat="1">
      <c r="A89" s="77">
        <f t="shared" ca="1" si="16"/>
        <v>43891</v>
      </c>
      <c r="B89" s="91">
        <f t="shared" ca="1" si="14"/>
        <v>43921</v>
      </c>
      <c r="C89" s="4">
        <f t="shared" si="17"/>
        <v>26</v>
      </c>
    </row>
    <row r="90" spans="1:3" s="4" customFormat="1">
      <c r="A90" s="77">
        <f t="shared" ca="1" si="16"/>
        <v>43922</v>
      </c>
      <c r="B90" s="91">
        <f t="shared" ca="1" si="14"/>
        <v>43951</v>
      </c>
      <c r="C90" s="4">
        <f t="shared" si="17"/>
        <v>27</v>
      </c>
    </row>
    <row r="91" spans="1:3" s="4" customFormat="1">
      <c r="A91" s="77">
        <f t="shared" ca="1" si="16"/>
        <v>43952</v>
      </c>
      <c r="B91" s="91">
        <f t="shared" ca="1" si="14"/>
        <v>43982</v>
      </c>
      <c r="C91" s="4">
        <f t="shared" si="17"/>
        <v>28</v>
      </c>
    </row>
    <row r="92" spans="1:3" s="4" customFormat="1">
      <c r="A92" s="77">
        <f t="shared" ca="1" si="16"/>
        <v>43983</v>
      </c>
      <c r="B92" s="91">
        <f t="shared" ca="1" si="14"/>
        <v>44012</v>
      </c>
      <c r="C92" s="4">
        <f t="shared" si="17"/>
        <v>29</v>
      </c>
    </row>
    <row r="93" spans="1:3" s="4" customFormat="1">
      <c r="A93" s="77">
        <f t="shared" ca="1" si="16"/>
        <v>44013</v>
      </c>
      <c r="B93" s="91">
        <f t="shared" ca="1" si="14"/>
        <v>44043</v>
      </c>
      <c r="C93" s="4">
        <f t="shared" si="17"/>
        <v>30</v>
      </c>
    </row>
    <row r="94" spans="1:3" s="4" customFormat="1">
      <c r="A94" s="77">
        <f t="shared" ca="1" si="16"/>
        <v>44044</v>
      </c>
      <c r="B94" s="91">
        <f t="shared" ca="1" si="14"/>
        <v>44074</v>
      </c>
      <c r="C94" s="4">
        <f t="shared" si="17"/>
        <v>31</v>
      </c>
    </row>
    <row r="95" spans="1:3" s="4" customFormat="1">
      <c r="A95" s="77">
        <f t="shared" ca="1" si="16"/>
        <v>44075</v>
      </c>
      <c r="B95" s="91">
        <f t="shared" ca="1" si="14"/>
        <v>44104</v>
      </c>
      <c r="C95" s="4">
        <f t="shared" si="17"/>
        <v>32</v>
      </c>
    </row>
    <row r="96" spans="1:3" s="4" customFormat="1">
      <c r="A96" s="77">
        <f t="shared" ca="1" si="16"/>
        <v>44105</v>
      </c>
      <c r="B96" s="91">
        <f t="shared" ca="1" si="14"/>
        <v>44135</v>
      </c>
      <c r="C96" s="4">
        <f t="shared" si="17"/>
        <v>33</v>
      </c>
    </row>
    <row r="97" spans="1:16" s="4" customFormat="1">
      <c r="A97" s="77">
        <f t="shared" ca="1" si="16"/>
        <v>44136</v>
      </c>
      <c r="B97" s="91">
        <f t="shared" ref="B97" ca="1" si="18">EOMONTH(A97,0)</f>
        <v>44165</v>
      </c>
      <c r="C97" s="4">
        <f t="shared" si="17"/>
        <v>34</v>
      </c>
    </row>
    <row r="98" spans="1:16" s="4" customFormat="1">
      <c r="A98" s="77">
        <f t="shared" ref="A98" ca="1" si="19">DATE(YEAR(A97)+IF(MOD(C98,12)+1=1,1,0),MOD(C98,12)+1,1)</f>
        <v>44166</v>
      </c>
      <c r="B98" s="91">
        <f t="shared" ref="B98" ca="1" si="20">EOMONTH(A98,0)</f>
        <v>44196</v>
      </c>
      <c r="C98" s="4">
        <f t="shared" ref="C98" si="21">C97+1</f>
        <v>35</v>
      </c>
      <c r="H98" s="3">
        <v>1</v>
      </c>
    </row>
    <row r="99" spans="1:16" s="4" customFormat="1" ht="13.5" thickBot="1">
      <c r="A99" s="77">
        <f t="shared" ref="A99" ca="1" si="22">DATE(YEAR(A98)+IF(MOD(C99,12)+1=1,1,0),MOD(C99,12)+1,1)</f>
        <v>44197</v>
      </c>
      <c r="B99" s="91">
        <f t="shared" ref="B99" ca="1" si="23">EOMONTH(A99,0)</f>
        <v>44227</v>
      </c>
      <c r="C99" s="4">
        <f t="shared" ref="C99" si="24">C98+1</f>
        <v>36</v>
      </c>
      <c r="E99" s="3" t="s">
        <v>157</v>
      </c>
      <c r="F99" s="4">
        <f>INDEX(F102:F151,MATCH(D4,$E$102:$E$151,0))</f>
        <v>11</v>
      </c>
    </row>
    <row r="100" spans="1:16" s="4" customFormat="1" ht="13.5" thickBot="1">
      <c r="A100" s="77">
        <f t="shared" ref="A100" ca="1" si="25">DATE(YEAR(A99)+IF(MOD(C100,12)+1=1,1,0),MOD(C100,12)+1,1)</f>
        <v>44228</v>
      </c>
      <c r="B100" s="91">
        <f t="shared" ref="B100:B127" ca="1" si="26">EOMONTH(A100,0)</f>
        <v>44255</v>
      </c>
      <c r="C100" s="4">
        <f t="shared" ref="C100" si="27">C99+1</f>
        <v>37</v>
      </c>
      <c r="E100" s="412" t="str">
        <f>INDEX(E102:E151,MATCH(F100,$F$102:$F$151,0))</f>
        <v>מסחור ידע (אקדמיה) - מסלול הטבה מס' 6</v>
      </c>
      <c r="F100" s="412">
        <v>11</v>
      </c>
    </row>
    <row r="101" spans="1:16" s="4" customFormat="1" ht="51">
      <c r="A101" s="77">
        <f t="shared" ref="A101:A128" ca="1" si="28">DATE(YEAR(A100)+IF(MOD(C101,12)+1=1,1,0),MOD(C101,12)+1,1)</f>
        <v>44256</v>
      </c>
      <c r="B101" s="91">
        <f t="shared" ca="1" si="26"/>
        <v>44286</v>
      </c>
      <c r="C101" s="4">
        <f t="shared" ref="C101:C128" si="29">C100+1</f>
        <v>38</v>
      </c>
      <c r="E101" s="414"/>
      <c r="F101" s="413"/>
      <c r="G101" s="152" t="s">
        <v>150</v>
      </c>
      <c r="H101" s="152" t="s">
        <v>132</v>
      </c>
      <c r="I101" s="152" t="s">
        <v>151</v>
      </c>
      <c r="J101" s="152" t="s">
        <v>2</v>
      </c>
      <c r="K101" s="152" t="s">
        <v>152</v>
      </c>
      <c r="L101" s="152" t="s">
        <v>153</v>
      </c>
      <c r="M101" s="152" t="s">
        <v>154</v>
      </c>
      <c r="N101" s="152" t="s">
        <v>155</v>
      </c>
      <c r="O101" s="152" t="s">
        <v>156</v>
      </c>
      <c r="P101" s="152" t="s">
        <v>168</v>
      </c>
    </row>
    <row r="102" spans="1:16" s="4" customFormat="1">
      <c r="A102" s="77">
        <f t="shared" ca="1" si="28"/>
        <v>44287</v>
      </c>
      <c r="B102" s="91">
        <f t="shared" ca="1" si="26"/>
        <v>44316</v>
      </c>
      <c r="C102" s="4">
        <f t="shared" si="29"/>
        <v>39</v>
      </c>
      <c r="E102" s="410" t="s">
        <v>231</v>
      </c>
      <c r="F102" s="154">
        <v>1</v>
      </c>
      <c r="G102" s="155">
        <v>0</v>
      </c>
      <c r="H102" s="155">
        <v>0</v>
      </c>
      <c r="I102" s="155">
        <v>0</v>
      </c>
      <c r="J102" s="155">
        <v>0</v>
      </c>
      <c r="K102" s="155">
        <v>0</v>
      </c>
      <c r="L102" s="155">
        <v>0</v>
      </c>
      <c r="M102" s="155">
        <v>0</v>
      </c>
      <c r="N102" s="155">
        <v>0</v>
      </c>
      <c r="O102" s="155">
        <v>0</v>
      </c>
      <c r="P102" s="155">
        <v>0</v>
      </c>
    </row>
    <row r="103" spans="1:16" s="4" customFormat="1">
      <c r="A103" s="77">
        <f t="shared" ca="1" si="28"/>
        <v>44317</v>
      </c>
      <c r="B103" s="91">
        <f t="shared" ca="1" si="26"/>
        <v>44347</v>
      </c>
      <c r="C103" s="4">
        <f t="shared" si="29"/>
        <v>40</v>
      </c>
      <c r="E103" s="410" t="s">
        <v>232</v>
      </c>
      <c r="F103" s="154">
        <v>2</v>
      </c>
      <c r="G103" s="155">
        <v>1</v>
      </c>
      <c r="H103" s="155">
        <v>1</v>
      </c>
      <c r="I103" s="155">
        <v>1</v>
      </c>
      <c r="J103" s="155">
        <v>1</v>
      </c>
      <c r="K103" s="155">
        <v>0</v>
      </c>
      <c r="L103" s="155">
        <v>0</v>
      </c>
      <c r="M103" s="155">
        <v>0.2</v>
      </c>
      <c r="N103" s="155">
        <v>0.33333000000000002</v>
      </c>
      <c r="O103" s="155">
        <v>0</v>
      </c>
      <c r="P103" s="155">
        <v>0</v>
      </c>
    </row>
    <row r="104" spans="1:16" s="4" customFormat="1">
      <c r="A104" s="77">
        <f t="shared" ca="1" si="28"/>
        <v>44348</v>
      </c>
      <c r="B104" s="91">
        <f t="shared" ca="1" si="26"/>
        <v>44377</v>
      </c>
      <c r="C104" s="4">
        <f t="shared" si="29"/>
        <v>41</v>
      </c>
      <c r="E104" s="410" t="s">
        <v>233</v>
      </c>
      <c r="F104" s="154">
        <v>3</v>
      </c>
      <c r="G104" s="155">
        <v>1</v>
      </c>
      <c r="H104" s="155">
        <v>1</v>
      </c>
      <c r="I104" s="155">
        <v>1</v>
      </c>
      <c r="J104" s="155">
        <v>1</v>
      </c>
      <c r="K104" s="155">
        <v>1</v>
      </c>
      <c r="L104" s="155">
        <v>0</v>
      </c>
      <c r="M104" s="155">
        <v>0.2</v>
      </c>
      <c r="N104" s="155">
        <v>0.33333000000000002</v>
      </c>
      <c r="O104" s="155">
        <v>0</v>
      </c>
      <c r="P104" s="155">
        <v>0</v>
      </c>
    </row>
    <row r="105" spans="1:16" s="4" customFormat="1">
      <c r="A105" s="77">
        <f t="shared" ca="1" si="28"/>
        <v>44378</v>
      </c>
      <c r="B105" s="91">
        <f t="shared" ca="1" si="26"/>
        <v>44408</v>
      </c>
      <c r="C105" s="4">
        <f t="shared" si="29"/>
        <v>42</v>
      </c>
      <c r="E105" s="410" t="s">
        <v>234</v>
      </c>
      <c r="F105" s="154">
        <v>4</v>
      </c>
      <c r="G105" s="155">
        <v>0</v>
      </c>
      <c r="H105" s="155">
        <v>1</v>
      </c>
      <c r="I105" s="155">
        <v>1</v>
      </c>
      <c r="J105" s="155">
        <v>1</v>
      </c>
      <c r="K105" s="155">
        <v>1</v>
      </c>
      <c r="L105" s="155">
        <v>0</v>
      </c>
      <c r="M105" s="155">
        <v>0</v>
      </c>
      <c r="N105" s="155">
        <v>0.33333000000000002</v>
      </c>
      <c r="O105" s="155">
        <v>0</v>
      </c>
      <c r="P105" s="155">
        <v>0</v>
      </c>
    </row>
    <row r="106" spans="1:16" s="4" customFormat="1">
      <c r="A106" s="77">
        <f t="shared" ca="1" si="28"/>
        <v>44409</v>
      </c>
      <c r="B106" s="91">
        <f t="shared" ca="1" si="26"/>
        <v>44439</v>
      </c>
      <c r="C106" s="4">
        <f t="shared" si="29"/>
        <v>43</v>
      </c>
      <c r="E106" s="410" t="s">
        <v>235</v>
      </c>
      <c r="F106" s="154">
        <v>5</v>
      </c>
      <c r="G106" s="155">
        <v>1</v>
      </c>
      <c r="H106" s="155">
        <v>1</v>
      </c>
      <c r="I106" s="155">
        <v>1</v>
      </c>
      <c r="J106" s="155">
        <v>1</v>
      </c>
      <c r="K106" s="155">
        <v>1</v>
      </c>
      <c r="L106" s="155">
        <v>0</v>
      </c>
      <c r="M106" s="155">
        <v>0.2</v>
      </c>
      <c r="N106" s="155">
        <v>0.33333000000000002</v>
      </c>
      <c r="O106" s="155">
        <v>0</v>
      </c>
      <c r="P106" s="155">
        <v>0</v>
      </c>
    </row>
    <row r="107" spans="1:16" s="4" customFormat="1">
      <c r="A107" s="77">
        <f t="shared" ca="1" si="28"/>
        <v>44440</v>
      </c>
      <c r="B107" s="91">
        <f t="shared" ca="1" si="26"/>
        <v>44469</v>
      </c>
      <c r="C107" s="4">
        <f t="shared" si="29"/>
        <v>44</v>
      </c>
      <c r="E107" s="410" t="s">
        <v>236</v>
      </c>
      <c r="F107" s="154">
        <v>6</v>
      </c>
      <c r="G107" s="155">
        <v>1</v>
      </c>
      <c r="H107" s="155">
        <v>1</v>
      </c>
      <c r="I107" s="155">
        <v>1</v>
      </c>
      <c r="J107" s="155">
        <v>1</v>
      </c>
      <c r="K107" s="155">
        <v>0</v>
      </c>
      <c r="L107" s="155">
        <v>0</v>
      </c>
      <c r="M107" s="155">
        <v>0.2</v>
      </c>
      <c r="N107" s="155">
        <v>0.33333000000000002</v>
      </c>
      <c r="O107" s="155">
        <v>0</v>
      </c>
      <c r="P107" s="155">
        <v>0</v>
      </c>
    </row>
    <row r="108" spans="1:16" s="4" customFormat="1">
      <c r="A108" s="77">
        <f t="shared" ca="1" si="28"/>
        <v>44470</v>
      </c>
      <c r="B108" s="91">
        <f t="shared" ca="1" si="26"/>
        <v>44500</v>
      </c>
      <c r="C108" s="4">
        <f t="shared" si="29"/>
        <v>45</v>
      </c>
      <c r="E108" s="410" t="s">
        <v>237</v>
      </c>
      <c r="F108" s="154">
        <v>7</v>
      </c>
      <c r="G108" s="155">
        <v>1</v>
      </c>
      <c r="H108" s="155">
        <v>1</v>
      </c>
      <c r="I108" s="155">
        <v>1</v>
      </c>
      <c r="J108" s="155">
        <v>1</v>
      </c>
      <c r="K108" s="155">
        <v>1</v>
      </c>
      <c r="L108" s="155">
        <v>1</v>
      </c>
      <c r="M108" s="155">
        <v>0.2</v>
      </c>
      <c r="N108" s="155">
        <v>0.33333000000000002</v>
      </c>
      <c r="O108" s="155">
        <v>0</v>
      </c>
      <c r="P108" s="155">
        <v>0</v>
      </c>
    </row>
    <row r="109" spans="1:16" s="4" customFormat="1">
      <c r="A109" s="77">
        <f t="shared" ca="1" si="28"/>
        <v>44501</v>
      </c>
      <c r="B109" s="91">
        <f t="shared" ca="1" si="26"/>
        <v>44530</v>
      </c>
      <c r="C109" s="4">
        <f t="shared" si="29"/>
        <v>46</v>
      </c>
      <c r="E109" s="410" t="s">
        <v>238</v>
      </c>
      <c r="F109" s="154">
        <v>8</v>
      </c>
      <c r="G109" s="155">
        <v>1</v>
      </c>
      <c r="H109" s="155">
        <v>1</v>
      </c>
      <c r="I109" s="155">
        <v>1</v>
      </c>
      <c r="J109" s="155">
        <v>1</v>
      </c>
      <c r="K109" s="155">
        <v>1</v>
      </c>
      <c r="L109" s="155">
        <v>1</v>
      </c>
      <c r="M109" s="155">
        <v>0.2</v>
      </c>
      <c r="N109" s="155">
        <v>0.33333000000000002</v>
      </c>
      <c r="O109" s="155">
        <v>0</v>
      </c>
      <c r="P109" s="155">
        <v>0</v>
      </c>
    </row>
    <row r="110" spans="1:16" s="4" customFormat="1">
      <c r="A110" s="77">
        <f t="shared" ca="1" si="28"/>
        <v>44531</v>
      </c>
      <c r="B110" s="91">
        <f t="shared" ca="1" si="26"/>
        <v>44561</v>
      </c>
      <c r="C110" s="4">
        <f t="shared" si="29"/>
        <v>47</v>
      </c>
      <c r="E110" s="410" t="s">
        <v>239</v>
      </c>
      <c r="F110" s="154">
        <v>9</v>
      </c>
      <c r="G110" s="155">
        <v>0</v>
      </c>
      <c r="H110" s="155">
        <v>1</v>
      </c>
      <c r="I110" s="155">
        <v>1</v>
      </c>
      <c r="J110" s="155">
        <v>1</v>
      </c>
      <c r="K110" s="155">
        <v>1</v>
      </c>
      <c r="L110" s="155">
        <v>0</v>
      </c>
      <c r="M110" s="155">
        <v>0</v>
      </c>
      <c r="N110" s="155">
        <v>0</v>
      </c>
      <c r="O110" s="155">
        <v>0</v>
      </c>
      <c r="P110" s="155">
        <v>0</v>
      </c>
    </row>
    <row r="111" spans="1:16" s="4" customFormat="1">
      <c r="A111" s="77">
        <f t="shared" ca="1" si="28"/>
        <v>44562</v>
      </c>
      <c r="B111" s="91">
        <f t="shared" ca="1" si="26"/>
        <v>44592</v>
      </c>
      <c r="C111" s="4">
        <f t="shared" si="29"/>
        <v>48</v>
      </c>
      <c r="E111" s="410" t="s">
        <v>240</v>
      </c>
      <c r="F111" s="154">
        <v>10</v>
      </c>
      <c r="G111" s="155">
        <v>1</v>
      </c>
      <c r="H111" s="155">
        <v>1</v>
      </c>
      <c r="I111" s="155">
        <v>1</v>
      </c>
      <c r="J111" s="155">
        <v>1</v>
      </c>
      <c r="K111" s="155">
        <v>0</v>
      </c>
      <c r="L111" s="155">
        <v>0</v>
      </c>
      <c r="M111" s="155">
        <v>0.2</v>
      </c>
      <c r="N111" s="155">
        <v>0.33333000000000002</v>
      </c>
      <c r="O111" s="155">
        <v>0</v>
      </c>
      <c r="P111" s="155">
        <v>0</v>
      </c>
    </row>
    <row r="112" spans="1:16" s="4" customFormat="1">
      <c r="A112" s="77">
        <f t="shared" ca="1" si="28"/>
        <v>44593</v>
      </c>
      <c r="B112" s="91">
        <f t="shared" ca="1" si="26"/>
        <v>44620</v>
      </c>
      <c r="C112" s="4">
        <f t="shared" si="29"/>
        <v>49</v>
      </c>
      <c r="E112" s="410" t="s">
        <v>241</v>
      </c>
      <c r="F112" s="154">
        <v>11</v>
      </c>
      <c r="G112" s="155">
        <v>1</v>
      </c>
      <c r="H112" s="155">
        <v>1</v>
      </c>
      <c r="I112" s="155">
        <v>1</v>
      </c>
      <c r="J112" s="155">
        <v>1</v>
      </c>
      <c r="K112" s="155">
        <v>0</v>
      </c>
      <c r="L112" s="155">
        <v>0</v>
      </c>
      <c r="M112" s="155">
        <v>0.2</v>
      </c>
      <c r="N112" s="155">
        <v>0.33333000000000002</v>
      </c>
      <c r="O112" s="155">
        <v>0.2</v>
      </c>
      <c r="P112" s="155">
        <v>0</v>
      </c>
    </row>
    <row r="113" spans="1:16" s="4" customFormat="1">
      <c r="A113" s="77">
        <f t="shared" ca="1" si="28"/>
        <v>44621</v>
      </c>
      <c r="B113" s="91">
        <f t="shared" ca="1" si="26"/>
        <v>44651</v>
      </c>
      <c r="C113" s="4">
        <f t="shared" si="29"/>
        <v>50</v>
      </c>
      <c r="E113" s="410" t="s">
        <v>242</v>
      </c>
      <c r="F113" s="154">
        <v>12</v>
      </c>
      <c r="G113" s="155">
        <v>1</v>
      </c>
      <c r="H113" s="155">
        <v>1</v>
      </c>
      <c r="I113" s="155">
        <v>1</v>
      </c>
      <c r="J113" s="155">
        <v>1</v>
      </c>
      <c r="K113" s="155">
        <v>0</v>
      </c>
      <c r="L113" s="155">
        <v>0</v>
      </c>
      <c r="M113" s="155">
        <v>0.2</v>
      </c>
      <c r="N113" s="155">
        <v>0.33333000000000002</v>
      </c>
      <c r="O113" s="155">
        <v>0.2</v>
      </c>
      <c r="P113" s="155">
        <v>0</v>
      </c>
    </row>
    <row r="114" spans="1:16" s="4" customFormat="1">
      <c r="A114" s="77">
        <f t="shared" ca="1" si="28"/>
        <v>44652</v>
      </c>
      <c r="B114" s="91">
        <f t="shared" ca="1" si="26"/>
        <v>44681</v>
      </c>
      <c r="C114" s="4">
        <f t="shared" si="29"/>
        <v>51</v>
      </c>
      <c r="E114" s="410" t="s">
        <v>243</v>
      </c>
      <c r="F114" s="154">
        <v>13</v>
      </c>
      <c r="G114" s="155">
        <v>1</v>
      </c>
      <c r="H114" s="155">
        <v>1</v>
      </c>
      <c r="I114" s="155">
        <v>1</v>
      </c>
      <c r="J114" s="155">
        <v>1</v>
      </c>
      <c r="K114" s="155">
        <v>1</v>
      </c>
      <c r="L114" s="155">
        <v>0</v>
      </c>
      <c r="M114" s="155">
        <v>0.2</v>
      </c>
      <c r="N114" s="155">
        <v>0.33333000000000002</v>
      </c>
      <c r="O114" s="155">
        <v>0</v>
      </c>
      <c r="P114" s="155">
        <v>0</v>
      </c>
    </row>
    <row r="115" spans="1:16" s="4" customFormat="1">
      <c r="A115" s="77">
        <f t="shared" ca="1" si="28"/>
        <v>44682</v>
      </c>
      <c r="B115" s="91">
        <f t="shared" ca="1" si="26"/>
        <v>44712</v>
      </c>
      <c r="C115" s="4">
        <f t="shared" si="29"/>
        <v>52</v>
      </c>
      <c r="E115" s="410" t="s">
        <v>244</v>
      </c>
      <c r="F115" s="154">
        <v>14</v>
      </c>
      <c r="G115" s="155">
        <v>1</v>
      </c>
      <c r="H115" s="155">
        <v>1</v>
      </c>
      <c r="I115" s="155">
        <v>1</v>
      </c>
      <c r="J115" s="155">
        <v>1</v>
      </c>
      <c r="K115" s="155">
        <v>1</v>
      </c>
      <c r="L115" s="155">
        <v>0</v>
      </c>
      <c r="M115" s="155">
        <v>0.2</v>
      </c>
      <c r="N115" s="155">
        <v>0.33333000000000002</v>
      </c>
      <c r="O115" s="155">
        <v>0</v>
      </c>
      <c r="P115" s="155">
        <v>0</v>
      </c>
    </row>
    <row r="116" spans="1:16" s="4" customFormat="1">
      <c r="A116" s="77">
        <f t="shared" ca="1" si="28"/>
        <v>44713</v>
      </c>
      <c r="B116" s="91">
        <f t="shared" ca="1" si="26"/>
        <v>44742</v>
      </c>
      <c r="C116" s="4">
        <f t="shared" si="29"/>
        <v>53</v>
      </c>
      <c r="E116" s="410" t="s">
        <v>245</v>
      </c>
      <c r="F116" s="154">
        <v>15</v>
      </c>
      <c r="G116" s="155">
        <v>1</v>
      </c>
      <c r="H116" s="155">
        <v>1</v>
      </c>
      <c r="I116" s="155">
        <v>1</v>
      </c>
      <c r="J116" s="155">
        <v>1</v>
      </c>
      <c r="K116" s="155">
        <v>1</v>
      </c>
      <c r="L116" s="155">
        <v>0</v>
      </c>
      <c r="M116" s="155">
        <v>0.2</v>
      </c>
      <c r="N116" s="155">
        <v>0.33333000000000002</v>
      </c>
      <c r="O116" s="155">
        <v>0</v>
      </c>
      <c r="P116" s="155">
        <v>0</v>
      </c>
    </row>
    <row r="117" spans="1:16" s="4" customFormat="1">
      <c r="A117" s="77">
        <f t="shared" ca="1" si="28"/>
        <v>44743</v>
      </c>
      <c r="B117" s="91">
        <f t="shared" ca="1" si="26"/>
        <v>44773</v>
      </c>
      <c r="C117" s="4">
        <f t="shared" si="29"/>
        <v>54</v>
      </c>
      <c r="E117" s="410" t="s">
        <v>246</v>
      </c>
      <c r="F117" s="154">
        <v>16</v>
      </c>
      <c r="G117" s="155">
        <v>1</v>
      </c>
      <c r="H117" s="155">
        <v>1</v>
      </c>
      <c r="I117" s="155">
        <v>1</v>
      </c>
      <c r="J117" s="155">
        <v>1</v>
      </c>
      <c r="K117" s="155">
        <v>0</v>
      </c>
      <c r="L117" s="155">
        <v>0</v>
      </c>
      <c r="M117" s="155">
        <v>0.2</v>
      </c>
      <c r="N117" s="155">
        <v>0.33329999999999999</v>
      </c>
      <c r="O117" s="155">
        <v>0</v>
      </c>
      <c r="P117" s="155">
        <v>0</v>
      </c>
    </row>
    <row r="118" spans="1:16" s="4" customFormat="1">
      <c r="A118" s="77">
        <f t="shared" ca="1" si="28"/>
        <v>44774</v>
      </c>
      <c r="B118" s="91">
        <f t="shared" ca="1" si="26"/>
        <v>44804</v>
      </c>
      <c r="C118" s="4">
        <f t="shared" si="29"/>
        <v>55</v>
      </c>
      <c r="E118" s="410" t="s">
        <v>247</v>
      </c>
      <c r="F118" s="154">
        <v>17</v>
      </c>
      <c r="G118" s="155">
        <v>1</v>
      </c>
      <c r="H118" s="155">
        <v>1</v>
      </c>
      <c r="I118" s="155">
        <v>1</v>
      </c>
      <c r="J118" s="155">
        <v>1</v>
      </c>
      <c r="K118" s="155">
        <v>0</v>
      </c>
      <c r="L118" s="155">
        <v>0</v>
      </c>
      <c r="M118" s="155">
        <v>0.2</v>
      </c>
      <c r="N118" s="155">
        <v>0.33329999999999999</v>
      </c>
      <c r="O118" s="155">
        <v>0</v>
      </c>
      <c r="P118" s="155">
        <v>0</v>
      </c>
    </row>
    <row r="119" spans="1:16" s="4" customFormat="1">
      <c r="A119" s="77">
        <f t="shared" ca="1" si="28"/>
        <v>44805</v>
      </c>
      <c r="B119" s="91">
        <f t="shared" ca="1" si="26"/>
        <v>44834</v>
      </c>
      <c r="C119" s="4">
        <f t="shared" si="29"/>
        <v>56</v>
      </c>
      <c r="E119" s="410" t="s">
        <v>248</v>
      </c>
      <c r="F119" s="154">
        <v>18</v>
      </c>
      <c r="G119" s="155">
        <v>1</v>
      </c>
      <c r="H119" s="155">
        <v>1</v>
      </c>
      <c r="I119" s="155">
        <v>1</v>
      </c>
      <c r="J119" s="155">
        <v>1</v>
      </c>
      <c r="K119" s="155">
        <v>0</v>
      </c>
      <c r="L119" s="155">
        <v>0</v>
      </c>
      <c r="M119" s="155">
        <v>0.2</v>
      </c>
      <c r="N119" s="155">
        <v>0.33329999999999999</v>
      </c>
      <c r="O119" s="155">
        <v>0.2</v>
      </c>
      <c r="P119" s="155">
        <v>0</v>
      </c>
    </row>
    <row r="120" spans="1:16" s="4" customFormat="1">
      <c r="A120" s="77">
        <f t="shared" ca="1" si="28"/>
        <v>44835</v>
      </c>
      <c r="B120" s="91">
        <f t="shared" ca="1" si="26"/>
        <v>44865</v>
      </c>
      <c r="C120" s="4">
        <f t="shared" si="29"/>
        <v>57</v>
      </c>
      <c r="E120" s="410" t="s">
        <v>249</v>
      </c>
      <c r="F120" s="154">
        <v>19</v>
      </c>
      <c r="G120" s="155">
        <v>1</v>
      </c>
      <c r="H120" s="155">
        <v>1</v>
      </c>
      <c r="I120" s="155">
        <v>1</v>
      </c>
      <c r="J120" s="155">
        <v>1</v>
      </c>
      <c r="K120" s="155">
        <v>0</v>
      </c>
      <c r="L120" s="155">
        <v>0</v>
      </c>
      <c r="M120" s="155">
        <v>0.2</v>
      </c>
      <c r="N120" s="155">
        <v>0.33329999999999999</v>
      </c>
      <c r="O120" s="155">
        <v>0</v>
      </c>
      <c r="P120" s="155">
        <v>0</v>
      </c>
    </row>
    <row r="121" spans="1:16" s="4" customFormat="1">
      <c r="A121" s="77">
        <f t="shared" ca="1" si="28"/>
        <v>44866</v>
      </c>
      <c r="B121" s="91">
        <f t="shared" ca="1" si="26"/>
        <v>44895</v>
      </c>
      <c r="C121" s="4">
        <f t="shared" si="29"/>
        <v>58</v>
      </c>
      <c r="E121" s="410" t="s">
        <v>250</v>
      </c>
      <c r="F121" s="154">
        <v>20</v>
      </c>
      <c r="G121" s="155">
        <v>1</v>
      </c>
      <c r="H121" s="155">
        <v>1</v>
      </c>
      <c r="I121" s="155">
        <v>1</v>
      </c>
      <c r="J121" s="155">
        <v>1</v>
      </c>
      <c r="K121" s="155">
        <v>0</v>
      </c>
      <c r="L121" s="155">
        <v>0</v>
      </c>
      <c r="M121" s="155">
        <v>0.2</v>
      </c>
      <c r="N121" s="155">
        <v>0.33333000000000002</v>
      </c>
      <c r="O121" s="155">
        <v>0</v>
      </c>
      <c r="P121" s="155">
        <v>0</v>
      </c>
    </row>
    <row r="122" spans="1:16" s="4" customFormat="1">
      <c r="A122" s="77">
        <f t="shared" ca="1" si="28"/>
        <v>44896</v>
      </c>
      <c r="B122" s="91">
        <f t="shared" ca="1" si="26"/>
        <v>44926</v>
      </c>
      <c r="C122" s="4">
        <f t="shared" si="29"/>
        <v>59</v>
      </c>
      <c r="E122" s="410" t="s">
        <v>251</v>
      </c>
      <c r="F122" s="154">
        <v>21</v>
      </c>
      <c r="G122" s="155">
        <v>1</v>
      </c>
      <c r="H122" s="155">
        <v>1</v>
      </c>
      <c r="I122" s="155">
        <v>1</v>
      </c>
      <c r="J122" s="155">
        <v>1</v>
      </c>
      <c r="K122" s="155">
        <v>1</v>
      </c>
      <c r="L122" s="155">
        <v>0</v>
      </c>
      <c r="M122" s="155">
        <v>0.2</v>
      </c>
      <c r="N122" s="155">
        <v>1</v>
      </c>
      <c r="O122" s="155">
        <v>0</v>
      </c>
      <c r="P122" s="155">
        <v>1</v>
      </c>
    </row>
    <row r="123" spans="1:16" s="4" customFormat="1">
      <c r="A123" s="77">
        <f t="shared" ca="1" si="28"/>
        <v>44927</v>
      </c>
      <c r="B123" s="91">
        <f t="shared" ca="1" si="26"/>
        <v>44957</v>
      </c>
      <c r="C123" s="4">
        <f t="shared" si="29"/>
        <v>60</v>
      </c>
      <c r="E123" s="410" t="s">
        <v>252</v>
      </c>
      <c r="F123" s="154">
        <v>22</v>
      </c>
      <c r="G123" s="155">
        <v>1</v>
      </c>
      <c r="H123" s="155">
        <v>1</v>
      </c>
      <c r="I123" s="155">
        <v>1</v>
      </c>
      <c r="J123" s="155">
        <v>1</v>
      </c>
      <c r="K123" s="155">
        <v>1</v>
      </c>
      <c r="L123" s="155">
        <v>0</v>
      </c>
      <c r="M123" s="155">
        <v>0.2</v>
      </c>
      <c r="N123" s="155">
        <v>1</v>
      </c>
      <c r="O123" s="155">
        <v>0</v>
      </c>
      <c r="P123" s="155">
        <v>1</v>
      </c>
    </row>
    <row r="124" spans="1:16" s="4" customFormat="1">
      <c r="A124" s="77">
        <f t="shared" ca="1" si="28"/>
        <v>44958</v>
      </c>
      <c r="B124" s="91">
        <f t="shared" ca="1" si="26"/>
        <v>44985</v>
      </c>
      <c r="C124" s="4">
        <f t="shared" si="29"/>
        <v>61</v>
      </c>
      <c r="E124" s="410" t="s">
        <v>253</v>
      </c>
      <c r="F124" s="154">
        <v>23</v>
      </c>
      <c r="G124" s="155">
        <v>1</v>
      </c>
      <c r="H124" s="155">
        <v>1</v>
      </c>
      <c r="I124" s="155">
        <v>1</v>
      </c>
      <c r="J124" s="155">
        <v>1</v>
      </c>
      <c r="K124" s="155">
        <v>1</v>
      </c>
      <c r="L124" s="155">
        <v>0</v>
      </c>
      <c r="M124" s="155">
        <v>0.2</v>
      </c>
      <c r="N124" s="155">
        <v>1</v>
      </c>
      <c r="O124" s="155">
        <v>0</v>
      </c>
      <c r="P124" s="155">
        <v>1</v>
      </c>
    </row>
    <row r="125" spans="1:16" s="4" customFormat="1">
      <c r="A125" s="77">
        <f t="shared" ca="1" si="28"/>
        <v>44986</v>
      </c>
      <c r="B125" s="91">
        <f t="shared" ca="1" si="26"/>
        <v>45016</v>
      </c>
      <c r="C125" s="4">
        <f t="shared" si="29"/>
        <v>62</v>
      </c>
      <c r="E125" s="410" t="s">
        <v>254</v>
      </c>
      <c r="F125" s="154">
        <v>24</v>
      </c>
      <c r="G125" s="155">
        <v>1</v>
      </c>
      <c r="H125" s="155">
        <v>1</v>
      </c>
      <c r="I125" s="155">
        <v>1</v>
      </c>
      <c r="J125" s="155">
        <v>1</v>
      </c>
      <c r="K125" s="155">
        <v>1</v>
      </c>
      <c r="L125" s="155">
        <v>0</v>
      </c>
      <c r="M125" s="155">
        <v>0</v>
      </c>
      <c r="N125" s="155">
        <v>1</v>
      </c>
      <c r="O125" s="155">
        <v>0</v>
      </c>
      <c r="P125" s="155">
        <v>1</v>
      </c>
    </row>
    <row r="126" spans="1:16" s="4" customFormat="1">
      <c r="A126" s="77">
        <f t="shared" ca="1" si="28"/>
        <v>45017</v>
      </c>
      <c r="B126" s="91">
        <f t="shared" ca="1" si="26"/>
        <v>45046</v>
      </c>
      <c r="C126" s="4">
        <f t="shared" si="29"/>
        <v>63</v>
      </c>
      <c r="E126" s="410" t="s">
        <v>255</v>
      </c>
      <c r="F126" s="154">
        <v>25</v>
      </c>
      <c r="G126" s="155">
        <v>1</v>
      </c>
      <c r="H126" s="155">
        <v>1</v>
      </c>
      <c r="I126" s="155">
        <v>1</v>
      </c>
      <c r="J126" s="155">
        <v>1</v>
      </c>
      <c r="K126" s="155">
        <v>1</v>
      </c>
      <c r="L126" s="155">
        <v>0</v>
      </c>
      <c r="M126" s="155">
        <v>0.2</v>
      </c>
      <c r="N126" s="155">
        <v>1</v>
      </c>
      <c r="O126" s="155">
        <v>0</v>
      </c>
      <c r="P126" s="155">
        <v>0</v>
      </c>
    </row>
    <row r="127" spans="1:16" s="4" customFormat="1">
      <c r="A127" s="77">
        <f t="shared" ca="1" si="28"/>
        <v>45047</v>
      </c>
      <c r="B127" s="91">
        <f t="shared" ca="1" si="26"/>
        <v>45077</v>
      </c>
      <c r="C127" s="4">
        <f t="shared" si="29"/>
        <v>64</v>
      </c>
      <c r="E127" s="410" t="s">
        <v>256</v>
      </c>
      <c r="F127" s="154">
        <v>26</v>
      </c>
      <c r="G127" s="155">
        <v>0</v>
      </c>
      <c r="H127" s="155">
        <v>1</v>
      </c>
      <c r="I127" s="155">
        <v>0</v>
      </c>
      <c r="J127" s="155">
        <v>1</v>
      </c>
      <c r="K127" s="155">
        <v>0</v>
      </c>
      <c r="L127" s="155">
        <v>0</v>
      </c>
      <c r="M127" s="155">
        <v>0</v>
      </c>
      <c r="N127" s="155">
        <v>1</v>
      </c>
      <c r="O127" s="155">
        <v>0</v>
      </c>
      <c r="P127" s="155">
        <v>0</v>
      </c>
    </row>
    <row r="128" spans="1:16" s="4" customFormat="1">
      <c r="A128" s="77">
        <f t="shared" ca="1" si="28"/>
        <v>45078</v>
      </c>
      <c r="B128" s="91">
        <f t="shared" ref="B128" ca="1" si="30">EOMONTH(A128,0)</f>
        <v>45107</v>
      </c>
      <c r="C128" s="4">
        <f t="shared" si="29"/>
        <v>65</v>
      </c>
      <c r="E128" s="410" t="s">
        <v>257</v>
      </c>
      <c r="F128" s="154">
        <v>27</v>
      </c>
      <c r="G128" s="155">
        <v>1</v>
      </c>
      <c r="H128" s="155">
        <v>0</v>
      </c>
      <c r="I128" s="155">
        <v>1</v>
      </c>
      <c r="J128" s="155">
        <v>1</v>
      </c>
      <c r="K128" s="155">
        <v>1</v>
      </c>
      <c r="L128" s="155">
        <v>0</v>
      </c>
      <c r="M128" s="155">
        <v>0</v>
      </c>
      <c r="N128" s="155">
        <v>0</v>
      </c>
      <c r="O128" s="155">
        <v>0</v>
      </c>
      <c r="P128" s="155">
        <v>0</v>
      </c>
    </row>
    <row r="129" spans="1:17" s="4" customFormat="1">
      <c r="A129" s="77">
        <f t="shared" ref="A129" ca="1" si="31">DATE(YEAR(A128)+IF(MOD(C129,12)+1=1,1,0),MOD(C129,12)+1,1)</f>
        <v>45108</v>
      </c>
      <c r="B129" s="91">
        <f t="shared" ref="B129" ca="1" si="32">EOMONTH(A129,0)</f>
        <v>45138</v>
      </c>
      <c r="C129" s="4">
        <f t="shared" ref="C129" si="33">C128+1</f>
        <v>66</v>
      </c>
      <c r="E129" s="410" t="s">
        <v>258</v>
      </c>
      <c r="F129" s="154">
        <v>28</v>
      </c>
      <c r="G129" s="155">
        <v>1</v>
      </c>
      <c r="H129" s="155">
        <v>1</v>
      </c>
      <c r="I129" s="155">
        <v>1</v>
      </c>
      <c r="J129" s="155">
        <v>1</v>
      </c>
      <c r="K129" s="155">
        <v>0</v>
      </c>
      <c r="L129" s="155">
        <v>0</v>
      </c>
      <c r="M129" s="155">
        <v>0.2</v>
      </c>
      <c r="N129" s="155">
        <v>0.33333000000000002</v>
      </c>
      <c r="O129" s="155">
        <v>0</v>
      </c>
      <c r="P129" s="155">
        <v>0</v>
      </c>
    </row>
    <row r="130" spans="1:17" s="4" customFormat="1">
      <c r="A130" s="77">
        <f t="shared" ref="A130" ca="1" si="34">DATE(YEAR(A129)+IF(MOD(C130,12)+1=1,1,0),MOD(C130,12)+1,1)</f>
        <v>45139</v>
      </c>
      <c r="B130" s="91">
        <f t="shared" ref="B130" ca="1" si="35">EOMONTH(A130,0)</f>
        <v>45169</v>
      </c>
      <c r="C130" s="4">
        <f t="shared" ref="C130" si="36">C129+1</f>
        <v>67</v>
      </c>
      <c r="E130" s="410" t="s">
        <v>259</v>
      </c>
      <c r="F130" s="154">
        <v>29</v>
      </c>
      <c r="G130" s="155">
        <v>1</v>
      </c>
      <c r="H130" s="155">
        <v>1</v>
      </c>
      <c r="I130" s="155">
        <v>1</v>
      </c>
      <c r="J130" s="155">
        <v>1</v>
      </c>
      <c r="K130" s="155">
        <v>0</v>
      </c>
      <c r="L130" s="155">
        <v>0</v>
      </c>
      <c r="M130" s="155">
        <v>0.2</v>
      </c>
      <c r="N130" s="155">
        <v>0.33333000000000002</v>
      </c>
      <c r="O130" s="155">
        <v>0</v>
      </c>
      <c r="P130" s="155">
        <v>0</v>
      </c>
    </row>
    <row r="131" spans="1:17" s="4" customFormat="1">
      <c r="A131" s="77">
        <f t="shared" ref="A131" ca="1" si="37">DATE(YEAR(A130)+IF(MOD(C131,12)+1=1,1,0),MOD(C131,12)+1,1)</f>
        <v>45170</v>
      </c>
      <c r="B131" s="91">
        <f t="shared" ref="B131" ca="1" si="38">EOMONTH(A131,0)</f>
        <v>45199</v>
      </c>
      <c r="C131" s="4">
        <f t="shared" ref="C131" si="39">C130+1</f>
        <v>68</v>
      </c>
      <c r="E131" s="410" t="s">
        <v>260</v>
      </c>
      <c r="F131" s="154">
        <v>30</v>
      </c>
      <c r="G131" s="155">
        <v>1</v>
      </c>
      <c r="H131" s="155">
        <v>1</v>
      </c>
      <c r="I131" s="155">
        <v>1</v>
      </c>
      <c r="J131" s="155">
        <v>1</v>
      </c>
      <c r="K131" s="155">
        <v>0</v>
      </c>
      <c r="L131" s="155">
        <v>1</v>
      </c>
      <c r="M131" s="155">
        <v>0</v>
      </c>
      <c r="N131" s="155">
        <v>0.33333000000000002</v>
      </c>
      <c r="O131" s="155">
        <v>0</v>
      </c>
      <c r="P131" s="155">
        <v>0</v>
      </c>
    </row>
    <row r="132" spans="1:17" s="4" customFormat="1">
      <c r="A132" s="77">
        <f t="shared" ref="A132" ca="1" si="40">DATE(YEAR(A131)+IF(MOD(C132,12)+1=1,1,0),MOD(C132,12)+1,1)</f>
        <v>45200</v>
      </c>
      <c r="B132" s="91">
        <f t="shared" ref="B132:B153" ca="1" si="41">EOMONTH(A132,0)</f>
        <v>45230</v>
      </c>
      <c r="C132" s="4">
        <f t="shared" ref="C132" si="42">C131+1</f>
        <v>69</v>
      </c>
      <c r="E132" s="410" t="s">
        <v>261</v>
      </c>
      <c r="F132" s="154">
        <v>31</v>
      </c>
      <c r="G132" s="155">
        <v>1</v>
      </c>
      <c r="H132" s="155">
        <v>1</v>
      </c>
      <c r="I132" s="155">
        <v>1</v>
      </c>
      <c r="J132" s="155">
        <v>1</v>
      </c>
      <c r="K132" s="155">
        <v>0</v>
      </c>
      <c r="L132" s="155">
        <v>1</v>
      </c>
      <c r="M132" s="155">
        <v>0.2</v>
      </c>
      <c r="N132" s="155">
        <v>0.33333000000000002</v>
      </c>
      <c r="O132" s="155">
        <v>0</v>
      </c>
      <c r="P132" s="155">
        <v>0</v>
      </c>
    </row>
    <row r="133" spans="1:17" s="4" customFormat="1">
      <c r="A133" s="77">
        <f t="shared" ref="A133:A153" ca="1" si="43">DATE(YEAR(A132)+IF(MOD(C133,12)+1=1,1,0),MOD(C133,12)+1,1)</f>
        <v>45231</v>
      </c>
      <c r="B133" s="91">
        <f t="shared" ca="1" si="41"/>
        <v>45260</v>
      </c>
      <c r="C133" s="4">
        <f t="shared" ref="C133:C153" si="44">C132+1</f>
        <v>70</v>
      </c>
      <c r="E133" s="410" t="s">
        <v>262</v>
      </c>
      <c r="F133" s="154">
        <v>32</v>
      </c>
      <c r="G133" s="155">
        <v>1</v>
      </c>
      <c r="H133" s="155">
        <v>1</v>
      </c>
      <c r="I133" s="155">
        <v>1</v>
      </c>
      <c r="J133" s="155">
        <v>1</v>
      </c>
      <c r="K133" s="155">
        <v>0</v>
      </c>
      <c r="L133" s="155">
        <v>1</v>
      </c>
      <c r="M133" s="155">
        <v>0.2</v>
      </c>
      <c r="N133" s="155">
        <v>0.33333000000000002</v>
      </c>
      <c r="O133" s="155">
        <v>0.2</v>
      </c>
      <c r="P133" s="155">
        <v>0</v>
      </c>
    </row>
    <row r="134" spans="1:17" s="4" customFormat="1">
      <c r="A134" s="77">
        <f t="shared" ca="1" si="43"/>
        <v>45261</v>
      </c>
      <c r="B134" s="91">
        <f t="shared" ca="1" si="41"/>
        <v>45291</v>
      </c>
      <c r="C134" s="4">
        <f t="shared" si="44"/>
        <v>71</v>
      </c>
      <c r="E134" s="410" t="s">
        <v>263</v>
      </c>
      <c r="F134" s="154">
        <v>33</v>
      </c>
      <c r="G134" s="155">
        <v>0</v>
      </c>
      <c r="H134" s="155">
        <v>0</v>
      </c>
      <c r="I134" s="155">
        <v>0</v>
      </c>
      <c r="J134" s="155">
        <v>1</v>
      </c>
      <c r="K134" s="155">
        <v>0</v>
      </c>
      <c r="L134" s="155">
        <v>0</v>
      </c>
      <c r="M134" s="155">
        <v>0</v>
      </c>
      <c r="N134" s="155">
        <v>0</v>
      </c>
      <c r="O134" s="155">
        <v>0</v>
      </c>
      <c r="P134" s="155">
        <v>0</v>
      </c>
    </row>
    <row r="135" spans="1:17" s="4" customFormat="1">
      <c r="A135" s="77">
        <f t="shared" ca="1" si="43"/>
        <v>45292</v>
      </c>
      <c r="B135" s="91">
        <f t="shared" ca="1" si="41"/>
        <v>45322</v>
      </c>
      <c r="C135" s="4">
        <f t="shared" si="44"/>
        <v>72</v>
      </c>
      <c r="E135" s="410" t="s">
        <v>264</v>
      </c>
      <c r="F135" s="154">
        <v>34</v>
      </c>
      <c r="G135" s="155">
        <v>1</v>
      </c>
      <c r="H135" s="155">
        <v>1</v>
      </c>
      <c r="I135" s="155">
        <v>1</v>
      </c>
      <c r="J135" s="155">
        <v>1</v>
      </c>
      <c r="K135" s="155">
        <v>1</v>
      </c>
      <c r="L135" s="155">
        <v>0</v>
      </c>
      <c r="M135" s="155">
        <v>0</v>
      </c>
      <c r="N135" s="155">
        <v>1</v>
      </c>
      <c r="O135" s="155">
        <v>0</v>
      </c>
      <c r="P135" s="155">
        <v>0</v>
      </c>
    </row>
    <row r="136" spans="1:17" s="4" customFormat="1">
      <c r="A136" s="77">
        <f t="shared" ca="1" si="43"/>
        <v>45323</v>
      </c>
      <c r="B136" s="91">
        <f t="shared" ca="1" si="41"/>
        <v>45351</v>
      </c>
      <c r="C136" s="4">
        <f t="shared" si="44"/>
        <v>73</v>
      </c>
      <c r="E136" s="410" t="s">
        <v>265</v>
      </c>
      <c r="F136" s="154">
        <v>35</v>
      </c>
      <c r="G136" s="155">
        <v>1</v>
      </c>
      <c r="H136" s="155">
        <v>0</v>
      </c>
      <c r="I136" s="155">
        <v>0</v>
      </c>
      <c r="J136" s="155">
        <v>0</v>
      </c>
      <c r="K136" s="155">
        <v>0</v>
      </c>
      <c r="L136" s="155">
        <v>0</v>
      </c>
      <c r="M136" s="155">
        <v>0</v>
      </c>
      <c r="N136" s="155">
        <v>0</v>
      </c>
      <c r="O136" s="155">
        <v>0</v>
      </c>
      <c r="P136" s="155">
        <v>0</v>
      </c>
    </row>
    <row r="137" spans="1:17" s="4" customFormat="1">
      <c r="A137" s="77">
        <f t="shared" ca="1" si="43"/>
        <v>45352</v>
      </c>
      <c r="B137" s="91">
        <f t="shared" ca="1" si="41"/>
        <v>45382</v>
      </c>
      <c r="C137" s="4">
        <f t="shared" si="44"/>
        <v>74</v>
      </c>
      <c r="E137" s="410" t="s">
        <v>266</v>
      </c>
      <c r="F137" s="154">
        <v>36</v>
      </c>
      <c r="G137" s="155">
        <v>1</v>
      </c>
      <c r="H137" s="155">
        <v>1</v>
      </c>
      <c r="I137" s="155">
        <v>1</v>
      </c>
      <c r="J137" s="155">
        <v>1</v>
      </c>
      <c r="K137" s="155">
        <v>0</v>
      </c>
      <c r="L137" s="155">
        <v>0</v>
      </c>
      <c r="M137" s="155">
        <v>0</v>
      </c>
      <c r="N137" s="155">
        <v>1</v>
      </c>
      <c r="O137" s="155">
        <v>0</v>
      </c>
      <c r="P137" s="155">
        <v>1</v>
      </c>
    </row>
    <row r="138" spans="1:17" s="4" customFormat="1">
      <c r="A138" s="77">
        <f t="shared" ca="1" si="43"/>
        <v>45383</v>
      </c>
      <c r="B138" s="91">
        <f t="shared" ca="1" si="41"/>
        <v>45412</v>
      </c>
      <c r="C138" s="4">
        <f t="shared" si="44"/>
        <v>75</v>
      </c>
      <c r="E138" s="153"/>
      <c r="F138" s="154">
        <v>37</v>
      </c>
      <c r="G138" s="155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</row>
    <row r="139" spans="1:17" s="4" customFormat="1">
      <c r="A139" s="77">
        <f t="shared" ca="1" si="43"/>
        <v>45413</v>
      </c>
      <c r="B139" s="91">
        <f t="shared" ca="1" si="41"/>
        <v>45443</v>
      </c>
      <c r="C139" s="4">
        <f t="shared" si="44"/>
        <v>76</v>
      </c>
      <c r="E139" s="153"/>
      <c r="F139" s="154">
        <v>38</v>
      </c>
      <c r="G139" s="155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</row>
    <row r="140" spans="1:17" s="4" customFormat="1">
      <c r="A140" s="77">
        <f t="shared" ca="1" si="43"/>
        <v>45444</v>
      </c>
      <c r="B140" s="91">
        <f t="shared" ca="1" si="41"/>
        <v>45473</v>
      </c>
      <c r="C140" s="4">
        <f t="shared" si="44"/>
        <v>77</v>
      </c>
      <c r="E140" s="153"/>
      <c r="F140" s="154">
        <v>39</v>
      </c>
      <c r="G140" s="155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</row>
    <row r="141" spans="1:17" s="4" customFormat="1">
      <c r="A141" s="77">
        <f t="shared" ca="1" si="43"/>
        <v>45474</v>
      </c>
      <c r="B141" s="91">
        <f t="shared" ca="1" si="41"/>
        <v>45504</v>
      </c>
      <c r="C141" s="4">
        <f t="shared" si="44"/>
        <v>78</v>
      </c>
      <c r="E141" s="153"/>
      <c r="F141" s="154">
        <v>40</v>
      </c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</row>
    <row r="142" spans="1:17" s="4" customFormat="1">
      <c r="A142" s="77">
        <f t="shared" ca="1" si="43"/>
        <v>45505</v>
      </c>
      <c r="B142" s="91">
        <f t="shared" ca="1" si="41"/>
        <v>45535</v>
      </c>
      <c r="C142" s="4">
        <f t="shared" si="44"/>
        <v>79</v>
      </c>
      <c r="E142" s="153"/>
      <c r="F142" s="154">
        <v>41</v>
      </c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</row>
    <row r="143" spans="1:17" s="4" customFormat="1">
      <c r="A143" s="77">
        <f t="shared" ca="1" si="43"/>
        <v>45536</v>
      </c>
      <c r="B143" s="91">
        <f t="shared" ca="1" si="41"/>
        <v>45565</v>
      </c>
      <c r="C143" s="4">
        <f t="shared" si="44"/>
        <v>80</v>
      </c>
      <c r="E143" s="153"/>
      <c r="F143" s="154">
        <v>42</v>
      </c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</row>
    <row r="144" spans="1:17" s="4" customFormat="1">
      <c r="A144" s="77">
        <f t="shared" ca="1" si="43"/>
        <v>45566</v>
      </c>
      <c r="B144" s="91">
        <f t="shared" ca="1" si="41"/>
        <v>45596</v>
      </c>
      <c r="C144" s="4">
        <f t="shared" si="44"/>
        <v>81</v>
      </c>
      <c r="E144" s="153"/>
      <c r="F144" s="154">
        <v>43</v>
      </c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</row>
    <row r="145" spans="1:17" s="4" customFormat="1">
      <c r="A145" s="77">
        <f t="shared" ca="1" si="43"/>
        <v>45597</v>
      </c>
      <c r="B145" s="91">
        <f t="shared" ca="1" si="41"/>
        <v>45626</v>
      </c>
      <c r="C145" s="4">
        <f t="shared" si="44"/>
        <v>82</v>
      </c>
      <c r="E145" s="153"/>
      <c r="F145" s="154">
        <v>44</v>
      </c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</row>
    <row r="146" spans="1:17" s="4" customFormat="1">
      <c r="A146" s="77">
        <f t="shared" ca="1" si="43"/>
        <v>45627</v>
      </c>
      <c r="B146" s="91">
        <f t="shared" ca="1" si="41"/>
        <v>45657</v>
      </c>
      <c r="C146" s="4">
        <f t="shared" si="44"/>
        <v>83</v>
      </c>
      <c r="E146" s="153"/>
      <c r="F146" s="154">
        <v>45</v>
      </c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</row>
    <row r="147" spans="1:17" s="4" customFormat="1">
      <c r="A147" s="77">
        <f t="shared" ca="1" si="43"/>
        <v>45658</v>
      </c>
      <c r="B147" s="91">
        <f t="shared" ca="1" si="41"/>
        <v>45688</v>
      </c>
      <c r="C147" s="4">
        <f t="shared" si="44"/>
        <v>84</v>
      </c>
      <c r="E147" s="153"/>
      <c r="F147" s="154">
        <v>46</v>
      </c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</row>
    <row r="148" spans="1:17" s="4" customFormat="1">
      <c r="A148" s="77">
        <f t="shared" ca="1" si="43"/>
        <v>45689</v>
      </c>
      <c r="B148" s="91">
        <f t="shared" ca="1" si="41"/>
        <v>45716</v>
      </c>
      <c r="C148" s="4">
        <f t="shared" si="44"/>
        <v>85</v>
      </c>
      <c r="E148" s="153"/>
      <c r="F148" s="154">
        <v>47</v>
      </c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</row>
    <row r="149" spans="1:17" s="4" customFormat="1">
      <c r="A149" s="77">
        <f t="shared" ca="1" si="43"/>
        <v>45717</v>
      </c>
      <c r="B149" s="91">
        <f t="shared" ca="1" si="41"/>
        <v>45747</v>
      </c>
      <c r="C149" s="4">
        <f t="shared" si="44"/>
        <v>86</v>
      </c>
      <c r="E149" s="153"/>
      <c r="F149" s="154">
        <v>48</v>
      </c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</row>
    <row r="150" spans="1:17" s="4" customFormat="1">
      <c r="A150" s="77">
        <f t="shared" ca="1" si="43"/>
        <v>45748</v>
      </c>
      <c r="B150" s="91">
        <f t="shared" ca="1" si="41"/>
        <v>45777</v>
      </c>
      <c r="C150" s="4">
        <f t="shared" si="44"/>
        <v>87</v>
      </c>
      <c r="E150" s="153"/>
      <c r="F150" s="154">
        <v>49</v>
      </c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</row>
    <row r="151" spans="1:17" s="4" customFormat="1">
      <c r="A151" s="77">
        <f t="shared" ca="1" si="43"/>
        <v>45778</v>
      </c>
      <c r="B151" s="91">
        <f t="shared" ca="1" si="41"/>
        <v>45808</v>
      </c>
      <c r="C151" s="4">
        <f t="shared" si="44"/>
        <v>88</v>
      </c>
      <c r="E151" s="153"/>
      <c r="F151" s="154">
        <v>50</v>
      </c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</row>
    <row r="152" spans="1:17" s="4" customFormat="1">
      <c r="A152" s="77">
        <f t="shared" ca="1" si="43"/>
        <v>45809</v>
      </c>
      <c r="B152" s="91">
        <f t="shared" ca="1" si="41"/>
        <v>45838</v>
      </c>
      <c r="C152" s="4">
        <f t="shared" si="44"/>
        <v>89</v>
      </c>
    </row>
    <row r="153" spans="1:17" s="4" customFormat="1">
      <c r="A153" s="77">
        <f t="shared" ca="1" si="43"/>
        <v>45839</v>
      </c>
      <c r="B153" s="91">
        <f t="shared" ca="1" si="41"/>
        <v>45869</v>
      </c>
      <c r="C153" s="4">
        <f t="shared" si="44"/>
        <v>90</v>
      </c>
    </row>
    <row r="154" spans="1:17" s="4" customFormat="1">
      <c r="A154" s="77"/>
    </row>
    <row r="155" spans="1:17" s="4" customFormat="1">
      <c r="A155" s="77"/>
    </row>
    <row r="156" spans="1:17" s="4" customFormat="1">
      <c r="A156" s="77"/>
    </row>
    <row r="157" spans="1:17" s="4" customFormat="1">
      <c r="A157" s="77"/>
    </row>
    <row r="158" spans="1:17" s="4" customFormat="1">
      <c r="A158" s="77"/>
    </row>
    <row r="159" spans="1:17" s="4" customFormat="1">
      <c r="A159" s="77"/>
    </row>
    <row r="160" spans="1:17" s="4" customFormat="1">
      <c r="A160" s="77"/>
    </row>
    <row r="161" spans="1:1" s="4" customFormat="1">
      <c r="A161" s="77"/>
    </row>
    <row r="162" spans="1:1" s="4" customFormat="1">
      <c r="A162" s="77"/>
    </row>
    <row r="163" spans="1:1" s="4" customFormat="1">
      <c r="A163" s="77"/>
    </row>
    <row r="164" spans="1:1" s="4" customFormat="1">
      <c r="A164" s="77"/>
    </row>
    <row r="165" spans="1:1" s="4" customFormat="1">
      <c r="A165" s="77"/>
    </row>
    <row r="166" spans="1:1" s="4" customFormat="1">
      <c r="A166" s="77"/>
    </row>
    <row r="167" spans="1:1" s="4" customFormat="1">
      <c r="A167" s="77"/>
    </row>
    <row r="168" spans="1:1" s="4" customFormat="1">
      <c r="A168" s="77"/>
    </row>
    <row r="169" spans="1:1" s="4" customFormat="1">
      <c r="A169" s="77"/>
    </row>
    <row r="170" spans="1:1" s="4" customFormat="1">
      <c r="A170" s="77"/>
    </row>
    <row r="171" spans="1:1" s="4" customFormat="1">
      <c r="A171" s="77"/>
    </row>
    <row r="172" spans="1:1" s="4" customFormat="1">
      <c r="A172" s="77"/>
    </row>
    <row r="173" spans="1:1" s="4" customFormat="1">
      <c r="A173" s="77"/>
    </row>
    <row r="174" spans="1:1" s="4" customFormat="1">
      <c r="A174" s="77"/>
    </row>
    <row r="175" spans="1:1" s="4" customFormat="1">
      <c r="A175" s="77"/>
    </row>
    <row r="176" spans="1:1" s="4" customFormat="1">
      <c r="A176" s="77"/>
    </row>
    <row r="177" spans="1:1" s="4" customFormat="1">
      <c r="A177" s="77"/>
    </row>
    <row r="178" spans="1:1" s="4" customFormat="1">
      <c r="A178" s="77"/>
    </row>
    <row r="179" spans="1:1" s="4" customFormat="1">
      <c r="A179" s="77"/>
    </row>
    <row r="180" spans="1:1" s="4" customFormat="1">
      <c r="A180" s="77"/>
    </row>
    <row r="181" spans="1:1" s="4" customFormat="1">
      <c r="A181" s="77"/>
    </row>
    <row r="182" spans="1:1" s="4" customFormat="1">
      <c r="A182" s="77"/>
    </row>
    <row r="183" spans="1:1" s="4" customFormat="1">
      <c r="A183" s="77"/>
    </row>
    <row r="184" spans="1:1" s="4" customFormat="1">
      <c r="A184" s="77"/>
    </row>
    <row r="185" spans="1:1" s="4" customFormat="1">
      <c r="A185" s="77"/>
    </row>
    <row r="186" spans="1:1" s="4" customFormat="1">
      <c r="A186" s="77"/>
    </row>
    <row r="187" spans="1:1" s="4" customFormat="1">
      <c r="A187" s="77"/>
    </row>
    <row r="188" spans="1:1" s="4" customFormat="1" hidden="1">
      <c r="A188" s="77" t="s">
        <v>140</v>
      </c>
    </row>
    <row r="189" spans="1:1" s="4" customFormat="1" hidden="1">
      <c r="A189" s="77" t="s">
        <v>141</v>
      </c>
    </row>
    <row r="190" spans="1:1" s="4" customFormat="1" hidden="1">
      <c r="A190" s="77">
        <v>42767</v>
      </c>
    </row>
    <row r="191" spans="1:1" s="4" customFormat="1" hidden="1">
      <c r="A191" s="77">
        <v>42795</v>
      </c>
    </row>
    <row r="192" spans="1:1" s="4" customFormat="1" hidden="1">
      <c r="A192" s="77">
        <v>42826</v>
      </c>
    </row>
    <row r="193" spans="1:1" s="4" customFormat="1" hidden="1">
      <c r="A193" s="77">
        <v>42856</v>
      </c>
    </row>
  </sheetData>
  <sheetProtection formatColumns="0" formatRows="0"/>
  <protectedRanges>
    <protectedRange sqref="D4:E4" name="Range9"/>
    <protectedRange sqref="C6" name="ראשי1"/>
    <protectedRange sqref="C7:C9 D6:D8" name="ראשי2"/>
    <protectedRange sqref="C10:C11 D9:D10" name="ראשי3"/>
    <protectedRange sqref="F10:F11 C12:C13 F7:F8 D11:D12" name="ראשי7"/>
    <protectedRange sqref="A29:F29" name="ראשי8"/>
  </protectedRanges>
  <customSheetViews>
    <customSheetView guid="{0C0A7354-1E68-4AF0-8238-6CB67405E9AA}">
      <selection activeCell="E9" sqref="E9"/>
      <pageMargins left="0.75" right="0.75" top="1" bottom="1" header="0.5" footer="0.5"/>
      <pageSetup paperSize="9" orientation="portrait"/>
      <headerFooter alignWithMargins="0"/>
    </customSheetView>
  </customSheetViews>
  <mergeCells count="31">
    <mergeCell ref="A15:F15"/>
    <mergeCell ref="A13:B13"/>
    <mergeCell ref="E9:F9"/>
    <mergeCell ref="C13:D13"/>
    <mergeCell ref="A7:B7"/>
    <mergeCell ref="A8:B8"/>
    <mergeCell ref="A9:B9"/>
    <mergeCell ref="A12:B12"/>
    <mergeCell ref="C8:D8"/>
    <mergeCell ref="C7:D7"/>
    <mergeCell ref="A11:B11"/>
    <mergeCell ref="A10:B10"/>
    <mergeCell ref="C12:D12"/>
    <mergeCell ref="C11:D11"/>
    <mergeCell ref="C10:D10"/>
    <mergeCell ref="C9:D9"/>
    <mergeCell ref="C6:D6"/>
    <mergeCell ref="D4:F4"/>
    <mergeCell ref="A4:C4"/>
    <mergeCell ref="E6:F6"/>
    <mergeCell ref="A3:F3"/>
    <mergeCell ref="A6:B6"/>
    <mergeCell ref="H24:H28"/>
    <mergeCell ref="A35:F35"/>
    <mergeCell ref="A33:F34"/>
    <mergeCell ref="A29:B29"/>
    <mergeCell ref="C29:E29"/>
    <mergeCell ref="C30:E30"/>
    <mergeCell ref="A30:B30"/>
    <mergeCell ref="A28:F28"/>
    <mergeCell ref="A26:F27"/>
  </mergeCells>
  <conditionalFormatting sqref="P5:P6 O5">
    <cfRule type="expression" dxfId="259" priority="25" stopIfTrue="1">
      <formula>($B$1="רן")</formula>
    </cfRule>
  </conditionalFormatting>
  <conditionalFormatting sqref="B17:F23">
    <cfRule type="expression" dxfId="258" priority="7">
      <formula>$J17=0</formula>
    </cfRule>
  </conditionalFormatting>
  <conditionalFormatting sqref="F11">
    <cfRule type="cellIs" dxfId="257" priority="1633" stopIfTrue="1" operator="lessThan">
      <formula>$F$10</formula>
    </cfRule>
    <cfRule type="cellIs" dxfId="256" priority="1634" stopIfTrue="1" operator="lessThan">
      <formula>$F$7</formula>
    </cfRule>
    <cfRule type="cellIs" dxfId="255" priority="1635" stopIfTrue="1" operator="lessThan">
      <formula>$F$8</formula>
    </cfRule>
  </conditionalFormatting>
  <conditionalFormatting sqref="F7">
    <cfRule type="cellIs" dxfId="254" priority="1645" stopIfTrue="1" operator="notBetween">
      <formula>$F$10</formula>
      <formula>$F$11</formula>
    </cfRule>
    <cfRule type="cellIs" dxfId="253" priority="1646" stopIfTrue="1" operator="greaterThan">
      <formula>$F$8</formula>
    </cfRule>
  </conditionalFormatting>
  <conditionalFormatting sqref="F8">
    <cfRule type="cellIs" dxfId="252" priority="4" stopIfTrue="1" operator="notBetween">
      <formula>$F$10</formula>
      <formula>$F$11</formula>
    </cfRule>
    <cfRule type="cellIs" dxfId="251" priority="5" stopIfTrue="1" operator="greaterThan">
      <formula>$F$8</formula>
    </cfRule>
  </conditionalFormatting>
  <conditionalFormatting sqref="F10">
    <cfRule type="cellIs" dxfId="250" priority="2" stopIfTrue="1" operator="notBetween">
      <formula>$F$10</formula>
      <formula>$F$11</formula>
    </cfRule>
    <cfRule type="cellIs" dxfId="249" priority="3" stopIfTrue="1" operator="greaterThan">
      <formula>$F$8</formula>
    </cfRule>
  </conditionalFormatting>
  <conditionalFormatting sqref="E138:P151 F102:P137">
    <cfRule type="expression" dxfId="248" priority="1">
      <formula>$F$99=$F102</formula>
    </cfRule>
  </conditionalFormatting>
  <conditionalFormatting sqref="F24">
    <cfRule type="expression" dxfId="247" priority="1694" stopIfTrue="1">
      <formula>OR(F24-C10&lt;-5.00001,F24-C10&gt;5.00001)</formula>
    </cfRule>
  </conditionalFormatting>
  <conditionalFormatting sqref="H17:H23">
    <cfRule type="dataBar" priority="169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{21A08073-B723-44A8-92A2-0786BBC06485}</x14:id>
        </ext>
      </extLst>
    </cfRule>
  </conditionalFormatting>
  <conditionalFormatting sqref="D4 A3">
    <cfRule type="expression" dxfId="246" priority="1725" stopIfTrue="1">
      <formula>OR($D$4=$C$48,$D$4=$C$49,$D$4=$C$50,$D$4=$C$51,$D$4=$C$52)</formula>
    </cfRule>
    <cfRule type="expression" dxfId="245" priority="1726" stopIfTrue="1">
      <formula>OR($D$4=$C$54,$D$4=$C$55)</formula>
    </cfRule>
    <cfRule type="expression" dxfId="244" priority="1727" stopIfTrue="1">
      <formula>OR($D$4=$C$53)</formula>
    </cfRule>
  </conditionalFormatting>
  <dataValidations count="10">
    <dataValidation type="list" operator="greaterThan" allowBlank="1" showInputMessage="1" showErrorMessage="1" error="יש לבחור מרשימת הגלילה הנפתחת מצד שמאל לתא (ע&quot;י לחיצה על החץ מצד שמאל). _x000a_לחלופין, הזנה נכונה: DD/MM/YYYY (יש להזין את היום הראשון בחודש)" sqref="F10 F7">
      <formula1>$A$66:$A$153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_x000a_לחלופין, הזנה נכונה: DD/MM/YYYY (יש להזין את היום האחרון בחודש)" sqref="F11 F8">
      <formula1>$B$66:$B$153</formula1>
    </dataValidation>
    <dataValidation type="whole" operator="greaterThanOrEqual" allowBlank="1" showInputMessage="1" showErrorMessage="1" error="מספר תיק מו&quot;פ הינו בן 5 ספרות_x000a_אנא הזינו את מספר התיק הנכון" sqref="G5 C8">
      <formula1>10000</formula1>
    </dataValidation>
    <dataValidation type="date" operator="greaterThan" allowBlank="1" showInputMessage="1" showErrorMessage="1" error="נא להזין תאריך חוקי: DD/MM/YYYY " sqref="C6:D6">
      <formula1>39083</formula1>
    </dataValidation>
    <dataValidation operator="greaterThanOrEqual" allowBlank="1" showInputMessage="1" showErrorMessage="1" sqref="C9"/>
    <dataValidation type="list" allowBlank="1" showInputMessage="1" showErrorMessage="1" errorTitle="רן יחזקאל:" error="חובה לבחור את סוג הדוח המבוקש מרשימת הגלילה" prompt="חובה לבחור את סוג הדוח המבוקש מרשימת הגלילה" sqref="D4">
      <formula1>$E$102:$E$151</formula1>
    </dataValidation>
    <dataValidation type="decimal" allowBlank="1" showInputMessage="1" showErrorMessage="1" error="נא להזין את נתוני התקציב והמענק על פי כתב האישור." sqref="C10">
      <formula1>0</formula1>
      <formula2>999999999</formula2>
    </dataValidation>
    <dataValidation type="list" allowBlank="1" showInputMessage="1" showErrorMessage="1" error="נא להזין את נתוני התקציב והמענק על פי כתב האישור." sqref="C11">
      <formula1>$A$43:$A$44</formula1>
    </dataValidation>
    <dataValidation type="list" allowBlank="1" showInputMessage="1" showErrorMessage="1" error="יש לבחור מרשימת הגלילה הנפתחת מצד שמאל לתא (ע&quot;י לחיצה על החץ מצד שמאל). _x000a_" sqref="C12">
      <formula1>A47:A57</formula1>
    </dataValidation>
    <dataValidation type="list" allowBlank="1" showInputMessage="1" showErrorMessage="1" error="יש לבחור מרשימת הגלילה הנפתחת מצד שמאל לתא (ע&quot;י לחיצה על החץ מצד שמאל). _x000a_" sqref="C13">
      <formula1>B47:B48</formula1>
    </dataValidation>
  </dataValidations>
  <hyperlinks>
    <hyperlink ref="F2" r:id="rId1" tooltip="דיווחים ותשלומים - טפסים אלקטרוניים"/>
  </hyperlinks>
  <printOptions horizontalCentered="1" verticalCentered="1"/>
  <pageMargins left="0.28000000000000003" right="0.35" top="0.2" bottom="0.196850393700787" header="0.38" footer="0.196850393700787"/>
  <pageSetup paperSize="9" scale="36" orientation="portrait" r:id="rId2"/>
  <headerFooter alignWithMargins="0"/>
  <ignoredErrors>
    <ignoredError sqref="D4" unlockedFormula="1"/>
  </ignoredErrors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A08073-B723-44A8-92A2-0786BBC0648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H17:H23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2">
    <tabColor rgb="FF5B9BD5"/>
  </sheetPr>
  <dimension ref="A1:BO260"/>
  <sheetViews>
    <sheetView showGridLines="0" rightToLeft="1" tabSelected="1" workbookViewId="0">
      <pane xSplit="5" ySplit="3" topLeftCell="F4" activePane="bottomRight" state="frozen"/>
      <selection activeCell="A44" sqref="A44"/>
      <selection pane="topRight" activeCell="A44" sqref="A44"/>
      <selection pane="bottomLeft" activeCell="A44" sqref="A44"/>
      <selection pane="bottomRight" activeCell="D4" sqref="D4:D223"/>
    </sheetView>
  </sheetViews>
  <sheetFormatPr defaultColWidth="9.140625" defaultRowHeight="12.75"/>
  <cols>
    <col min="1" max="1" width="4.28515625" style="23" customWidth="1"/>
    <col min="2" max="2" width="14.85546875" style="3" customWidth="1"/>
    <col min="3" max="4" width="15.7109375" style="3" customWidth="1"/>
    <col min="5" max="5" width="5.28515625" style="3" customWidth="1"/>
    <col min="6" max="7" width="9.5703125" style="3" customWidth="1"/>
    <col min="8" max="8" width="5.85546875" style="3" customWidth="1"/>
    <col min="9" max="9" width="6.140625" style="3" customWidth="1"/>
    <col min="10" max="10" width="8.7109375" style="3" customWidth="1"/>
    <col min="11" max="11" width="9" style="3" customWidth="1"/>
    <col min="12" max="13" width="6.140625" style="3" customWidth="1"/>
    <col min="14" max="14" width="9" style="3" customWidth="1"/>
    <col min="15" max="15" width="9.28515625" style="3" customWidth="1"/>
    <col min="16" max="17" width="6.140625" style="3" customWidth="1"/>
    <col min="18" max="18" width="9.7109375" style="3" customWidth="1"/>
    <col min="19" max="19" width="8.85546875" style="3" customWidth="1"/>
    <col min="20" max="21" width="6.140625" style="3" customWidth="1"/>
    <col min="22" max="22" width="10.140625" style="3" customWidth="1"/>
    <col min="23" max="23" width="9" style="3" customWidth="1"/>
    <col min="24" max="25" width="6.140625" style="3" customWidth="1"/>
    <col min="26" max="27" width="8.28515625" style="3" customWidth="1"/>
    <col min="28" max="29" width="6.140625" style="3" customWidth="1"/>
    <col min="30" max="30" width="13.5703125" style="3" customWidth="1"/>
    <col min="31" max="31" width="11.5703125" style="3" customWidth="1"/>
    <col min="32" max="32" width="14.42578125" style="3" customWidth="1"/>
    <col min="33" max="33" width="15.140625" style="3" customWidth="1"/>
    <col min="34" max="34" width="16.28515625" style="3" customWidth="1"/>
    <col min="35" max="35" width="16" style="3" hidden="1" customWidth="1"/>
    <col min="36" max="36" width="15.85546875" style="3" hidden="1" customWidth="1"/>
    <col min="37" max="37" width="25.28515625" style="3" hidden="1" customWidth="1"/>
    <col min="38" max="38" width="10.140625" style="3" hidden="1" customWidth="1"/>
    <col min="39" max="39" width="13.5703125" style="3" hidden="1" customWidth="1"/>
    <col min="40" max="40" width="14" style="4" hidden="1" customWidth="1"/>
    <col min="41" max="41" width="9.140625" style="3"/>
    <col min="42" max="43" width="9.28515625" style="3" bestFit="1" customWidth="1"/>
    <col min="44" max="45" width="6.140625" style="3" customWidth="1"/>
    <col min="46" max="46" width="5.5703125" style="3" bestFit="1" customWidth="1"/>
    <col min="47" max="47" width="7.85546875" style="3" bestFit="1" customWidth="1"/>
    <col min="48" max="67" width="6.140625" style="3" customWidth="1"/>
    <col min="68" max="16384" width="9.140625" style="3"/>
  </cols>
  <sheetData>
    <row r="1" spans="1:67" s="41" customFormat="1" ht="21.75" customHeight="1" thickBot="1">
      <c r="A1" s="249" t="s">
        <v>45</v>
      </c>
      <c r="B1" s="250"/>
      <c r="C1" s="250"/>
      <c r="D1" s="250"/>
      <c r="E1" s="251" t="s">
        <v>46</v>
      </c>
      <c r="F1" s="498">
        <f>'ראשי-פרטים כלליים וריכוז הוצאות'!C8</f>
        <v>0</v>
      </c>
      <c r="G1" s="498"/>
      <c r="H1" s="489" t="s">
        <v>47</v>
      </c>
      <c r="I1" s="489"/>
      <c r="J1" s="498">
        <f>+'ראשי-פרטים כלליים וריכוז הוצאות'!C7</f>
        <v>0</v>
      </c>
      <c r="K1" s="498"/>
      <c r="L1" s="498"/>
      <c r="M1" s="498"/>
      <c r="N1" s="491" t="s">
        <v>48</v>
      </c>
      <c r="O1" s="491"/>
      <c r="P1" s="490">
        <f>'ראשי-פרטים כלליים וריכוז הוצאות'!C6</f>
        <v>0</v>
      </c>
      <c r="Q1" s="490"/>
      <c r="R1" s="252" t="str">
        <f>IF('ראשי-פרטים כלליים וריכוז הוצאות'!C11='ראשי-פרטים כלליים וריכוז הוצאות'!A43,"עמודות אלה ריקות בכוונה, מכייון שדיווח זה הינו רבעוני","")</f>
        <v/>
      </c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3"/>
      <c r="AE1" s="254"/>
      <c r="AF1" s="254"/>
      <c r="AG1" s="470" t="s">
        <v>137</v>
      </c>
      <c r="AH1" s="471"/>
      <c r="AI1" s="480" t="s">
        <v>50</v>
      </c>
      <c r="AJ1" s="481"/>
      <c r="AK1" s="481"/>
      <c r="AL1" s="481"/>
      <c r="AM1" s="481"/>
      <c r="AN1" s="482"/>
      <c r="AP1" s="226"/>
      <c r="AQ1" s="226"/>
      <c r="AR1" s="227"/>
      <c r="AS1" s="227"/>
      <c r="AT1" s="227"/>
      <c r="AU1" s="227"/>
      <c r="AV1" s="228"/>
      <c r="AW1" s="228"/>
      <c r="AX1" s="228"/>
      <c r="AY1" s="228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</row>
    <row r="2" spans="1:67" s="42" customFormat="1" ht="25.5" customHeight="1">
      <c r="A2" s="255"/>
      <c r="B2" s="506" t="s">
        <v>75</v>
      </c>
      <c r="C2" s="507"/>
      <c r="D2" s="507"/>
      <c r="E2" s="508"/>
      <c r="F2" s="256" t="s">
        <v>41</v>
      </c>
      <c r="G2" s="257"/>
      <c r="H2" s="257"/>
      <c r="I2" s="258"/>
      <c r="J2" s="256" t="s">
        <v>43</v>
      </c>
      <c r="K2" s="257"/>
      <c r="L2" s="257"/>
      <c r="M2" s="258"/>
      <c r="N2" s="256" t="s">
        <v>44</v>
      </c>
      <c r="O2" s="257"/>
      <c r="P2" s="257"/>
      <c r="Q2" s="258"/>
      <c r="R2" s="256" t="s">
        <v>180</v>
      </c>
      <c r="S2" s="257"/>
      <c r="T2" s="257"/>
      <c r="U2" s="258"/>
      <c r="V2" s="256" t="s">
        <v>179</v>
      </c>
      <c r="W2" s="257"/>
      <c r="X2" s="257"/>
      <c r="Y2" s="258"/>
      <c r="Z2" s="256" t="s">
        <v>178</v>
      </c>
      <c r="AA2" s="257"/>
      <c r="AB2" s="257"/>
      <c r="AC2" s="258"/>
      <c r="AD2" s="492" t="s">
        <v>51</v>
      </c>
      <c r="AE2" s="493"/>
      <c r="AF2" s="497" t="s">
        <v>97</v>
      </c>
      <c r="AG2" s="493"/>
      <c r="AH2" s="259"/>
      <c r="AI2" s="483" t="s">
        <v>109</v>
      </c>
      <c r="AJ2" s="485" t="s">
        <v>88</v>
      </c>
      <c r="AK2" s="485" t="s">
        <v>70</v>
      </c>
      <c r="AL2" s="487" t="s">
        <v>90</v>
      </c>
      <c r="AM2" s="488"/>
      <c r="AN2" s="485" t="s">
        <v>110</v>
      </c>
      <c r="AP2" s="230"/>
      <c r="AQ2" s="230"/>
      <c r="AR2" s="231" t="s">
        <v>41</v>
      </c>
      <c r="AS2" s="231"/>
      <c r="AT2" s="231"/>
      <c r="AU2" s="231"/>
      <c r="AV2" s="231" t="s">
        <v>43</v>
      </c>
      <c r="AW2" s="231"/>
      <c r="AX2" s="231"/>
      <c r="AY2" s="231"/>
      <c r="AZ2" s="231" t="s">
        <v>44</v>
      </c>
      <c r="BA2" s="231"/>
      <c r="BB2" s="231"/>
      <c r="BC2" s="231"/>
      <c r="BD2" s="231" t="s">
        <v>180</v>
      </c>
      <c r="BE2" s="231"/>
      <c r="BF2" s="231"/>
      <c r="BG2" s="231"/>
      <c r="BH2" s="231" t="s">
        <v>179</v>
      </c>
      <c r="BI2" s="231"/>
      <c r="BJ2" s="231"/>
      <c r="BK2" s="231"/>
      <c r="BL2" s="231" t="s">
        <v>178</v>
      </c>
      <c r="BM2" s="231"/>
      <c r="BN2" s="231"/>
      <c r="BO2" s="231"/>
    </row>
    <row r="3" spans="1:67" s="175" customFormat="1" ht="51">
      <c r="A3" s="260" t="s">
        <v>14</v>
      </c>
      <c r="B3" s="261" t="s">
        <v>25</v>
      </c>
      <c r="C3" s="262" t="s">
        <v>173</v>
      </c>
      <c r="D3" s="263" t="s">
        <v>172</v>
      </c>
      <c r="E3" s="264" t="s">
        <v>10</v>
      </c>
      <c r="F3" s="261" t="s">
        <v>95</v>
      </c>
      <c r="G3" s="262" t="s">
        <v>96</v>
      </c>
      <c r="H3" s="265" t="s">
        <v>42</v>
      </c>
      <c r="I3" s="266" t="s">
        <v>98</v>
      </c>
      <c r="J3" s="261" t="s">
        <v>95</v>
      </c>
      <c r="K3" s="262" t="s">
        <v>96</v>
      </c>
      <c r="L3" s="265" t="s">
        <v>42</v>
      </c>
      <c r="M3" s="266" t="s">
        <v>98</v>
      </c>
      <c r="N3" s="261" t="s">
        <v>95</v>
      </c>
      <c r="O3" s="262" t="s">
        <v>96</v>
      </c>
      <c r="P3" s="265" t="s">
        <v>42</v>
      </c>
      <c r="Q3" s="266" t="s">
        <v>98</v>
      </c>
      <c r="R3" s="261" t="s">
        <v>95</v>
      </c>
      <c r="S3" s="262" t="s">
        <v>96</v>
      </c>
      <c r="T3" s="265" t="s">
        <v>42</v>
      </c>
      <c r="U3" s="266" t="s">
        <v>98</v>
      </c>
      <c r="V3" s="261" t="s">
        <v>95</v>
      </c>
      <c r="W3" s="262" t="s">
        <v>96</v>
      </c>
      <c r="X3" s="265" t="s">
        <v>42</v>
      </c>
      <c r="Y3" s="266" t="s">
        <v>98</v>
      </c>
      <c r="Z3" s="261" t="s">
        <v>95</v>
      </c>
      <c r="AA3" s="262" t="s">
        <v>96</v>
      </c>
      <c r="AB3" s="265" t="s">
        <v>42</v>
      </c>
      <c r="AC3" s="266" t="s">
        <v>98</v>
      </c>
      <c r="AD3" s="267" t="str">
        <f>"סה""כ דיווחים קודמים"&amp;IF(INDEX('ראשי-פרטים כלליים וריכוז הוצאות'!$P$102:$P$137,'ראשי-פרטים כלליים וריכוז הוצאות'!$F$99)=1,""," (מוגבל בתקרות)")</f>
        <v>סה"כ דיווחים קודמים (מוגבל בתקרות)</v>
      </c>
      <c r="AE3" s="262" t="s">
        <v>80</v>
      </c>
      <c r="AF3" s="262" t="s">
        <v>100</v>
      </c>
      <c r="AG3" s="262" t="s">
        <v>99</v>
      </c>
      <c r="AH3" s="268" t="s">
        <v>82</v>
      </c>
      <c r="AI3" s="484"/>
      <c r="AJ3" s="486"/>
      <c r="AK3" s="486"/>
      <c r="AL3" s="174" t="s">
        <v>91</v>
      </c>
      <c r="AM3" s="174" t="s">
        <v>89</v>
      </c>
      <c r="AN3" s="486"/>
      <c r="AP3" s="232" t="s">
        <v>176</v>
      </c>
      <c r="AQ3" s="232" t="s">
        <v>177</v>
      </c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  <c r="BN3" s="233"/>
      <c r="BO3" s="233"/>
    </row>
    <row r="4" spans="1:67" s="5" customFormat="1" ht="24" customHeight="1">
      <c r="A4" s="260">
        <v>1</v>
      </c>
      <c r="B4" s="220"/>
      <c r="C4" s="222"/>
      <c r="D4" s="223"/>
      <c r="E4" s="108"/>
      <c r="F4" s="109"/>
      <c r="G4" s="110"/>
      <c r="H4" s="111"/>
      <c r="I4" s="114"/>
      <c r="J4" s="112"/>
      <c r="K4" s="113"/>
      <c r="L4" s="111"/>
      <c r="M4" s="114"/>
      <c r="N4" s="115"/>
      <c r="O4" s="116"/>
      <c r="P4" s="111"/>
      <c r="Q4" s="114"/>
      <c r="R4" s="115"/>
      <c r="S4" s="116"/>
      <c r="T4" s="111"/>
      <c r="U4" s="114"/>
      <c r="V4" s="115"/>
      <c r="W4" s="116"/>
      <c r="X4" s="111"/>
      <c r="Y4" s="114"/>
      <c r="Z4" s="115"/>
      <c r="AA4" s="116"/>
      <c r="AB4" s="111"/>
      <c r="AC4" s="224"/>
      <c r="AD4" s="61"/>
      <c r="AE4" s="270">
        <v>0</v>
      </c>
      <c r="AF4" s="270">
        <f t="shared" ref="AF4" si="0">(N4+O4)*Q4+(J4+K4)*M4+(F4+G4)*I4</f>
        <v>0</v>
      </c>
      <c r="AG4" s="269">
        <f>IF(OR($C4=0,$D4=0,$E4=0),0,SUM(AU4,AY4,BC4,BG4,BK4,BO4))</f>
        <v>0</v>
      </c>
      <c r="AH4" s="271">
        <f>AD4+AG4</f>
        <v>0</v>
      </c>
      <c r="AI4" s="60">
        <f>AG4-AN4</f>
        <v>0</v>
      </c>
      <c r="AJ4" s="60">
        <f>AI4-AG4</f>
        <v>0</v>
      </c>
      <c r="AK4" s="61" t="str">
        <f>IF(AND(AN4&gt;0,(AI4=AG4-AN4)),"מועסק פחות מ-10% מזמנו במופ","")</f>
        <v/>
      </c>
      <c r="AL4" s="62"/>
      <c r="AM4" s="63">
        <f>IF(OR($C4=0,$E4=0),0,MIN(AQ4*AR4*MIN(AP4,MIN($AL4,AS4)),MIN(AQ4,($F4+$G4))*IF($E4=6,$I4,MIN(AP4,$I4,$AL4)))+MIN(AQ4*AV4*MIN(AP4,MIN($AL4,AW4)),MIN(AQ4,($J4+$K4))*IF($E4=6,$M4,MIN(AP4,$M4,$AL4)))+MIN(AQ4*AZ4*MIN(AP4,MIN($AL4,BA4)),MIN(AQ4,($N4+$O4))*IF($E4=6,$Q4,MIN(AP4,$Q4,$AL4)))+MIN(AQ4*BD4*MIN(AP4,MIN($AL4,BE4)),MIN(AQ4,($R4+$S4))*IF($E4=6,$U4,MIN(AP4,$U4,$AL4)))+MIN(AQ4*BH4*MIN(AP4,MIN($AL4,BI4)),MIN(AQ4,($V4+$W4))*IF($E4=6,$Y4,MIN(AP4,$Y4,$AL4)))+MIN(AQ4*BL4*MIN(AP4,MIN($AL4,BM4)),MIN(AQ4,($Z4+$AA4))*IF($E4=6,$AC4,MIN(AP4,$AC4,$AL4))))</f>
        <v>0</v>
      </c>
      <c r="AN4" s="59">
        <f>IF(OR($C4=0,$E4=0),0,IF($H4*$I4&lt;0.1,AU4,0)+IF($L4*$M4&lt;0.1,AY4,0)+IF($P4*$Q4&lt;0.1,BC4,0)+IF($T4*$U4&lt;0.1,BG4,0)+IF($X4*$Y4&lt;0.1,BK4,0)+IF($AB4*$AC4&lt;0.1,BO4,0))</f>
        <v>0</v>
      </c>
      <c r="AP4" s="234" t="e">
        <f>INDEX($F$232:$F$245,MATCH($E4,$A$232:$A$245,1))</f>
        <v>#N/A</v>
      </c>
      <c r="AQ4" s="234" t="e">
        <f>INDEX($C$232:$C$245,MATCH($E4,$A$232:$A$245,1))</f>
        <v>#N/A</v>
      </c>
      <c r="AR4" s="235">
        <f>IF(OR(F4=0,H4=0,I4=0),0,IF($E4=6,I4,H4))</f>
        <v>0</v>
      </c>
      <c r="AS4" s="235">
        <f>IF($E4=6,H4,I4)</f>
        <v>0</v>
      </c>
      <c r="AT4" s="235" t="e">
        <f>IF($E4=6,I4,MIN($AP4,I4))</f>
        <v>#N/A</v>
      </c>
      <c r="AU4" s="236" t="e">
        <f>MIN($AQ4*AR4*MIN($AP4,AS4),MIN($AQ4,SUM(F4:G4))*AT4)</f>
        <v>#N/A</v>
      </c>
      <c r="AV4" s="235">
        <f>IF(OR(J4=0,L4=0,M4=0),0,IF($E4=6,M4,L4))</f>
        <v>0</v>
      </c>
      <c r="AW4" s="235">
        <f>IF($E4=6,L4,M4)</f>
        <v>0</v>
      </c>
      <c r="AX4" s="235" t="e">
        <f>IF($E4=6,M4,MIN($AP4,M4))</f>
        <v>#N/A</v>
      </c>
      <c r="AY4" s="236" t="e">
        <f>MIN($AQ4*AV4*MIN($AP4,AW4),MIN($AQ4,SUM(J4:K4))*AX4)</f>
        <v>#N/A</v>
      </c>
      <c r="AZ4" s="235">
        <f>IF(OR(N4=0,P4=0,Q4=0),0,IF($E4=6,Q4,P4))</f>
        <v>0</v>
      </c>
      <c r="BA4" s="235">
        <f>IF($E4=6,P4,Q4)</f>
        <v>0</v>
      </c>
      <c r="BB4" s="235" t="e">
        <f>IF($E4=6,Q4,MIN($AP4,Q4))</f>
        <v>#N/A</v>
      </c>
      <c r="BC4" s="236" t="e">
        <f>MIN($AQ4*AZ4*MIN($AP4,BA4),MIN($AQ4,SUM(N4:O4))*BB4)</f>
        <v>#N/A</v>
      </c>
      <c r="BD4" s="235">
        <f>IF(OR(R4=0,T4=0,U4=0),0,IF($E4=6,U4,T4))</f>
        <v>0</v>
      </c>
      <c r="BE4" s="235">
        <f>IF($E4=6,T4,U4)</f>
        <v>0</v>
      </c>
      <c r="BF4" s="235" t="e">
        <f>IF($E4=6,U4,MIN($AP4,U4))</f>
        <v>#N/A</v>
      </c>
      <c r="BG4" s="236" t="e">
        <f>MIN($AQ4*BD4*MIN($AP4,BE4),MIN($AQ4,SUM(R4:S4))*BF4)</f>
        <v>#N/A</v>
      </c>
      <c r="BH4" s="235">
        <f>IF(OR(V4=0,X4=0,Y4=0),0,IF($E4=6,Y4,X4))</f>
        <v>0</v>
      </c>
      <c r="BI4" s="235">
        <f>IF($E4=6,X4,Y4)</f>
        <v>0</v>
      </c>
      <c r="BJ4" s="235" t="e">
        <f>IF($E4=6,Y4,MIN($AP4,Y4))</f>
        <v>#N/A</v>
      </c>
      <c r="BK4" s="235" t="e">
        <f>MIN($AQ4*BH4*MIN($AP4,BI4),MIN($AQ4,SUM(V4:W4))*BJ4)</f>
        <v>#N/A</v>
      </c>
      <c r="BL4" s="235">
        <f>IF(OR(Z4=0,AB4=0,AC4=0),0,IF($E4=6,AC4,AB4))</f>
        <v>0</v>
      </c>
      <c r="BM4" s="235">
        <f>IF($E4=6,AB4,AC4)</f>
        <v>0</v>
      </c>
      <c r="BN4" s="235" t="e">
        <f>IF($E4=6,AC4,MIN($AP4,AC4))</f>
        <v>#N/A</v>
      </c>
      <c r="BO4" s="236" t="e">
        <f>MIN($AQ4*BL4*MIN($AP4,BM4),MIN($AQ4,SUM(Z4:AA4))*BN4)</f>
        <v>#N/A</v>
      </c>
    </row>
    <row r="5" spans="1:67" s="5" customFormat="1" ht="24" customHeight="1">
      <c r="A5" s="260">
        <v>2</v>
      </c>
      <c r="B5" s="220"/>
      <c r="C5" s="222"/>
      <c r="D5" s="223"/>
      <c r="E5" s="108"/>
      <c r="F5" s="109"/>
      <c r="G5" s="110"/>
      <c r="H5" s="111"/>
      <c r="I5" s="114"/>
      <c r="J5" s="112"/>
      <c r="K5" s="113"/>
      <c r="L5" s="111"/>
      <c r="M5" s="114"/>
      <c r="N5" s="115"/>
      <c r="O5" s="116"/>
      <c r="P5" s="111"/>
      <c r="Q5" s="114"/>
      <c r="R5" s="115"/>
      <c r="S5" s="116"/>
      <c r="T5" s="111"/>
      <c r="U5" s="114"/>
      <c r="V5" s="115"/>
      <c r="W5" s="116"/>
      <c r="X5" s="111"/>
      <c r="Y5" s="114"/>
      <c r="Z5" s="115"/>
      <c r="AA5" s="116"/>
      <c r="AB5" s="111"/>
      <c r="AC5" s="224"/>
      <c r="AD5" s="61"/>
      <c r="AE5" s="270">
        <v>0</v>
      </c>
      <c r="AF5" s="270">
        <f t="shared" ref="AF5" si="1">(N5+O5)*Q5+(J5+K5)*M5+(F5+G5)*I5</f>
        <v>0</v>
      </c>
      <c r="AG5" s="269">
        <f t="shared" ref="AG5" si="2">IF(OR($C5=0,$D5=0,$E5=0),0,SUM(AU5,AY5,BC5,BG5,BK5,BO5))</f>
        <v>0</v>
      </c>
      <c r="AH5" s="271">
        <f t="shared" ref="AH5" si="3">AD5+AG5</f>
        <v>0</v>
      </c>
      <c r="AI5" s="60">
        <f t="shared" ref="AI5" si="4">AG5-AN5</f>
        <v>0</v>
      </c>
      <c r="AJ5" s="60">
        <f t="shared" ref="AJ5" si="5">AI5-AG5</f>
        <v>0</v>
      </c>
      <c r="AK5" s="61" t="str">
        <f t="shared" ref="AK5" si="6">IF(AND(AN5&gt;0,(AI5=AG5-AN5)),"מועסק פחות מ-10% מזמנו במופ","")</f>
        <v/>
      </c>
      <c r="AL5" s="62"/>
      <c r="AM5" s="63">
        <f t="shared" ref="AM5" si="7">IF(OR($C5=0,$E5=0),0,MIN(AQ5*AR5*MIN(AP5,MIN($AL5,AS5)),MIN(AQ5,($F5+$G5))*IF($E5=6,$I5,MIN(AP5,$I5,$AL5)))+MIN(AQ5*AV5*MIN(AP5,MIN($AL5,AW5)),MIN(AQ5,($J5+$K5))*IF($E5=6,$M5,MIN(AP5,$M5,$AL5)))+MIN(AQ5*AZ5*MIN(AP5,MIN($AL5,BA5)),MIN(AQ5,($N5+$O5))*IF($E5=6,$Q5,MIN(AP5,$Q5,$AL5)))+MIN(AQ5*BD5*MIN(AP5,MIN($AL5,BE5)),MIN(AQ5,($R5+$S5))*IF($E5=6,$U5,MIN(AP5,$U5,$AL5)))+MIN(AQ5*BH5*MIN(AP5,MIN($AL5,BI5)),MIN(AQ5,($V5+$W5))*IF($E5=6,$Y5,MIN(AP5,$Y5,$AL5)))+MIN(AQ5*BL5*MIN(AP5,MIN($AL5,BM5)),MIN(AQ5,($Z5+$AA5))*IF($E5=6,$AC5,MIN(AP5,$AC5,$AL5))))</f>
        <v>0</v>
      </c>
      <c r="AN5" s="59">
        <f t="shared" ref="AN5" si="8">IF(OR($C5=0,$E5=0),0,IF($H5*$I5&lt;0.1,AU5,0)+IF($L5*$M5&lt;0.1,AY5,0)+IF($P5*$Q5&lt;0.1,BC5,0)+IF($T5*$U5&lt;0.1,BG5,0)+IF($X5*$Y5&lt;0.1,BK5,0)+IF($AB5*$AC5&lt;0.1,BO5,0))</f>
        <v>0</v>
      </c>
      <c r="AP5" s="234" t="e">
        <f t="shared" ref="AP5" si="9">INDEX($F$232:$F$245,MATCH($E5,$A$232:$A$245,1))</f>
        <v>#N/A</v>
      </c>
      <c r="AQ5" s="234" t="e">
        <f t="shared" ref="AQ5" si="10">INDEX($C$232:$C$245,MATCH($E5,$A$232:$A$245,1))</f>
        <v>#N/A</v>
      </c>
      <c r="AR5" s="235">
        <f t="shared" ref="AR5" si="11">IF(OR(F5=0,H5=0,I5=0),0,IF($E5=6,I5,H5))</f>
        <v>0</v>
      </c>
      <c r="AS5" s="235">
        <f t="shared" ref="AS5" si="12">IF($E5=6,H5,I5)</f>
        <v>0</v>
      </c>
      <c r="AT5" s="235" t="e">
        <f t="shared" ref="AT5" si="13">IF($E5=6,I5,MIN($AP5,I5))</f>
        <v>#N/A</v>
      </c>
      <c r="AU5" s="236" t="e">
        <f t="shared" ref="AU5" si="14">MIN($AQ5*AR5*MIN($AP5,AS5),MIN($AQ5,SUM(F5:G5))*AT5)</f>
        <v>#N/A</v>
      </c>
      <c r="AV5" s="235">
        <f t="shared" ref="AV5" si="15">IF(OR(J5=0,L5=0,M5=0),0,IF($E5=6,M5,L5))</f>
        <v>0</v>
      </c>
      <c r="AW5" s="235">
        <f t="shared" ref="AW5" si="16">IF($E5=6,L5,M5)</f>
        <v>0</v>
      </c>
      <c r="AX5" s="235" t="e">
        <f t="shared" ref="AX5" si="17">IF($E5=6,M5,MIN($AP5,M5))</f>
        <v>#N/A</v>
      </c>
      <c r="AY5" s="236" t="e">
        <f t="shared" ref="AY5" si="18">MIN($AQ5*AV5*MIN($AP5,AW5),MIN($AQ5,SUM(J5:K5))*AX5)</f>
        <v>#N/A</v>
      </c>
      <c r="AZ5" s="235">
        <f t="shared" ref="AZ5" si="19">IF(OR(N5=0,P5=0,Q5=0),0,IF($E5=6,Q5,P5))</f>
        <v>0</v>
      </c>
      <c r="BA5" s="235">
        <f t="shared" ref="BA5" si="20">IF($E5=6,P5,Q5)</f>
        <v>0</v>
      </c>
      <c r="BB5" s="235" t="e">
        <f t="shared" ref="BB5" si="21">IF($E5=6,Q5,MIN($AP5,Q5))</f>
        <v>#N/A</v>
      </c>
      <c r="BC5" s="236" t="e">
        <f t="shared" ref="BC5" si="22">MIN($AQ5*AZ5*MIN($AP5,BA5),MIN($AQ5,SUM(N5:O5))*BB5)</f>
        <v>#N/A</v>
      </c>
      <c r="BD5" s="235">
        <f t="shared" ref="BD5" si="23">IF(OR(R5=0,T5=0,U5=0),0,IF($E5=6,U5,T5))</f>
        <v>0</v>
      </c>
      <c r="BE5" s="235">
        <f t="shared" ref="BE5" si="24">IF($E5=6,T5,U5)</f>
        <v>0</v>
      </c>
      <c r="BF5" s="235" t="e">
        <f t="shared" ref="BF5" si="25">IF($E5=6,U5,MIN($AP5,U5))</f>
        <v>#N/A</v>
      </c>
      <c r="BG5" s="236" t="e">
        <f t="shared" ref="BG5" si="26">MIN($AQ5*BD5*MIN($AP5,BE5),MIN($AQ5,SUM(R5:S5))*BF5)</f>
        <v>#N/A</v>
      </c>
      <c r="BH5" s="235">
        <f t="shared" ref="BH5" si="27">IF(OR(V5=0,X5=0,Y5=0),0,IF($E5=6,Y5,X5))</f>
        <v>0</v>
      </c>
      <c r="BI5" s="235">
        <f t="shared" ref="BI5" si="28">IF($E5=6,X5,Y5)</f>
        <v>0</v>
      </c>
      <c r="BJ5" s="235" t="e">
        <f t="shared" ref="BJ5" si="29">IF($E5=6,Y5,MIN($AP5,Y5))</f>
        <v>#N/A</v>
      </c>
      <c r="BK5" s="235" t="e">
        <f t="shared" ref="BK5" si="30">MIN($AQ5*BH5*MIN($AP5,BI5),MIN($AQ5,SUM(V5:W5))*BJ5)</f>
        <v>#N/A</v>
      </c>
      <c r="BL5" s="235">
        <f t="shared" ref="BL5" si="31">IF(OR(Z5=0,AB5=0,AC5=0),0,IF($E5=6,AC5,AB5))</f>
        <v>0</v>
      </c>
      <c r="BM5" s="235">
        <f t="shared" ref="BM5" si="32">IF($E5=6,AB5,AC5)</f>
        <v>0</v>
      </c>
      <c r="BN5" s="235" t="e">
        <f t="shared" ref="BN5" si="33">IF($E5=6,AC5,MIN($AP5,AC5))</f>
        <v>#N/A</v>
      </c>
      <c r="BO5" s="236" t="e">
        <f t="shared" ref="BO5" si="34">MIN($AQ5*BL5*MIN($AP5,BM5),MIN($AQ5,SUM(Z5:AA5))*BN5)</f>
        <v>#N/A</v>
      </c>
    </row>
    <row r="6" spans="1:67" s="5" customFormat="1" ht="24" customHeight="1">
      <c r="A6" s="260">
        <v>3</v>
      </c>
      <c r="B6" s="220"/>
      <c r="C6" s="222"/>
      <c r="D6" s="223"/>
      <c r="E6" s="108"/>
      <c r="F6" s="109"/>
      <c r="G6" s="110"/>
      <c r="H6" s="111"/>
      <c r="I6" s="114"/>
      <c r="J6" s="112"/>
      <c r="K6" s="113"/>
      <c r="L6" s="111"/>
      <c r="M6" s="114"/>
      <c r="N6" s="115"/>
      <c r="O6" s="116"/>
      <c r="P6" s="111"/>
      <c r="Q6" s="114"/>
      <c r="R6" s="115"/>
      <c r="S6" s="116"/>
      <c r="T6" s="111"/>
      <c r="U6" s="114"/>
      <c r="V6" s="115"/>
      <c r="W6" s="116"/>
      <c r="X6" s="111"/>
      <c r="Y6" s="114"/>
      <c r="Z6" s="115"/>
      <c r="AA6" s="116"/>
      <c r="AB6" s="111"/>
      <c r="AC6" s="224"/>
      <c r="AD6" s="61"/>
      <c r="AE6" s="270">
        <v>0</v>
      </c>
      <c r="AF6" s="270">
        <f t="shared" ref="AF6" si="35">(N6+O6)*Q6+(J6+K6)*M6+(F6+G6)*I6</f>
        <v>0</v>
      </c>
      <c r="AG6" s="269">
        <f t="shared" ref="AG6" si="36">IF(OR($C6=0,$D6=0,$E6=0),0,SUM(AU6,AY6,BC6,BG6,BK6,BO6))</f>
        <v>0</v>
      </c>
      <c r="AH6" s="271">
        <f t="shared" ref="AH6" si="37">AD6+AG6</f>
        <v>0</v>
      </c>
      <c r="AI6" s="60">
        <f t="shared" ref="AI6" si="38">AG6-AN6</f>
        <v>0</v>
      </c>
      <c r="AJ6" s="60">
        <f t="shared" ref="AJ6" si="39">AI6-AG6</f>
        <v>0</v>
      </c>
      <c r="AK6" s="61" t="str">
        <f t="shared" ref="AK6" si="40">IF(AND(AN6&gt;0,(AI6=AG6-AN6)),"מועסק פחות מ-10% מזמנו במופ","")</f>
        <v/>
      </c>
      <c r="AL6" s="62"/>
      <c r="AM6" s="63">
        <f t="shared" ref="AM6" si="41">IF(OR($C6=0,$E6=0),0,MIN(AQ6*AR6*MIN(AP6,MIN($AL6,AS6)),MIN(AQ6,($F6+$G6))*IF($E6=6,$I6,MIN(AP6,$I6,$AL6)))+MIN(AQ6*AV6*MIN(AP6,MIN($AL6,AW6)),MIN(AQ6,($J6+$K6))*IF($E6=6,$M6,MIN(AP6,$M6,$AL6)))+MIN(AQ6*AZ6*MIN(AP6,MIN($AL6,BA6)),MIN(AQ6,($N6+$O6))*IF($E6=6,$Q6,MIN(AP6,$Q6,$AL6)))+MIN(AQ6*BD6*MIN(AP6,MIN($AL6,BE6)),MIN(AQ6,($R6+$S6))*IF($E6=6,$U6,MIN(AP6,$U6,$AL6)))+MIN(AQ6*BH6*MIN(AP6,MIN($AL6,BI6)),MIN(AQ6,($V6+$W6))*IF($E6=6,$Y6,MIN(AP6,$Y6,$AL6)))+MIN(AQ6*BL6*MIN(AP6,MIN($AL6,BM6)),MIN(AQ6,($Z6+$AA6))*IF($E6=6,$AC6,MIN(AP6,$AC6,$AL6))))</f>
        <v>0</v>
      </c>
      <c r="AN6" s="59">
        <f t="shared" ref="AN6" si="42">IF(OR($C6=0,$E6=0),0,IF($H6*$I6&lt;0.1,AU6,0)+IF($L6*$M6&lt;0.1,AY6,0)+IF($P6*$Q6&lt;0.1,BC6,0)+IF($T6*$U6&lt;0.1,BG6,0)+IF($X6*$Y6&lt;0.1,BK6,0)+IF($AB6*$AC6&lt;0.1,BO6,0))</f>
        <v>0</v>
      </c>
      <c r="AP6" s="234" t="e">
        <f t="shared" ref="AP6" si="43">INDEX($F$232:$F$245,MATCH($E6,$A$232:$A$245,1))</f>
        <v>#N/A</v>
      </c>
      <c r="AQ6" s="234" t="e">
        <f t="shared" ref="AQ6" si="44">INDEX($C$232:$C$245,MATCH($E6,$A$232:$A$245,1))</f>
        <v>#N/A</v>
      </c>
      <c r="AR6" s="235">
        <f t="shared" ref="AR6" si="45">IF(OR(F6=0,H6=0,I6=0),0,IF($E6=6,I6,H6))</f>
        <v>0</v>
      </c>
      <c r="AS6" s="235">
        <f t="shared" ref="AS6" si="46">IF($E6=6,H6,I6)</f>
        <v>0</v>
      </c>
      <c r="AT6" s="235" t="e">
        <f t="shared" ref="AT6" si="47">IF($E6=6,I6,MIN($AP6,I6))</f>
        <v>#N/A</v>
      </c>
      <c r="AU6" s="236" t="e">
        <f t="shared" ref="AU6" si="48">MIN($AQ6*AR6*MIN($AP6,AS6),MIN($AQ6,SUM(F6:G6))*AT6)</f>
        <v>#N/A</v>
      </c>
      <c r="AV6" s="235">
        <f t="shared" ref="AV6" si="49">IF(OR(J6=0,L6=0,M6=0),0,IF($E6=6,M6,L6))</f>
        <v>0</v>
      </c>
      <c r="AW6" s="235">
        <f t="shared" ref="AW6" si="50">IF($E6=6,L6,M6)</f>
        <v>0</v>
      </c>
      <c r="AX6" s="235" t="e">
        <f t="shared" ref="AX6" si="51">IF($E6=6,M6,MIN($AP6,M6))</f>
        <v>#N/A</v>
      </c>
      <c r="AY6" s="236" t="e">
        <f t="shared" ref="AY6" si="52">MIN($AQ6*AV6*MIN($AP6,AW6),MIN($AQ6,SUM(J6:K6))*AX6)</f>
        <v>#N/A</v>
      </c>
      <c r="AZ6" s="235">
        <f t="shared" ref="AZ6" si="53">IF(OR(N6=0,P6=0,Q6=0),0,IF($E6=6,Q6,P6))</f>
        <v>0</v>
      </c>
      <c r="BA6" s="235">
        <f t="shared" ref="BA6" si="54">IF($E6=6,P6,Q6)</f>
        <v>0</v>
      </c>
      <c r="BB6" s="235" t="e">
        <f t="shared" ref="BB6" si="55">IF($E6=6,Q6,MIN($AP6,Q6))</f>
        <v>#N/A</v>
      </c>
      <c r="BC6" s="236" t="e">
        <f t="shared" ref="BC6" si="56">MIN($AQ6*AZ6*MIN($AP6,BA6),MIN($AQ6,SUM(N6:O6))*BB6)</f>
        <v>#N/A</v>
      </c>
      <c r="BD6" s="235">
        <f t="shared" ref="BD6" si="57">IF(OR(R6=0,T6=0,U6=0),0,IF($E6=6,U6,T6))</f>
        <v>0</v>
      </c>
      <c r="BE6" s="235">
        <f t="shared" ref="BE6" si="58">IF($E6=6,T6,U6)</f>
        <v>0</v>
      </c>
      <c r="BF6" s="235" t="e">
        <f t="shared" ref="BF6" si="59">IF($E6=6,U6,MIN($AP6,U6))</f>
        <v>#N/A</v>
      </c>
      <c r="BG6" s="236" t="e">
        <f t="shared" ref="BG6" si="60">MIN($AQ6*BD6*MIN($AP6,BE6),MIN($AQ6,SUM(R6:S6))*BF6)</f>
        <v>#N/A</v>
      </c>
      <c r="BH6" s="235">
        <f t="shared" ref="BH6" si="61">IF(OR(V6=0,X6=0,Y6=0),0,IF($E6=6,Y6,X6))</f>
        <v>0</v>
      </c>
      <c r="BI6" s="235">
        <f t="shared" ref="BI6" si="62">IF($E6=6,X6,Y6)</f>
        <v>0</v>
      </c>
      <c r="BJ6" s="235" t="e">
        <f t="shared" ref="BJ6" si="63">IF($E6=6,Y6,MIN($AP6,Y6))</f>
        <v>#N/A</v>
      </c>
      <c r="BK6" s="235" t="e">
        <f t="shared" ref="BK6" si="64">MIN($AQ6*BH6*MIN($AP6,BI6),MIN($AQ6,SUM(V6:W6))*BJ6)</f>
        <v>#N/A</v>
      </c>
      <c r="BL6" s="235">
        <f t="shared" ref="BL6" si="65">IF(OR(Z6=0,AB6=0,AC6=0),0,IF($E6=6,AC6,AB6))</f>
        <v>0</v>
      </c>
      <c r="BM6" s="235">
        <f t="shared" ref="BM6" si="66">IF($E6=6,AB6,AC6)</f>
        <v>0</v>
      </c>
      <c r="BN6" s="235" t="e">
        <f t="shared" ref="BN6" si="67">IF($E6=6,AC6,MIN($AP6,AC6))</f>
        <v>#N/A</v>
      </c>
      <c r="BO6" s="236" t="e">
        <f t="shared" ref="BO6" si="68">MIN($AQ6*BL6*MIN($AP6,BM6),MIN($AQ6,SUM(Z6:AA6))*BN6)</f>
        <v>#N/A</v>
      </c>
    </row>
    <row r="7" spans="1:67" s="5" customFormat="1" ht="24" customHeight="1">
      <c r="A7" s="260">
        <v>4</v>
      </c>
      <c r="B7" s="220"/>
      <c r="C7" s="222"/>
      <c r="D7" s="223"/>
      <c r="E7" s="108"/>
      <c r="F7" s="109"/>
      <c r="G7" s="110"/>
      <c r="H7" s="111"/>
      <c r="I7" s="114"/>
      <c r="J7" s="112"/>
      <c r="K7" s="113"/>
      <c r="L7" s="111"/>
      <c r="M7" s="114"/>
      <c r="N7" s="115"/>
      <c r="O7" s="116"/>
      <c r="P7" s="111"/>
      <c r="Q7" s="114"/>
      <c r="R7" s="115"/>
      <c r="S7" s="116"/>
      <c r="T7" s="111"/>
      <c r="U7" s="114"/>
      <c r="V7" s="115"/>
      <c r="W7" s="116"/>
      <c r="X7" s="111"/>
      <c r="Y7" s="114"/>
      <c r="Z7" s="115"/>
      <c r="AA7" s="116"/>
      <c r="AB7" s="111"/>
      <c r="AC7" s="224"/>
      <c r="AD7" s="61"/>
      <c r="AE7" s="270">
        <v>0</v>
      </c>
      <c r="AF7" s="270">
        <f t="shared" ref="AF7" si="69">(N7+O7)*Q7+(J7+K7)*M7+(F7+G7)*I7</f>
        <v>0</v>
      </c>
      <c r="AG7" s="269">
        <f t="shared" ref="AG7" si="70">IF(OR($C7=0,$D7=0,$E7=0),0,SUM(AU7,AY7,BC7,BG7,BK7,BO7))</f>
        <v>0</v>
      </c>
      <c r="AH7" s="271">
        <f t="shared" ref="AH7" si="71">AD7+AG7</f>
        <v>0</v>
      </c>
      <c r="AI7" s="60">
        <f t="shared" ref="AI7" si="72">AG7-AN7</f>
        <v>0</v>
      </c>
      <c r="AJ7" s="60">
        <f t="shared" ref="AJ7" si="73">AI7-AG7</f>
        <v>0</v>
      </c>
      <c r="AK7" s="61" t="str">
        <f t="shared" ref="AK7" si="74">IF(AND(AN7&gt;0,(AI7=AG7-AN7)),"מועסק פחות מ-10% מזמנו במופ","")</f>
        <v/>
      </c>
      <c r="AL7" s="62"/>
      <c r="AM7" s="63">
        <f t="shared" ref="AM7" si="75">IF(OR($C7=0,$E7=0),0,MIN(AQ7*AR7*MIN(AP7,MIN($AL7,AS7)),MIN(AQ7,($F7+$G7))*IF($E7=6,$I7,MIN(AP7,$I7,$AL7)))+MIN(AQ7*AV7*MIN(AP7,MIN($AL7,AW7)),MIN(AQ7,($J7+$K7))*IF($E7=6,$M7,MIN(AP7,$M7,$AL7)))+MIN(AQ7*AZ7*MIN(AP7,MIN($AL7,BA7)),MIN(AQ7,($N7+$O7))*IF($E7=6,$Q7,MIN(AP7,$Q7,$AL7)))+MIN(AQ7*BD7*MIN(AP7,MIN($AL7,BE7)),MIN(AQ7,($R7+$S7))*IF($E7=6,$U7,MIN(AP7,$U7,$AL7)))+MIN(AQ7*BH7*MIN(AP7,MIN($AL7,BI7)),MIN(AQ7,($V7+$W7))*IF($E7=6,$Y7,MIN(AP7,$Y7,$AL7)))+MIN(AQ7*BL7*MIN(AP7,MIN($AL7,BM7)),MIN(AQ7,($Z7+$AA7))*IF($E7=6,$AC7,MIN(AP7,$AC7,$AL7))))</f>
        <v>0</v>
      </c>
      <c r="AN7" s="59">
        <f t="shared" ref="AN7" si="76">IF(OR($C7=0,$E7=0),0,IF($H7*$I7&lt;0.1,AU7,0)+IF($L7*$M7&lt;0.1,AY7,0)+IF($P7*$Q7&lt;0.1,BC7,0)+IF($T7*$U7&lt;0.1,BG7,0)+IF($X7*$Y7&lt;0.1,BK7,0)+IF($AB7*$AC7&lt;0.1,BO7,0))</f>
        <v>0</v>
      </c>
      <c r="AP7" s="234" t="e">
        <f t="shared" ref="AP7" si="77">INDEX($F$232:$F$245,MATCH($E7,$A$232:$A$245,1))</f>
        <v>#N/A</v>
      </c>
      <c r="AQ7" s="234" t="e">
        <f t="shared" ref="AQ7" si="78">INDEX($C$232:$C$245,MATCH($E7,$A$232:$A$245,1))</f>
        <v>#N/A</v>
      </c>
      <c r="AR7" s="235">
        <f t="shared" ref="AR7" si="79">IF(OR(F7=0,H7=0,I7=0),0,IF($E7=6,I7,H7))</f>
        <v>0</v>
      </c>
      <c r="AS7" s="235">
        <f t="shared" ref="AS7" si="80">IF($E7=6,H7,I7)</f>
        <v>0</v>
      </c>
      <c r="AT7" s="235" t="e">
        <f t="shared" ref="AT7" si="81">IF($E7=6,I7,MIN($AP7,I7))</f>
        <v>#N/A</v>
      </c>
      <c r="AU7" s="236" t="e">
        <f t="shared" ref="AU7" si="82">MIN($AQ7*AR7*MIN($AP7,AS7),MIN($AQ7,SUM(F7:G7))*AT7)</f>
        <v>#N/A</v>
      </c>
      <c r="AV7" s="235">
        <f t="shared" ref="AV7" si="83">IF(OR(J7=0,L7=0,M7=0),0,IF($E7=6,M7,L7))</f>
        <v>0</v>
      </c>
      <c r="AW7" s="235">
        <f t="shared" ref="AW7" si="84">IF($E7=6,L7,M7)</f>
        <v>0</v>
      </c>
      <c r="AX7" s="235" t="e">
        <f t="shared" ref="AX7" si="85">IF($E7=6,M7,MIN($AP7,M7))</f>
        <v>#N/A</v>
      </c>
      <c r="AY7" s="236" t="e">
        <f t="shared" ref="AY7" si="86">MIN($AQ7*AV7*MIN($AP7,AW7),MIN($AQ7,SUM(J7:K7))*AX7)</f>
        <v>#N/A</v>
      </c>
      <c r="AZ7" s="235">
        <f t="shared" ref="AZ7" si="87">IF(OR(N7=0,P7=0,Q7=0),0,IF($E7=6,Q7,P7))</f>
        <v>0</v>
      </c>
      <c r="BA7" s="235">
        <f t="shared" ref="BA7" si="88">IF($E7=6,P7,Q7)</f>
        <v>0</v>
      </c>
      <c r="BB7" s="235" t="e">
        <f t="shared" ref="BB7" si="89">IF($E7=6,Q7,MIN($AP7,Q7))</f>
        <v>#N/A</v>
      </c>
      <c r="BC7" s="236" t="e">
        <f t="shared" ref="BC7" si="90">MIN($AQ7*AZ7*MIN($AP7,BA7),MIN($AQ7,SUM(N7:O7))*BB7)</f>
        <v>#N/A</v>
      </c>
      <c r="BD7" s="235">
        <f t="shared" ref="BD7" si="91">IF(OR(R7=0,T7=0,U7=0),0,IF($E7=6,U7,T7))</f>
        <v>0</v>
      </c>
      <c r="BE7" s="235">
        <f t="shared" ref="BE7" si="92">IF($E7=6,T7,U7)</f>
        <v>0</v>
      </c>
      <c r="BF7" s="235" t="e">
        <f t="shared" ref="BF7" si="93">IF($E7=6,U7,MIN($AP7,U7))</f>
        <v>#N/A</v>
      </c>
      <c r="BG7" s="236" t="e">
        <f t="shared" ref="BG7" si="94">MIN($AQ7*BD7*MIN($AP7,BE7),MIN($AQ7,SUM(R7:S7))*BF7)</f>
        <v>#N/A</v>
      </c>
      <c r="BH7" s="235">
        <f t="shared" ref="BH7" si="95">IF(OR(V7=0,X7=0,Y7=0),0,IF($E7=6,Y7,X7))</f>
        <v>0</v>
      </c>
      <c r="BI7" s="235">
        <f t="shared" ref="BI7" si="96">IF($E7=6,X7,Y7)</f>
        <v>0</v>
      </c>
      <c r="BJ7" s="235" t="e">
        <f t="shared" ref="BJ7" si="97">IF($E7=6,Y7,MIN($AP7,Y7))</f>
        <v>#N/A</v>
      </c>
      <c r="BK7" s="235" t="e">
        <f t="shared" ref="BK7" si="98">MIN($AQ7*BH7*MIN($AP7,BI7),MIN($AQ7,SUM(V7:W7))*BJ7)</f>
        <v>#N/A</v>
      </c>
      <c r="BL7" s="235">
        <f t="shared" ref="BL7" si="99">IF(OR(Z7=0,AB7=0,AC7=0),0,IF($E7=6,AC7,AB7))</f>
        <v>0</v>
      </c>
      <c r="BM7" s="235">
        <f t="shared" ref="BM7" si="100">IF($E7=6,AB7,AC7)</f>
        <v>0</v>
      </c>
      <c r="BN7" s="235" t="e">
        <f t="shared" ref="BN7" si="101">IF($E7=6,AC7,MIN($AP7,AC7))</f>
        <v>#N/A</v>
      </c>
      <c r="BO7" s="236" t="e">
        <f t="shared" ref="BO7" si="102">MIN($AQ7*BL7*MIN($AP7,BM7),MIN($AQ7,SUM(Z7:AA7))*BN7)</f>
        <v>#N/A</v>
      </c>
    </row>
    <row r="8" spans="1:67" s="5" customFormat="1" ht="24" customHeight="1">
      <c r="A8" s="260">
        <v>5</v>
      </c>
      <c r="B8" s="220"/>
      <c r="C8" s="222"/>
      <c r="D8" s="223"/>
      <c r="E8" s="108"/>
      <c r="F8" s="109"/>
      <c r="G8" s="110"/>
      <c r="H8" s="111"/>
      <c r="I8" s="114"/>
      <c r="J8" s="112"/>
      <c r="K8" s="113"/>
      <c r="L8" s="111"/>
      <c r="M8" s="114"/>
      <c r="N8" s="115"/>
      <c r="O8" s="116"/>
      <c r="P8" s="111"/>
      <c r="Q8" s="114"/>
      <c r="R8" s="115"/>
      <c r="S8" s="116"/>
      <c r="T8" s="111"/>
      <c r="U8" s="114"/>
      <c r="V8" s="115"/>
      <c r="W8" s="116"/>
      <c r="X8" s="111"/>
      <c r="Y8" s="114"/>
      <c r="Z8" s="115"/>
      <c r="AA8" s="116"/>
      <c r="AB8" s="111"/>
      <c r="AC8" s="224"/>
      <c r="AD8" s="61"/>
      <c r="AE8" s="270">
        <v>0</v>
      </c>
      <c r="AF8" s="270">
        <f t="shared" ref="AF8:AF36" si="103">(N8+O8)*Q8+(J8+K8)*M8+(F8+G8)*I8</f>
        <v>0</v>
      </c>
      <c r="AG8" s="269">
        <f t="shared" ref="AG8:AG37" si="104">IF(OR($C8=0,$D8=0,$E8=0),0,SUM(AU8,AY8,BC8,BG8,BK8,BO8))</f>
        <v>0</v>
      </c>
      <c r="AH8" s="271">
        <f t="shared" ref="AH8" si="105">AD8+AG8</f>
        <v>0</v>
      </c>
      <c r="AI8" s="60">
        <f t="shared" ref="AI8" si="106">AG8-AN8</f>
        <v>0</v>
      </c>
      <c r="AJ8" s="60">
        <f t="shared" ref="AJ8" si="107">AI8-AG8</f>
        <v>0</v>
      </c>
      <c r="AK8" s="61" t="str">
        <f t="shared" ref="AK8" si="108">IF(AND(AN8&gt;0,(AI8=AG8-AN8)),"מועסק פחות מ-10% מזמנו במופ","")</f>
        <v/>
      </c>
      <c r="AL8" s="62"/>
      <c r="AM8" s="63">
        <f t="shared" ref="AM8" si="109">IF(OR($C8=0,$E8=0),0,MIN(AQ8*AR8*MIN(AP8,MIN($AL8,AS8)),MIN(AQ8,($F8+$G8))*IF($E8=6,$I8,MIN(AP8,$I8,$AL8)))+MIN(AQ8*AV8*MIN(AP8,MIN($AL8,AW8)),MIN(AQ8,($J8+$K8))*IF($E8=6,$M8,MIN(AP8,$M8,$AL8)))+MIN(AQ8*AZ8*MIN(AP8,MIN($AL8,BA8)),MIN(AQ8,($N8+$O8))*IF($E8=6,$Q8,MIN(AP8,$Q8,$AL8)))+MIN(AQ8*BD8*MIN(AP8,MIN($AL8,BE8)),MIN(AQ8,($R8+$S8))*IF($E8=6,$U8,MIN(AP8,$U8,$AL8)))+MIN(AQ8*BH8*MIN(AP8,MIN($AL8,BI8)),MIN(AQ8,($V8+$W8))*IF($E8=6,$Y8,MIN(AP8,$Y8,$AL8)))+MIN(AQ8*BL8*MIN(AP8,MIN($AL8,BM8)),MIN(AQ8,($Z8+$AA8))*IF($E8=6,$AC8,MIN(AP8,$AC8,$AL8))))</f>
        <v>0</v>
      </c>
      <c r="AN8" s="59">
        <f t="shared" ref="AN8" si="110">IF(OR($C8=0,$E8=0),0,IF($H8*$I8&lt;0.1,AU8,0)+IF($L8*$M8&lt;0.1,AY8,0)+IF($P8*$Q8&lt;0.1,BC8,0)+IF($T8*$U8&lt;0.1,BG8,0)+IF($X8*$Y8&lt;0.1,BK8,0)+IF($AB8*$AC8&lt;0.1,BO8,0))</f>
        <v>0</v>
      </c>
      <c r="AP8" s="234" t="e">
        <f t="shared" ref="AP8" si="111">INDEX($F$232:$F$245,MATCH($E8,$A$232:$A$245,1))</f>
        <v>#N/A</v>
      </c>
      <c r="AQ8" s="234" t="e">
        <f t="shared" ref="AQ8" si="112">INDEX($C$232:$C$245,MATCH($E8,$A$232:$A$245,1))</f>
        <v>#N/A</v>
      </c>
      <c r="AR8" s="235">
        <f t="shared" ref="AR8" si="113">IF(OR(F8=0,H8=0,I8=0),0,IF($E8=6,I8,H8))</f>
        <v>0</v>
      </c>
      <c r="AS8" s="235">
        <f t="shared" ref="AS8" si="114">IF($E8=6,H8,I8)</f>
        <v>0</v>
      </c>
      <c r="AT8" s="235" t="e">
        <f t="shared" ref="AT8" si="115">IF($E8=6,I8,MIN($AP8,I8))</f>
        <v>#N/A</v>
      </c>
      <c r="AU8" s="236" t="e">
        <f t="shared" ref="AU8" si="116">MIN($AQ8*AR8*MIN($AP8,AS8),MIN($AQ8,SUM(F8:G8))*AT8)</f>
        <v>#N/A</v>
      </c>
      <c r="AV8" s="235">
        <f t="shared" ref="AV8" si="117">IF(OR(J8=0,L8=0,M8=0),0,IF($E8=6,M8,L8))</f>
        <v>0</v>
      </c>
      <c r="AW8" s="235">
        <f t="shared" ref="AW8" si="118">IF($E8=6,L8,M8)</f>
        <v>0</v>
      </c>
      <c r="AX8" s="235" t="e">
        <f t="shared" ref="AX8" si="119">IF($E8=6,M8,MIN($AP8,M8))</f>
        <v>#N/A</v>
      </c>
      <c r="AY8" s="236" t="e">
        <f t="shared" ref="AY8" si="120">MIN($AQ8*AV8*MIN($AP8,AW8),MIN($AQ8,SUM(J8:K8))*AX8)</f>
        <v>#N/A</v>
      </c>
      <c r="AZ8" s="235">
        <f t="shared" ref="AZ8" si="121">IF(OR(N8=0,P8=0,Q8=0),0,IF($E8=6,Q8,P8))</f>
        <v>0</v>
      </c>
      <c r="BA8" s="235">
        <f t="shared" ref="BA8" si="122">IF($E8=6,P8,Q8)</f>
        <v>0</v>
      </c>
      <c r="BB8" s="235" t="e">
        <f t="shared" ref="BB8" si="123">IF($E8=6,Q8,MIN($AP8,Q8))</f>
        <v>#N/A</v>
      </c>
      <c r="BC8" s="236" t="e">
        <f t="shared" ref="BC8" si="124">MIN($AQ8*AZ8*MIN($AP8,BA8),MIN($AQ8,SUM(N8:O8))*BB8)</f>
        <v>#N/A</v>
      </c>
      <c r="BD8" s="235">
        <f t="shared" ref="BD8" si="125">IF(OR(R8=0,T8=0,U8=0),0,IF($E8=6,U8,T8))</f>
        <v>0</v>
      </c>
      <c r="BE8" s="235">
        <f t="shared" ref="BE8" si="126">IF($E8=6,T8,U8)</f>
        <v>0</v>
      </c>
      <c r="BF8" s="235" t="e">
        <f t="shared" ref="BF8" si="127">IF($E8=6,U8,MIN($AP8,U8))</f>
        <v>#N/A</v>
      </c>
      <c r="BG8" s="236" t="e">
        <f t="shared" ref="BG8" si="128">MIN($AQ8*BD8*MIN($AP8,BE8),MIN($AQ8,SUM(R8:S8))*BF8)</f>
        <v>#N/A</v>
      </c>
      <c r="BH8" s="235">
        <f t="shared" ref="BH8" si="129">IF(OR(V8=0,X8=0,Y8=0),0,IF($E8=6,Y8,X8))</f>
        <v>0</v>
      </c>
      <c r="BI8" s="235">
        <f t="shared" ref="BI8" si="130">IF($E8=6,X8,Y8)</f>
        <v>0</v>
      </c>
      <c r="BJ8" s="235" t="e">
        <f t="shared" ref="BJ8" si="131">IF($E8=6,Y8,MIN($AP8,Y8))</f>
        <v>#N/A</v>
      </c>
      <c r="BK8" s="235" t="e">
        <f t="shared" ref="BK8" si="132">MIN($AQ8*BH8*MIN($AP8,BI8),MIN($AQ8,SUM(V8:W8))*BJ8)</f>
        <v>#N/A</v>
      </c>
      <c r="BL8" s="235">
        <f t="shared" ref="BL8" si="133">IF(OR(Z8=0,AB8=0,AC8=0),0,IF($E8=6,AC8,AB8))</f>
        <v>0</v>
      </c>
      <c r="BM8" s="235">
        <f t="shared" ref="BM8" si="134">IF($E8=6,AB8,AC8)</f>
        <v>0</v>
      </c>
      <c r="BN8" s="235" t="e">
        <f t="shared" ref="BN8" si="135">IF($E8=6,AC8,MIN($AP8,AC8))</f>
        <v>#N/A</v>
      </c>
      <c r="BO8" s="236" t="e">
        <f t="shared" ref="BO8" si="136">MIN($AQ8*BL8*MIN($AP8,BM8),MIN($AQ8,SUM(Z8:AA8))*BN8)</f>
        <v>#N/A</v>
      </c>
    </row>
    <row r="9" spans="1:67" s="5" customFormat="1" ht="24" customHeight="1">
      <c r="A9" s="260">
        <v>6</v>
      </c>
      <c r="B9" s="220"/>
      <c r="C9" s="222"/>
      <c r="D9" s="223"/>
      <c r="E9" s="108"/>
      <c r="F9" s="109"/>
      <c r="G9" s="110"/>
      <c r="H9" s="111"/>
      <c r="I9" s="114"/>
      <c r="J9" s="112"/>
      <c r="K9" s="113"/>
      <c r="L9" s="111"/>
      <c r="M9" s="114"/>
      <c r="N9" s="115"/>
      <c r="O9" s="116"/>
      <c r="P9" s="111"/>
      <c r="Q9" s="114"/>
      <c r="R9" s="115"/>
      <c r="S9" s="116"/>
      <c r="T9" s="111"/>
      <c r="U9" s="114"/>
      <c r="V9" s="115"/>
      <c r="W9" s="116"/>
      <c r="X9" s="111"/>
      <c r="Y9" s="114"/>
      <c r="Z9" s="115"/>
      <c r="AA9" s="116"/>
      <c r="AB9" s="111"/>
      <c r="AC9" s="224"/>
      <c r="AD9" s="61"/>
      <c r="AE9" s="270">
        <v>0</v>
      </c>
      <c r="AF9" s="270">
        <f t="shared" si="103"/>
        <v>0</v>
      </c>
      <c r="AG9" s="269">
        <f t="shared" si="104"/>
        <v>0</v>
      </c>
      <c r="AH9" s="271">
        <f t="shared" ref="AH9:AH36" si="137">AD9+AG9</f>
        <v>0</v>
      </c>
      <c r="AI9" s="60">
        <f t="shared" ref="AI9:AI37" si="138">AG9-AN9</f>
        <v>0</v>
      </c>
      <c r="AJ9" s="60">
        <f t="shared" ref="AJ9:AJ37" si="139">AI9-AG9</f>
        <v>0</v>
      </c>
      <c r="AK9" s="61" t="str">
        <f t="shared" ref="AK9:AK37" si="140">IF(AND(AN9&gt;0,(AI9=AG9-AN9)),"מועסק פחות מ-10% מזמנו במופ","")</f>
        <v/>
      </c>
      <c r="AL9" s="62"/>
      <c r="AM9" s="63">
        <f t="shared" ref="AM9:AM37" si="141">IF(OR($C9=0,$E9=0),0,MIN(AQ9*AR9*MIN(AP9,MIN($AL9,AS9)),MIN(AQ9,($F9+$G9))*IF($E9=6,$I9,MIN(AP9,$I9,$AL9)))+MIN(AQ9*AV9*MIN(AP9,MIN($AL9,AW9)),MIN(AQ9,($J9+$K9))*IF($E9=6,$M9,MIN(AP9,$M9,$AL9)))+MIN(AQ9*AZ9*MIN(AP9,MIN($AL9,BA9)),MIN(AQ9,($N9+$O9))*IF($E9=6,$Q9,MIN(AP9,$Q9,$AL9)))+MIN(AQ9*BD9*MIN(AP9,MIN($AL9,BE9)),MIN(AQ9,($R9+$S9))*IF($E9=6,$U9,MIN(AP9,$U9,$AL9)))+MIN(AQ9*BH9*MIN(AP9,MIN($AL9,BI9)),MIN(AQ9,($V9+$W9))*IF($E9=6,$Y9,MIN(AP9,$Y9,$AL9)))+MIN(AQ9*BL9*MIN(AP9,MIN($AL9,BM9)),MIN(AQ9,($Z9+$AA9))*IF($E9=6,$AC9,MIN(AP9,$AC9,$AL9))))</f>
        <v>0</v>
      </c>
      <c r="AN9" s="59">
        <f t="shared" ref="AN9:AN37" si="142">IF(OR($C9=0,$E9=0),0,IF($H9*$I9&lt;0.1,AU9,0)+IF($L9*$M9&lt;0.1,AY9,0)+IF($P9*$Q9&lt;0.1,BC9,0)+IF($T9*$U9&lt;0.1,BG9,0)+IF($X9*$Y9&lt;0.1,BK9,0)+IF($AB9*$AC9&lt;0.1,BO9,0))</f>
        <v>0</v>
      </c>
      <c r="AP9" s="234" t="e">
        <f t="shared" ref="AP9:AP36" si="143">INDEX($F$232:$F$245,MATCH($E9,$A$232:$A$245,1))</f>
        <v>#N/A</v>
      </c>
      <c r="AQ9" s="234" t="e">
        <f t="shared" ref="AQ9:AQ36" si="144">INDEX($C$232:$C$245,MATCH($E9,$A$232:$A$245,1))</f>
        <v>#N/A</v>
      </c>
      <c r="AR9" s="235">
        <f t="shared" ref="AR9:AR36" si="145">IF(OR(F9=0,H9=0,I9=0),0,IF($E9=6,I9,H9))</f>
        <v>0</v>
      </c>
      <c r="AS9" s="235">
        <f t="shared" ref="AS9:AS36" si="146">IF($E9=6,H9,I9)</f>
        <v>0</v>
      </c>
      <c r="AT9" s="235" t="e">
        <f t="shared" ref="AT9:AT36" si="147">IF($E9=6,I9,MIN($AP9,I9))</f>
        <v>#N/A</v>
      </c>
      <c r="AU9" s="236" t="e">
        <f t="shared" ref="AU9:AU36" si="148">MIN($AQ9*AR9*MIN($AP9,AS9),MIN($AQ9,SUM(F9:G9))*AT9)</f>
        <v>#N/A</v>
      </c>
      <c r="AV9" s="235">
        <f t="shared" ref="AV9:AV36" si="149">IF(OR(J9=0,L9=0,M9=0),0,IF($E9=6,M9,L9))</f>
        <v>0</v>
      </c>
      <c r="AW9" s="235">
        <f t="shared" ref="AW9:AW36" si="150">IF($E9=6,L9,M9)</f>
        <v>0</v>
      </c>
      <c r="AX9" s="235" t="e">
        <f t="shared" ref="AX9:AX36" si="151">IF($E9=6,M9,MIN($AP9,M9))</f>
        <v>#N/A</v>
      </c>
      <c r="AY9" s="236" t="e">
        <f t="shared" ref="AY9:AY36" si="152">MIN($AQ9*AV9*MIN($AP9,AW9),MIN($AQ9,SUM(J9:K9))*AX9)</f>
        <v>#N/A</v>
      </c>
      <c r="AZ9" s="235">
        <f t="shared" ref="AZ9:AZ36" si="153">IF(OR(N9=0,P9=0,Q9=0),0,IF($E9=6,Q9,P9))</f>
        <v>0</v>
      </c>
      <c r="BA9" s="235">
        <f t="shared" ref="BA9:BA36" si="154">IF($E9=6,P9,Q9)</f>
        <v>0</v>
      </c>
      <c r="BB9" s="235" t="e">
        <f t="shared" ref="BB9:BB36" si="155">IF($E9=6,Q9,MIN($AP9,Q9))</f>
        <v>#N/A</v>
      </c>
      <c r="BC9" s="236" t="e">
        <f t="shared" ref="BC9:BC36" si="156">MIN($AQ9*AZ9*MIN($AP9,BA9),MIN($AQ9,SUM(N9:O9))*BB9)</f>
        <v>#N/A</v>
      </c>
      <c r="BD9" s="235">
        <f t="shared" ref="BD9:BD36" si="157">IF(OR(R9=0,T9=0,U9=0),0,IF($E9=6,U9,T9))</f>
        <v>0</v>
      </c>
      <c r="BE9" s="235">
        <f t="shared" ref="BE9:BE36" si="158">IF($E9=6,T9,U9)</f>
        <v>0</v>
      </c>
      <c r="BF9" s="235" t="e">
        <f t="shared" ref="BF9:BF36" si="159">IF($E9=6,U9,MIN($AP9,U9))</f>
        <v>#N/A</v>
      </c>
      <c r="BG9" s="236" t="e">
        <f t="shared" ref="BG9:BG36" si="160">MIN($AQ9*BD9*MIN($AP9,BE9),MIN($AQ9,SUM(R9:S9))*BF9)</f>
        <v>#N/A</v>
      </c>
      <c r="BH9" s="235">
        <f t="shared" ref="BH9:BH36" si="161">IF(OR(V9=0,X9=0,Y9=0),0,IF($E9=6,Y9,X9))</f>
        <v>0</v>
      </c>
      <c r="BI9" s="235">
        <f t="shared" ref="BI9:BI36" si="162">IF($E9=6,X9,Y9)</f>
        <v>0</v>
      </c>
      <c r="BJ9" s="235" t="e">
        <f t="shared" ref="BJ9:BJ36" si="163">IF($E9=6,Y9,MIN($AP9,Y9))</f>
        <v>#N/A</v>
      </c>
      <c r="BK9" s="235" t="e">
        <f t="shared" ref="BK9:BK36" si="164">MIN($AQ9*BH9*MIN($AP9,BI9),MIN($AQ9,SUM(V9:W9))*BJ9)</f>
        <v>#N/A</v>
      </c>
      <c r="BL9" s="235">
        <f t="shared" ref="BL9:BL36" si="165">IF(OR(Z9=0,AB9=0,AC9=0),0,IF($E9=6,AC9,AB9))</f>
        <v>0</v>
      </c>
      <c r="BM9" s="235">
        <f t="shared" ref="BM9:BM36" si="166">IF($E9=6,AB9,AC9)</f>
        <v>0</v>
      </c>
      <c r="BN9" s="235" t="e">
        <f t="shared" ref="BN9:BN36" si="167">IF($E9=6,AC9,MIN($AP9,AC9))</f>
        <v>#N/A</v>
      </c>
      <c r="BO9" s="236" t="e">
        <f t="shared" ref="BO9:BO36" si="168">MIN($AQ9*BL9*MIN($AP9,BM9),MIN($AQ9,SUM(Z9:AA9))*BN9)</f>
        <v>#N/A</v>
      </c>
    </row>
    <row r="10" spans="1:67" s="5" customFormat="1" ht="24" customHeight="1">
      <c r="A10" s="260">
        <v>7</v>
      </c>
      <c r="B10" s="220"/>
      <c r="C10" s="222"/>
      <c r="D10" s="223"/>
      <c r="E10" s="108"/>
      <c r="F10" s="109"/>
      <c r="G10" s="110"/>
      <c r="H10" s="111"/>
      <c r="I10" s="114"/>
      <c r="J10" s="112"/>
      <c r="K10" s="113"/>
      <c r="L10" s="111"/>
      <c r="M10" s="114"/>
      <c r="N10" s="115"/>
      <c r="O10" s="116"/>
      <c r="P10" s="111"/>
      <c r="Q10" s="114"/>
      <c r="R10" s="115"/>
      <c r="S10" s="116"/>
      <c r="T10" s="111"/>
      <c r="U10" s="114"/>
      <c r="V10" s="115"/>
      <c r="W10" s="116"/>
      <c r="X10" s="111"/>
      <c r="Y10" s="114"/>
      <c r="Z10" s="115"/>
      <c r="AA10" s="116"/>
      <c r="AB10" s="111"/>
      <c r="AC10" s="224"/>
      <c r="AD10" s="61"/>
      <c r="AE10" s="270">
        <v>0</v>
      </c>
      <c r="AF10" s="270">
        <f t="shared" si="103"/>
        <v>0</v>
      </c>
      <c r="AG10" s="269">
        <f t="shared" si="104"/>
        <v>0</v>
      </c>
      <c r="AH10" s="271">
        <f t="shared" si="137"/>
        <v>0</v>
      </c>
      <c r="AI10" s="60">
        <f t="shared" si="138"/>
        <v>0</v>
      </c>
      <c r="AJ10" s="60">
        <f t="shared" si="139"/>
        <v>0</v>
      </c>
      <c r="AK10" s="61" t="str">
        <f t="shared" si="140"/>
        <v/>
      </c>
      <c r="AL10" s="62"/>
      <c r="AM10" s="63">
        <f t="shared" si="141"/>
        <v>0</v>
      </c>
      <c r="AN10" s="59">
        <f t="shared" si="142"/>
        <v>0</v>
      </c>
      <c r="AP10" s="234" t="e">
        <f t="shared" si="143"/>
        <v>#N/A</v>
      </c>
      <c r="AQ10" s="234" t="e">
        <f t="shared" si="144"/>
        <v>#N/A</v>
      </c>
      <c r="AR10" s="235">
        <f t="shared" si="145"/>
        <v>0</v>
      </c>
      <c r="AS10" s="235">
        <f t="shared" si="146"/>
        <v>0</v>
      </c>
      <c r="AT10" s="235" t="e">
        <f t="shared" si="147"/>
        <v>#N/A</v>
      </c>
      <c r="AU10" s="236" t="e">
        <f t="shared" si="148"/>
        <v>#N/A</v>
      </c>
      <c r="AV10" s="235">
        <f t="shared" si="149"/>
        <v>0</v>
      </c>
      <c r="AW10" s="235">
        <f t="shared" si="150"/>
        <v>0</v>
      </c>
      <c r="AX10" s="235" t="e">
        <f t="shared" si="151"/>
        <v>#N/A</v>
      </c>
      <c r="AY10" s="236" t="e">
        <f t="shared" si="152"/>
        <v>#N/A</v>
      </c>
      <c r="AZ10" s="235">
        <f t="shared" si="153"/>
        <v>0</v>
      </c>
      <c r="BA10" s="235">
        <f t="shared" si="154"/>
        <v>0</v>
      </c>
      <c r="BB10" s="235" t="e">
        <f t="shared" si="155"/>
        <v>#N/A</v>
      </c>
      <c r="BC10" s="236" t="e">
        <f t="shared" si="156"/>
        <v>#N/A</v>
      </c>
      <c r="BD10" s="235">
        <f t="shared" si="157"/>
        <v>0</v>
      </c>
      <c r="BE10" s="235">
        <f t="shared" si="158"/>
        <v>0</v>
      </c>
      <c r="BF10" s="235" t="e">
        <f t="shared" si="159"/>
        <v>#N/A</v>
      </c>
      <c r="BG10" s="236" t="e">
        <f t="shared" si="160"/>
        <v>#N/A</v>
      </c>
      <c r="BH10" s="235">
        <f t="shared" si="161"/>
        <v>0</v>
      </c>
      <c r="BI10" s="235">
        <f t="shared" si="162"/>
        <v>0</v>
      </c>
      <c r="BJ10" s="235" t="e">
        <f t="shared" si="163"/>
        <v>#N/A</v>
      </c>
      <c r="BK10" s="235" t="e">
        <f t="shared" si="164"/>
        <v>#N/A</v>
      </c>
      <c r="BL10" s="235">
        <f t="shared" si="165"/>
        <v>0</v>
      </c>
      <c r="BM10" s="235">
        <f t="shared" si="166"/>
        <v>0</v>
      </c>
      <c r="BN10" s="235" t="e">
        <f t="shared" si="167"/>
        <v>#N/A</v>
      </c>
      <c r="BO10" s="236" t="e">
        <f t="shared" si="168"/>
        <v>#N/A</v>
      </c>
    </row>
    <row r="11" spans="1:67" s="5" customFormat="1" ht="24" customHeight="1">
      <c r="A11" s="260">
        <v>8</v>
      </c>
      <c r="B11" s="220"/>
      <c r="C11" s="222"/>
      <c r="D11" s="223"/>
      <c r="E11" s="108"/>
      <c r="F11" s="109"/>
      <c r="G11" s="110"/>
      <c r="H11" s="111"/>
      <c r="I11" s="114"/>
      <c r="J11" s="112"/>
      <c r="K11" s="113"/>
      <c r="L11" s="111"/>
      <c r="M11" s="114"/>
      <c r="N11" s="115"/>
      <c r="O11" s="116"/>
      <c r="P11" s="111"/>
      <c r="Q11" s="114"/>
      <c r="R11" s="115"/>
      <c r="S11" s="116"/>
      <c r="T11" s="111"/>
      <c r="U11" s="114"/>
      <c r="V11" s="115"/>
      <c r="W11" s="116"/>
      <c r="X11" s="111"/>
      <c r="Y11" s="114"/>
      <c r="Z11" s="115"/>
      <c r="AA11" s="116"/>
      <c r="AB11" s="111"/>
      <c r="AC11" s="224"/>
      <c r="AD11" s="61"/>
      <c r="AE11" s="270">
        <v>0</v>
      </c>
      <c r="AF11" s="270">
        <f t="shared" si="103"/>
        <v>0</v>
      </c>
      <c r="AG11" s="269">
        <f t="shared" si="104"/>
        <v>0</v>
      </c>
      <c r="AH11" s="271">
        <f t="shared" si="137"/>
        <v>0</v>
      </c>
      <c r="AI11" s="60">
        <f t="shared" si="138"/>
        <v>0</v>
      </c>
      <c r="AJ11" s="60">
        <f t="shared" si="139"/>
        <v>0</v>
      </c>
      <c r="AK11" s="61" t="str">
        <f t="shared" si="140"/>
        <v/>
      </c>
      <c r="AL11" s="62"/>
      <c r="AM11" s="63">
        <f t="shared" si="141"/>
        <v>0</v>
      </c>
      <c r="AN11" s="59">
        <f t="shared" si="142"/>
        <v>0</v>
      </c>
      <c r="AP11" s="234" t="e">
        <f t="shared" si="143"/>
        <v>#N/A</v>
      </c>
      <c r="AQ11" s="234" t="e">
        <f t="shared" si="144"/>
        <v>#N/A</v>
      </c>
      <c r="AR11" s="235">
        <f t="shared" si="145"/>
        <v>0</v>
      </c>
      <c r="AS11" s="235">
        <f t="shared" si="146"/>
        <v>0</v>
      </c>
      <c r="AT11" s="235" t="e">
        <f t="shared" si="147"/>
        <v>#N/A</v>
      </c>
      <c r="AU11" s="236" t="e">
        <f t="shared" si="148"/>
        <v>#N/A</v>
      </c>
      <c r="AV11" s="235">
        <f t="shared" si="149"/>
        <v>0</v>
      </c>
      <c r="AW11" s="235">
        <f t="shared" si="150"/>
        <v>0</v>
      </c>
      <c r="AX11" s="235" t="e">
        <f t="shared" si="151"/>
        <v>#N/A</v>
      </c>
      <c r="AY11" s="236" t="e">
        <f t="shared" si="152"/>
        <v>#N/A</v>
      </c>
      <c r="AZ11" s="235">
        <f t="shared" si="153"/>
        <v>0</v>
      </c>
      <c r="BA11" s="235">
        <f t="shared" si="154"/>
        <v>0</v>
      </c>
      <c r="BB11" s="235" t="e">
        <f t="shared" si="155"/>
        <v>#N/A</v>
      </c>
      <c r="BC11" s="236" t="e">
        <f t="shared" si="156"/>
        <v>#N/A</v>
      </c>
      <c r="BD11" s="235">
        <f t="shared" si="157"/>
        <v>0</v>
      </c>
      <c r="BE11" s="235">
        <f t="shared" si="158"/>
        <v>0</v>
      </c>
      <c r="BF11" s="235" t="e">
        <f t="shared" si="159"/>
        <v>#N/A</v>
      </c>
      <c r="BG11" s="236" t="e">
        <f t="shared" si="160"/>
        <v>#N/A</v>
      </c>
      <c r="BH11" s="235">
        <f t="shared" si="161"/>
        <v>0</v>
      </c>
      <c r="BI11" s="235">
        <f t="shared" si="162"/>
        <v>0</v>
      </c>
      <c r="BJ11" s="235" t="e">
        <f t="shared" si="163"/>
        <v>#N/A</v>
      </c>
      <c r="BK11" s="235" t="e">
        <f t="shared" si="164"/>
        <v>#N/A</v>
      </c>
      <c r="BL11" s="235">
        <f t="shared" si="165"/>
        <v>0</v>
      </c>
      <c r="BM11" s="235">
        <f t="shared" si="166"/>
        <v>0</v>
      </c>
      <c r="BN11" s="235" t="e">
        <f t="shared" si="167"/>
        <v>#N/A</v>
      </c>
      <c r="BO11" s="236" t="e">
        <f t="shared" si="168"/>
        <v>#N/A</v>
      </c>
    </row>
    <row r="12" spans="1:67" s="5" customFormat="1" ht="24" customHeight="1">
      <c r="A12" s="260">
        <v>9</v>
      </c>
      <c r="B12" s="220"/>
      <c r="C12" s="222"/>
      <c r="D12" s="223"/>
      <c r="E12" s="108"/>
      <c r="F12" s="109"/>
      <c r="G12" s="110"/>
      <c r="H12" s="111"/>
      <c r="I12" s="114"/>
      <c r="J12" s="112"/>
      <c r="K12" s="113"/>
      <c r="L12" s="111"/>
      <c r="M12" s="114"/>
      <c r="N12" s="115"/>
      <c r="O12" s="116"/>
      <c r="P12" s="111"/>
      <c r="Q12" s="114"/>
      <c r="R12" s="115"/>
      <c r="S12" s="116"/>
      <c r="T12" s="111"/>
      <c r="U12" s="114"/>
      <c r="V12" s="115"/>
      <c r="W12" s="116"/>
      <c r="X12" s="111"/>
      <c r="Y12" s="114"/>
      <c r="Z12" s="115"/>
      <c r="AA12" s="116"/>
      <c r="AB12" s="111"/>
      <c r="AC12" s="224"/>
      <c r="AD12" s="61"/>
      <c r="AE12" s="270">
        <v>0</v>
      </c>
      <c r="AF12" s="270">
        <f t="shared" si="103"/>
        <v>0</v>
      </c>
      <c r="AG12" s="269">
        <f t="shared" si="104"/>
        <v>0</v>
      </c>
      <c r="AH12" s="271">
        <f t="shared" si="137"/>
        <v>0</v>
      </c>
      <c r="AI12" s="60">
        <f t="shared" si="138"/>
        <v>0</v>
      </c>
      <c r="AJ12" s="60">
        <f t="shared" si="139"/>
        <v>0</v>
      </c>
      <c r="AK12" s="61" t="str">
        <f t="shared" si="140"/>
        <v/>
      </c>
      <c r="AL12" s="62"/>
      <c r="AM12" s="63">
        <f t="shared" si="141"/>
        <v>0</v>
      </c>
      <c r="AN12" s="59">
        <f t="shared" si="142"/>
        <v>0</v>
      </c>
      <c r="AP12" s="234" t="e">
        <f t="shared" si="143"/>
        <v>#N/A</v>
      </c>
      <c r="AQ12" s="234" t="e">
        <f t="shared" si="144"/>
        <v>#N/A</v>
      </c>
      <c r="AR12" s="235">
        <f t="shared" si="145"/>
        <v>0</v>
      </c>
      <c r="AS12" s="235">
        <f t="shared" si="146"/>
        <v>0</v>
      </c>
      <c r="AT12" s="235" t="e">
        <f t="shared" si="147"/>
        <v>#N/A</v>
      </c>
      <c r="AU12" s="236" t="e">
        <f t="shared" si="148"/>
        <v>#N/A</v>
      </c>
      <c r="AV12" s="235">
        <f t="shared" si="149"/>
        <v>0</v>
      </c>
      <c r="AW12" s="235">
        <f t="shared" si="150"/>
        <v>0</v>
      </c>
      <c r="AX12" s="235" t="e">
        <f t="shared" si="151"/>
        <v>#N/A</v>
      </c>
      <c r="AY12" s="236" t="e">
        <f t="shared" si="152"/>
        <v>#N/A</v>
      </c>
      <c r="AZ12" s="235">
        <f t="shared" si="153"/>
        <v>0</v>
      </c>
      <c r="BA12" s="235">
        <f t="shared" si="154"/>
        <v>0</v>
      </c>
      <c r="BB12" s="235" t="e">
        <f t="shared" si="155"/>
        <v>#N/A</v>
      </c>
      <c r="BC12" s="236" t="e">
        <f t="shared" si="156"/>
        <v>#N/A</v>
      </c>
      <c r="BD12" s="235">
        <f t="shared" si="157"/>
        <v>0</v>
      </c>
      <c r="BE12" s="235">
        <f t="shared" si="158"/>
        <v>0</v>
      </c>
      <c r="BF12" s="235" t="e">
        <f t="shared" si="159"/>
        <v>#N/A</v>
      </c>
      <c r="BG12" s="236" t="e">
        <f t="shared" si="160"/>
        <v>#N/A</v>
      </c>
      <c r="BH12" s="235">
        <f t="shared" si="161"/>
        <v>0</v>
      </c>
      <c r="BI12" s="235">
        <f t="shared" si="162"/>
        <v>0</v>
      </c>
      <c r="BJ12" s="235" t="e">
        <f t="shared" si="163"/>
        <v>#N/A</v>
      </c>
      <c r="BK12" s="235" t="e">
        <f t="shared" si="164"/>
        <v>#N/A</v>
      </c>
      <c r="BL12" s="235">
        <f t="shared" si="165"/>
        <v>0</v>
      </c>
      <c r="BM12" s="235">
        <f t="shared" si="166"/>
        <v>0</v>
      </c>
      <c r="BN12" s="235" t="e">
        <f t="shared" si="167"/>
        <v>#N/A</v>
      </c>
      <c r="BO12" s="236" t="e">
        <f t="shared" si="168"/>
        <v>#N/A</v>
      </c>
    </row>
    <row r="13" spans="1:67" s="5" customFormat="1" ht="24" customHeight="1">
      <c r="A13" s="260">
        <v>10</v>
      </c>
      <c r="B13" s="220"/>
      <c r="C13" s="222"/>
      <c r="D13" s="223"/>
      <c r="E13" s="108"/>
      <c r="F13" s="109"/>
      <c r="G13" s="110"/>
      <c r="H13" s="111"/>
      <c r="I13" s="114"/>
      <c r="J13" s="112"/>
      <c r="K13" s="113"/>
      <c r="L13" s="111"/>
      <c r="M13" s="114"/>
      <c r="N13" s="115"/>
      <c r="O13" s="116"/>
      <c r="P13" s="111"/>
      <c r="Q13" s="114"/>
      <c r="R13" s="115"/>
      <c r="S13" s="116"/>
      <c r="T13" s="111"/>
      <c r="U13" s="114"/>
      <c r="V13" s="115"/>
      <c r="W13" s="116"/>
      <c r="X13" s="111"/>
      <c r="Y13" s="114"/>
      <c r="Z13" s="115"/>
      <c r="AA13" s="116"/>
      <c r="AB13" s="111"/>
      <c r="AC13" s="224"/>
      <c r="AD13" s="61"/>
      <c r="AE13" s="270">
        <v>0</v>
      </c>
      <c r="AF13" s="270">
        <f t="shared" si="103"/>
        <v>0</v>
      </c>
      <c r="AG13" s="269">
        <f t="shared" si="104"/>
        <v>0</v>
      </c>
      <c r="AH13" s="271">
        <f t="shared" si="137"/>
        <v>0</v>
      </c>
      <c r="AI13" s="60">
        <f t="shared" si="138"/>
        <v>0</v>
      </c>
      <c r="AJ13" s="60">
        <f t="shared" si="139"/>
        <v>0</v>
      </c>
      <c r="AK13" s="61" t="str">
        <f t="shared" si="140"/>
        <v/>
      </c>
      <c r="AL13" s="62"/>
      <c r="AM13" s="63">
        <f t="shared" si="141"/>
        <v>0</v>
      </c>
      <c r="AN13" s="59">
        <f t="shared" si="142"/>
        <v>0</v>
      </c>
      <c r="AP13" s="234" t="e">
        <f t="shared" si="143"/>
        <v>#N/A</v>
      </c>
      <c r="AQ13" s="234" t="e">
        <f t="shared" si="144"/>
        <v>#N/A</v>
      </c>
      <c r="AR13" s="235">
        <f t="shared" si="145"/>
        <v>0</v>
      </c>
      <c r="AS13" s="235">
        <f t="shared" si="146"/>
        <v>0</v>
      </c>
      <c r="AT13" s="235" t="e">
        <f t="shared" si="147"/>
        <v>#N/A</v>
      </c>
      <c r="AU13" s="236" t="e">
        <f t="shared" si="148"/>
        <v>#N/A</v>
      </c>
      <c r="AV13" s="235">
        <f t="shared" si="149"/>
        <v>0</v>
      </c>
      <c r="AW13" s="235">
        <f t="shared" si="150"/>
        <v>0</v>
      </c>
      <c r="AX13" s="235" t="e">
        <f t="shared" si="151"/>
        <v>#N/A</v>
      </c>
      <c r="AY13" s="236" t="e">
        <f t="shared" si="152"/>
        <v>#N/A</v>
      </c>
      <c r="AZ13" s="235">
        <f t="shared" si="153"/>
        <v>0</v>
      </c>
      <c r="BA13" s="235">
        <f t="shared" si="154"/>
        <v>0</v>
      </c>
      <c r="BB13" s="235" t="e">
        <f t="shared" si="155"/>
        <v>#N/A</v>
      </c>
      <c r="BC13" s="236" t="e">
        <f t="shared" si="156"/>
        <v>#N/A</v>
      </c>
      <c r="BD13" s="235">
        <f t="shared" si="157"/>
        <v>0</v>
      </c>
      <c r="BE13" s="235">
        <f t="shared" si="158"/>
        <v>0</v>
      </c>
      <c r="BF13" s="235" t="e">
        <f t="shared" si="159"/>
        <v>#N/A</v>
      </c>
      <c r="BG13" s="236" t="e">
        <f t="shared" si="160"/>
        <v>#N/A</v>
      </c>
      <c r="BH13" s="235">
        <f t="shared" si="161"/>
        <v>0</v>
      </c>
      <c r="BI13" s="235">
        <f t="shared" si="162"/>
        <v>0</v>
      </c>
      <c r="BJ13" s="235" t="e">
        <f t="shared" si="163"/>
        <v>#N/A</v>
      </c>
      <c r="BK13" s="235" t="e">
        <f t="shared" si="164"/>
        <v>#N/A</v>
      </c>
      <c r="BL13" s="235">
        <f t="shared" si="165"/>
        <v>0</v>
      </c>
      <c r="BM13" s="235">
        <f t="shared" si="166"/>
        <v>0</v>
      </c>
      <c r="BN13" s="235" t="e">
        <f t="shared" si="167"/>
        <v>#N/A</v>
      </c>
      <c r="BO13" s="236" t="e">
        <f t="shared" si="168"/>
        <v>#N/A</v>
      </c>
    </row>
    <row r="14" spans="1:67" s="5" customFormat="1" ht="24" customHeight="1">
      <c r="A14" s="260">
        <v>11</v>
      </c>
      <c r="B14" s="220"/>
      <c r="C14" s="222"/>
      <c r="D14" s="223"/>
      <c r="E14" s="108"/>
      <c r="F14" s="109"/>
      <c r="G14" s="110"/>
      <c r="H14" s="111"/>
      <c r="I14" s="114"/>
      <c r="J14" s="112"/>
      <c r="K14" s="113"/>
      <c r="L14" s="111"/>
      <c r="M14" s="114"/>
      <c r="N14" s="115"/>
      <c r="O14" s="116"/>
      <c r="P14" s="111"/>
      <c r="Q14" s="114"/>
      <c r="R14" s="115"/>
      <c r="S14" s="116"/>
      <c r="T14" s="111"/>
      <c r="U14" s="114"/>
      <c r="V14" s="115"/>
      <c r="W14" s="116"/>
      <c r="X14" s="111"/>
      <c r="Y14" s="114"/>
      <c r="Z14" s="115"/>
      <c r="AA14" s="116"/>
      <c r="AB14" s="111"/>
      <c r="AC14" s="224"/>
      <c r="AD14" s="61"/>
      <c r="AE14" s="270">
        <v>0</v>
      </c>
      <c r="AF14" s="270">
        <f t="shared" si="103"/>
        <v>0</v>
      </c>
      <c r="AG14" s="269">
        <f t="shared" si="104"/>
        <v>0</v>
      </c>
      <c r="AH14" s="271">
        <f t="shared" si="137"/>
        <v>0</v>
      </c>
      <c r="AI14" s="60">
        <f t="shared" si="138"/>
        <v>0</v>
      </c>
      <c r="AJ14" s="60">
        <f t="shared" si="139"/>
        <v>0</v>
      </c>
      <c r="AK14" s="61" t="str">
        <f t="shared" si="140"/>
        <v/>
      </c>
      <c r="AL14" s="62"/>
      <c r="AM14" s="63">
        <f t="shared" si="141"/>
        <v>0</v>
      </c>
      <c r="AN14" s="59">
        <f t="shared" si="142"/>
        <v>0</v>
      </c>
      <c r="AP14" s="234" t="e">
        <f t="shared" si="143"/>
        <v>#N/A</v>
      </c>
      <c r="AQ14" s="234" t="e">
        <f t="shared" si="144"/>
        <v>#N/A</v>
      </c>
      <c r="AR14" s="235">
        <f t="shared" si="145"/>
        <v>0</v>
      </c>
      <c r="AS14" s="235">
        <f t="shared" si="146"/>
        <v>0</v>
      </c>
      <c r="AT14" s="235" t="e">
        <f t="shared" si="147"/>
        <v>#N/A</v>
      </c>
      <c r="AU14" s="236" t="e">
        <f t="shared" si="148"/>
        <v>#N/A</v>
      </c>
      <c r="AV14" s="235">
        <f t="shared" si="149"/>
        <v>0</v>
      </c>
      <c r="AW14" s="235">
        <f t="shared" si="150"/>
        <v>0</v>
      </c>
      <c r="AX14" s="235" t="e">
        <f t="shared" si="151"/>
        <v>#N/A</v>
      </c>
      <c r="AY14" s="236" t="e">
        <f t="shared" si="152"/>
        <v>#N/A</v>
      </c>
      <c r="AZ14" s="235">
        <f t="shared" si="153"/>
        <v>0</v>
      </c>
      <c r="BA14" s="235">
        <f t="shared" si="154"/>
        <v>0</v>
      </c>
      <c r="BB14" s="235" t="e">
        <f t="shared" si="155"/>
        <v>#N/A</v>
      </c>
      <c r="BC14" s="236" t="e">
        <f t="shared" si="156"/>
        <v>#N/A</v>
      </c>
      <c r="BD14" s="235">
        <f t="shared" si="157"/>
        <v>0</v>
      </c>
      <c r="BE14" s="235">
        <f t="shared" si="158"/>
        <v>0</v>
      </c>
      <c r="BF14" s="235" t="e">
        <f t="shared" si="159"/>
        <v>#N/A</v>
      </c>
      <c r="BG14" s="236" t="e">
        <f t="shared" si="160"/>
        <v>#N/A</v>
      </c>
      <c r="BH14" s="235">
        <f t="shared" si="161"/>
        <v>0</v>
      </c>
      <c r="BI14" s="235">
        <f t="shared" si="162"/>
        <v>0</v>
      </c>
      <c r="BJ14" s="235" t="e">
        <f t="shared" si="163"/>
        <v>#N/A</v>
      </c>
      <c r="BK14" s="235" t="e">
        <f t="shared" si="164"/>
        <v>#N/A</v>
      </c>
      <c r="BL14" s="235">
        <f t="shared" si="165"/>
        <v>0</v>
      </c>
      <c r="BM14" s="235">
        <f t="shared" si="166"/>
        <v>0</v>
      </c>
      <c r="BN14" s="235" t="e">
        <f t="shared" si="167"/>
        <v>#N/A</v>
      </c>
      <c r="BO14" s="236" t="e">
        <f t="shared" si="168"/>
        <v>#N/A</v>
      </c>
    </row>
    <row r="15" spans="1:67" s="5" customFormat="1" ht="24" customHeight="1">
      <c r="A15" s="260">
        <v>12</v>
      </c>
      <c r="B15" s="220"/>
      <c r="C15" s="222"/>
      <c r="D15" s="223"/>
      <c r="E15" s="108"/>
      <c r="F15" s="109"/>
      <c r="G15" s="110"/>
      <c r="H15" s="111"/>
      <c r="I15" s="114"/>
      <c r="J15" s="112"/>
      <c r="K15" s="113"/>
      <c r="L15" s="111"/>
      <c r="M15" s="114"/>
      <c r="N15" s="115"/>
      <c r="O15" s="116"/>
      <c r="P15" s="111"/>
      <c r="Q15" s="114"/>
      <c r="R15" s="115"/>
      <c r="S15" s="116"/>
      <c r="T15" s="111"/>
      <c r="U15" s="114"/>
      <c r="V15" s="115"/>
      <c r="W15" s="116"/>
      <c r="X15" s="111"/>
      <c r="Y15" s="114"/>
      <c r="Z15" s="115"/>
      <c r="AA15" s="116"/>
      <c r="AB15" s="111"/>
      <c r="AC15" s="224"/>
      <c r="AD15" s="61"/>
      <c r="AE15" s="270">
        <v>0</v>
      </c>
      <c r="AF15" s="270">
        <f t="shared" si="103"/>
        <v>0</v>
      </c>
      <c r="AG15" s="269">
        <f t="shared" si="104"/>
        <v>0</v>
      </c>
      <c r="AH15" s="271">
        <f t="shared" si="137"/>
        <v>0</v>
      </c>
      <c r="AI15" s="60">
        <f t="shared" si="138"/>
        <v>0</v>
      </c>
      <c r="AJ15" s="60">
        <f t="shared" si="139"/>
        <v>0</v>
      </c>
      <c r="AK15" s="61" t="str">
        <f t="shared" si="140"/>
        <v/>
      </c>
      <c r="AL15" s="62"/>
      <c r="AM15" s="63">
        <f t="shared" si="141"/>
        <v>0</v>
      </c>
      <c r="AN15" s="59">
        <f t="shared" si="142"/>
        <v>0</v>
      </c>
      <c r="AP15" s="234" t="e">
        <f t="shared" si="143"/>
        <v>#N/A</v>
      </c>
      <c r="AQ15" s="234" t="e">
        <f t="shared" si="144"/>
        <v>#N/A</v>
      </c>
      <c r="AR15" s="235">
        <f t="shared" si="145"/>
        <v>0</v>
      </c>
      <c r="AS15" s="235">
        <f t="shared" si="146"/>
        <v>0</v>
      </c>
      <c r="AT15" s="235" t="e">
        <f t="shared" si="147"/>
        <v>#N/A</v>
      </c>
      <c r="AU15" s="236" t="e">
        <f t="shared" si="148"/>
        <v>#N/A</v>
      </c>
      <c r="AV15" s="235">
        <f t="shared" si="149"/>
        <v>0</v>
      </c>
      <c r="AW15" s="235">
        <f t="shared" si="150"/>
        <v>0</v>
      </c>
      <c r="AX15" s="235" t="e">
        <f t="shared" si="151"/>
        <v>#N/A</v>
      </c>
      <c r="AY15" s="236" t="e">
        <f t="shared" si="152"/>
        <v>#N/A</v>
      </c>
      <c r="AZ15" s="235">
        <f t="shared" si="153"/>
        <v>0</v>
      </c>
      <c r="BA15" s="235">
        <f t="shared" si="154"/>
        <v>0</v>
      </c>
      <c r="BB15" s="235" t="e">
        <f t="shared" si="155"/>
        <v>#N/A</v>
      </c>
      <c r="BC15" s="236" t="e">
        <f t="shared" si="156"/>
        <v>#N/A</v>
      </c>
      <c r="BD15" s="235">
        <f t="shared" si="157"/>
        <v>0</v>
      </c>
      <c r="BE15" s="235">
        <f t="shared" si="158"/>
        <v>0</v>
      </c>
      <c r="BF15" s="235" t="e">
        <f t="shared" si="159"/>
        <v>#N/A</v>
      </c>
      <c r="BG15" s="236" t="e">
        <f t="shared" si="160"/>
        <v>#N/A</v>
      </c>
      <c r="BH15" s="235">
        <f t="shared" si="161"/>
        <v>0</v>
      </c>
      <c r="BI15" s="235">
        <f t="shared" si="162"/>
        <v>0</v>
      </c>
      <c r="BJ15" s="235" t="e">
        <f t="shared" si="163"/>
        <v>#N/A</v>
      </c>
      <c r="BK15" s="235" t="e">
        <f t="shared" si="164"/>
        <v>#N/A</v>
      </c>
      <c r="BL15" s="235">
        <f t="shared" si="165"/>
        <v>0</v>
      </c>
      <c r="BM15" s="235">
        <f t="shared" si="166"/>
        <v>0</v>
      </c>
      <c r="BN15" s="235" t="e">
        <f t="shared" si="167"/>
        <v>#N/A</v>
      </c>
      <c r="BO15" s="236" t="e">
        <f t="shared" si="168"/>
        <v>#N/A</v>
      </c>
    </row>
    <row r="16" spans="1:67" s="5" customFormat="1" ht="24" customHeight="1">
      <c r="A16" s="260">
        <v>13</v>
      </c>
      <c r="B16" s="220"/>
      <c r="C16" s="222"/>
      <c r="D16" s="223"/>
      <c r="E16" s="108"/>
      <c r="F16" s="109"/>
      <c r="G16" s="110"/>
      <c r="H16" s="111"/>
      <c r="I16" s="114"/>
      <c r="J16" s="112"/>
      <c r="K16" s="113"/>
      <c r="L16" s="111"/>
      <c r="M16" s="114"/>
      <c r="N16" s="115"/>
      <c r="O16" s="116"/>
      <c r="P16" s="111"/>
      <c r="Q16" s="114"/>
      <c r="R16" s="115"/>
      <c r="S16" s="116"/>
      <c r="T16" s="111"/>
      <c r="U16" s="114"/>
      <c r="V16" s="115"/>
      <c r="W16" s="116"/>
      <c r="X16" s="111"/>
      <c r="Y16" s="114"/>
      <c r="Z16" s="115"/>
      <c r="AA16" s="116"/>
      <c r="AB16" s="111"/>
      <c r="AC16" s="224"/>
      <c r="AD16" s="61"/>
      <c r="AE16" s="270">
        <v>0</v>
      </c>
      <c r="AF16" s="270">
        <f t="shared" si="103"/>
        <v>0</v>
      </c>
      <c r="AG16" s="269">
        <f t="shared" si="104"/>
        <v>0</v>
      </c>
      <c r="AH16" s="271">
        <f t="shared" si="137"/>
        <v>0</v>
      </c>
      <c r="AI16" s="60">
        <f t="shared" si="138"/>
        <v>0</v>
      </c>
      <c r="AJ16" s="60">
        <f t="shared" si="139"/>
        <v>0</v>
      </c>
      <c r="AK16" s="61" t="str">
        <f t="shared" si="140"/>
        <v/>
      </c>
      <c r="AL16" s="62"/>
      <c r="AM16" s="63">
        <f t="shared" si="141"/>
        <v>0</v>
      </c>
      <c r="AN16" s="59">
        <f t="shared" si="142"/>
        <v>0</v>
      </c>
      <c r="AP16" s="234" t="e">
        <f t="shared" si="143"/>
        <v>#N/A</v>
      </c>
      <c r="AQ16" s="234" t="e">
        <f t="shared" si="144"/>
        <v>#N/A</v>
      </c>
      <c r="AR16" s="235">
        <f t="shared" si="145"/>
        <v>0</v>
      </c>
      <c r="AS16" s="235">
        <f t="shared" si="146"/>
        <v>0</v>
      </c>
      <c r="AT16" s="235" t="e">
        <f t="shared" si="147"/>
        <v>#N/A</v>
      </c>
      <c r="AU16" s="236" t="e">
        <f t="shared" si="148"/>
        <v>#N/A</v>
      </c>
      <c r="AV16" s="235">
        <f t="shared" si="149"/>
        <v>0</v>
      </c>
      <c r="AW16" s="235">
        <f t="shared" si="150"/>
        <v>0</v>
      </c>
      <c r="AX16" s="235" t="e">
        <f t="shared" si="151"/>
        <v>#N/A</v>
      </c>
      <c r="AY16" s="236" t="e">
        <f t="shared" si="152"/>
        <v>#N/A</v>
      </c>
      <c r="AZ16" s="235">
        <f t="shared" si="153"/>
        <v>0</v>
      </c>
      <c r="BA16" s="235">
        <f t="shared" si="154"/>
        <v>0</v>
      </c>
      <c r="BB16" s="235" t="e">
        <f t="shared" si="155"/>
        <v>#N/A</v>
      </c>
      <c r="BC16" s="236" t="e">
        <f t="shared" si="156"/>
        <v>#N/A</v>
      </c>
      <c r="BD16" s="235">
        <f t="shared" si="157"/>
        <v>0</v>
      </c>
      <c r="BE16" s="235">
        <f t="shared" si="158"/>
        <v>0</v>
      </c>
      <c r="BF16" s="235" t="e">
        <f t="shared" si="159"/>
        <v>#N/A</v>
      </c>
      <c r="BG16" s="236" t="e">
        <f t="shared" si="160"/>
        <v>#N/A</v>
      </c>
      <c r="BH16" s="235">
        <f t="shared" si="161"/>
        <v>0</v>
      </c>
      <c r="BI16" s="235">
        <f t="shared" si="162"/>
        <v>0</v>
      </c>
      <c r="BJ16" s="235" t="e">
        <f t="shared" si="163"/>
        <v>#N/A</v>
      </c>
      <c r="BK16" s="235" t="e">
        <f t="shared" si="164"/>
        <v>#N/A</v>
      </c>
      <c r="BL16" s="235">
        <f t="shared" si="165"/>
        <v>0</v>
      </c>
      <c r="BM16" s="235">
        <f t="shared" si="166"/>
        <v>0</v>
      </c>
      <c r="BN16" s="235" t="e">
        <f t="shared" si="167"/>
        <v>#N/A</v>
      </c>
      <c r="BO16" s="236" t="e">
        <f t="shared" si="168"/>
        <v>#N/A</v>
      </c>
    </row>
    <row r="17" spans="1:67" s="5" customFormat="1" ht="24" customHeight="1">
      <c r="A17" s="260">
        <v>14</v>
      </c>
      <c r="B17" s="220"/>
      <c r="C17" s="222"/>
      <c r="D17" s="223"/>
      <c r="E17" s="108"/>
      <c r="F17" s="109"/>
      <c r="G17" s="110"/>
      <c r="H17" s="111"/>
      <c r="I17" s="114"/>
      <c r="J17" s="112"/>
      <c r="K17" s="113"/>
      <c r="L17" s="111"/>
      <c r="M17" s="114"/>
      <c r="N17" s="115"/>
      <c r="O17" s="116"/>
      <c r="P17" s="111"/>
      <c r="Q17" s="114"/>
      <c r="R17" s="115"/>
      <c r="S17" s="116"/>
      <c r="T17" s="111"/>
      <c r="U17" s="114"/>
      <c r="V17" s="115"/>
      <c r="W17" s="116"/>
      <c r="X17" s="111"/>
      <c r="Y17" s="114"/>
      <c r="Z17" s="115"/>
      <c r="AA17" s="116"/>
      <c r="AB17" s="111"/>
      <c r="AC17" s="224"/>
      <c r="AD17" s="61"/>
      <c r="AE17" s="270">
        <v>0</v>
      </c>
      <c r="AF17" s="270">
        <f t="shared" si="103"/>
        <v>0</v>
      </c>
      <c r="AG17" s="269">
        <f t="shared" si="104"/>
        <v>0</v>
      </c>
      <c r="AH17" s="271">
        <f t="shared" si="137"/>
        <v>0</v>
      </c>
      <c r="AI17" s="60">
        <f t="shared" si="138"/>
        <v>0</v>
      </c>
      <c r="AJ17" s="60">
        <f t="shared" si="139"/>
        <v>0</v>
      </c>
      <c r="AK17" s="61" t="str">
        <f t="shared" si="140"/>
        <v/>
      </c>
      <c r="AL17" s="62"/>
      <c r="AM17" s="63">
        <f t="shared" si="141"/>
        <v>0</v>
      </c>
      <c r="AN17" s="59">
        <f t="shared" si="142"/>
        <v>0</v>
      </c>
      <c r="AP17" s="234" t="e">
        <f t="shared" si="143"/>
        <v>#N/A</v>
      </c>
      <c r="AQ17" s="234" t="e">
        <f t="shared" si="144"/>
        <v>#N/A</v>
      </c>
      <c r="AR17" s="235">
        <f t="shared" si="145"/>
        <v>0</v>
      </c>
      <c r="AS17" s="235">
        <f t="shared" si="146"/>
        <v>0</v>
      </c>
      <c r="AT17" s="235" t="e">
        <f t="shared" si="147"/>
        <v>#N/A</v>
      </c>
      <c r="AU17" s="236" t="e">
        <f t="shared" si="148"/>
        <v>#N/A</v>
      </c>
      <c r="AV17" s="235">
        <f t="shared" si="149"/>
        <v>0</v>
      </c>
      <c r="AW17" s="235">
        <f t="shared" si="150"/>
        <v>0</v>
      </c>
      <c r="AX17" s="235" t="e">
        <f t="shared" si="151"/>
        <v>#N/A</v>
      </c>
      <c r="AY17" s="236" t="e">
        <f t="shared" si="152"/>
        <v>#N/A</v>
      </c>
      <c r="AZ17" s="235">
        <f t="shared" si="153"/>
        <v>0</v>
      </c>
      <c r="BA17" s="235">
        <f t="shared" si="154"/>
        <v>0</v>
      </c>
      <c r="BB17" s="235" t="e">
        <f t="shared" si="155"/>
        <v>#N/A</v>
      </c>
      <c r="BC17" s="236" t="e">
        <f t="shared" si="156"/>
        <v>#N/A</v>
      </c>
      <c r="BD17" s="235">
        <f t="shared" si="157"/>
        <v>0</v>
      </c>
      <c r="BE17" s="235">
        <f t="shared" si="158"/>
        <v>0</v>
      </c>
      <c r="BF17" s="235" t="e">
        <f t="shared" si="159"/>
        <v>#N/A</v>
      </c>
      <c r="BG17" s="236" t="e">
        <f t="shared" si="160"/>
        <v>#N/A</v>
      </c>
      <c r="BH17" s="235">
        <f t="shared" si="161"/>
        <v>0</v>
      </c>
      <c r="BI17" s="235">
        <f t="shared" si="162"/>
        <v>0</v>
      </c>
      <c r="BJ17" s="235" t="e">
        <f t="shared" si="163"/>
        <v>#N/A</v>
      </c>
      <c r="BK17" s="235" t="e">
        <f t="shared" si="164"/>
        <v>#N/A</v>
      </c>
      <c r="BL17" s="235">
        <f t="shared" si="165"/>
        <v>0</v>
      </c>
      <c r="BM17" s="235">
        <f t="shared" si="166"/>
        <v>0</v>
      </c>
      <c r="BN17" s="235" t="e">
        <f t="shared" si="167"/>
        <v>#N/A</v>
      </c>
      <c r="BO17" s="236" t="e">
        <f t="shared" si="168"/>
        <v>#N/A</v>
      </c>
    </row>
    <row r="18" spans="1:67" s="5" customFormat="1" ht="24" customHeight="1">
      <c r="A18" s="260">
        <v>15</v>
      </c>
      <c r="B18" s="220"/>
      <c r="C18" s="222"/>
      <c r="D18" s="223"/>
      <c r="E18" s="108"/>
      <c r="F18" s="109"/>
      <c r="G18" s="110"/>
      <c r="H18" s="111"/>
      <c r="I18" s="114"/>
      <c r="J18" s="112"/>
      <c r="K18" s="113"/>
      <c r="L18" s="111"/>
      <c r="M18" s="114"/>
      <c r="N18" s="115"/>
      <c r="O18" s="116"/>
      <c r="P18" s="111"/>
      <c r="Q18" s="114"/>
      <c r="R18" s="115"/>
      <c r="S18" s="116"/>
      <c r="T18" s="111"/>
      <c r="U18" s="114"/>
      <c r="V18" s="115"/>
      <c r="W18" s="116"/>
      <c r="X18" s="111"/>
      <c r="Y18" s="114"/>
      <c r="Z18" s="115"/>
      <c r="AA18" s="116"/>
      <c r="AB18" s="111"/>
      <c r="AC18" s="224"/>
      <c r="AD18" s="61"/>
      <c r="AE18" s="270">
        <v>0</v>
      </c>
      <c r="AF18" s="270">
        <f t="shared" si="103"/>
        <v>0</v>
      </c>
      <c r="AG18" s="269">
        <f t="shared" si="104"/>
        <v>0</v>
      </c>
      <c r="AH18" s="271">
        <f t="shared" si="137"/>
        <v>0</v>
      </c>
      <c r="AI18" s="60">
        <f t="shared" si="138"/>
        <v>0</v>
      </c>
      <c r="AJ18" s="60">
        <f t="shared" si="139"/>
        <v>0</v>
      </c>
      <c r="AK18" s="61" t="str">
        <f t="shared" si="140"/>
        <v/>
      </c>
      <c r="AL18" s="62"/>
      <c r="AM18" s="63">
        <f t="shared" si="141"/>
        <v>0</v>
      </c>
      <c r="AN18" s="59">
        <f t="shared" si="142"/>
        <v>0</v>
      </c>
      <c r="AP18" s="234" t="e">
        <f t="shared" si="143"/>
        <v>#N/A</v>
      </c>
      <c r="AQ18" s="234" t="e">
        <f t="shared" si="144"/>
        <v>#N/A</v>
      </c>
      <c r="AR18" s="235">
        <f t="shared" si="145"/>
        <v>0</v>
      </c>
      <c r="AS18" s="235">
        <f t="shared" si="146"/>
        <v>0</v>
      </c>
      <c r="AT18" s="235" t="e">
        <f t="shared" si="147"/>
        <v>#N/A</v>
      </c>
      <c r="AU18" s="236" t="e">
        <f t="shared" si="148"/>
        <v>#N/A</v>
      </c>
      <c r="AV18" s="235">
        <f t="shared" si="149"/>
        <v>0</v>
      </c>
      <c r="AW18" s="235">
        <f t="shared" si="150"/>
        <v>0</v>
      </c>
      <c r="AX18" s="235" t="e">
        <f t="shared" si="151"/>
        <v>#N/A</v>
      </c>
      <c r="AY18" s="236" t="e">
        <f t="shared" si="152"/>
        <v>#N/A</v>
      </c>
      <c r="AZ18" s="235">
        <f t="shared" si="153"/>
        <v>0</v>
      </c>
      <c r="BA18" s="235">
        <f t="shared" si="154"/>
        <v>0</v>
      </c>
      <c r="BB18" s="235" t="e">
        <f t="shared" si="155"/>
        <v>#N/A</v>
      </c>
      <c r="BC18" s="236" t="e">
        <f t="shared" si="156"/>
        <v>#N/A</v>
      </c>
      <c r="BD18" s="235">
        <f t="shared" si="157"/>
        <v>0</v>
      </c>
      <c r="BE18" s="235">
        <f t="shared" si="158"/>
        <v>0</v>
      </c>
      <c r="BF18" s="235" t="e">
        <f t="shared" si="159"/>
        <v>#N/A</v>
      </c>
      <c r="BG18" s="236" t="e">
        <f t="shared" si="160"/>
        <v>#N/A</v>
      </c>
      <c r="BH18" s="235">
        <f t="shared" si="161"/>
        <v>0</v>
      </c>
      <c r="BI18" s="235">
        <f t="shared" si="162"/>
        <v>0</v>
      </c>
      <c r="BJ18" s="235" t="e">
        <f t="shared" si="163"/>
        <v>#N/A</v>
      </c>
      <c r="BK18" s="235" t="e">
        <f t="shared" si="164"/>
        <v>#N/A</v>
      </c>
      <c r="BL18" s="235">
        <f t="shared" si="165"/>
        <v>0</v>
      </c>
      <c r="BM18" s="235">
        <f t="shared" si="166"/>
        <v>0</v>
      </c>
      <c r="BN18" s="235" t="e">
        <f t="shared" si="167"/>
        <v>#N/A</v>
      </c>
      <c r="BO18" s="236" t="e">
        <f t="shared" si="168"/>
        <v>#N/A</v>
      </c>
    </row>
    <row r="19" spans="1:67" s="5" customFormat="1" ht="24" customHeight="1">
      <c r="A19" s="260">
        <v>16</v>
      </c>
      <c r="B19" s="220"/>
      <c r="C19" s="222"/>
      <c r="D19" s="223"/>
      <c r="E19" s="108"/>
      <c r="F19" s="109"/>
      <c r="G19" s="110"/>
      <c r="H19" s="111"/>
      <c r="I19" s="114"/>
      <c r="J19" s="112"/>
      <c r="K19" s="113"/>
      <c r="L19" s="111"/>
      <c r="M19" s="114"/>
      <c r="N19" s="115"/>
      <c r="O19" s="116"/>
      <c r="P19" s="111"/>
      <c r="Q19" s="114"/>
      <c r="R19" s="115"/>
      <c r="S19" s="116"/>
      <c r="T19" s="111"/>
      <c r="U19" s="114"/>
      <c r="V19" s="115"/>
      <c r="W19" s="116"/>
      <c r="X19" s="111"/>
      <c r="Y19" s="114"/>
      <c r="Z19" s="115"/>
      <c r="AA19" s="116"/>
      <c r="AB19" s="111"/>
      <c r="AC19" s="224"/>
      <c r="AD19" s="61"/>
      <c r="AE19" s="270">
        <v>0</v>
      </c>
      <c r="AF19" s="270">
        <f t="shared" si="103"/>
        <v>0</v>
      </c>
      <c r="AG19" s="269">
        <f t="shared" si="104"/>
        <v>0</v>
      </c>
      <c r="AH19" s="271">
        <f t="shared" si="137"/>
        <v>0</v>
      </c>
      <c r="AI19" s="60">
        <f t="shared" si="138"/>
        <v>0</v>
      </c>
      <c r="AJ19" s="60">
        <f t="shared" si="139"/>
        <v>0</v>
      </c>
      <c r="AK19" s="61" t="str">
        <f t="shared" si="140"/>
        <v/>
      </c>
      <c r="AL19" s="62"/>
      <c r="AM19" s="63">
        <f t="shared" si="141"/>
        <v>0</v>
      </c>
      <c r="AN19" s="59">
        <f t="shared" si="142"/>
        <v>0</v>
      </c>
      <c r="AP19" s="234" t="e">
        <f t="shared" si="143"/>
        <v>#N/A</v>
      </c>
      <c r="AQ19" s="234" t="e">
        <f t="shared" si="144"/>
        <v>#N/A</v>
      </c>
      <c r="AR19" s="235">
        <f t="shared" si="145"/>
        <v>0</v>
      </c>
      <c r="AS19" s="235">
        <f t="shared" si="146"/>
        <v>0</v>
      </c>
      <c r="AT19" s="235" t="e">
        <f t="shared" si="147"/>
        <v>#N/A</v>
      </c>
      <c r="AU19" s="236" t="e">
        <f t="shared" si="148"/>
        <v>#N/A</v>
      </c>
      <c r="AV19" s="235">
        <f t="shared" si="149"/>
        <v>0</v>
      </c>
      <c r="AW19" s="235">
        <f t="shared" si="150"/>
        <v>0</v>
      </c>
      <c r="AX19" s="235" t="e">
        <f t="shared" si="151"/>
        <v>#N/A</v>
      </c>
      <c r="AY19" s="236" t="e">
        <f t="shared" si="152"/>
        <v>#N/A</v>
      </c>
      <c r="AZ19" s="235">
        <f t="shared" si="153"/>
        <v>0</v>
      </c>
      <c r="BA19" s="235">
        <f t="shared" si="154"/>
        <v>0</v>
      </c>
      <c r="BB19" s="235" t="e">
        <f t="shared" si="155"/>
        <v>#N/A</v>
      </c>
      <c r="BC19" s="236" t="e">
        <f t="shared" si="156"/>
        <v>#N/A</v>
      </c>
      <c r="BD19" s="235">
        <f t="shared" si="157"/>
        <v>0</v>
      </c>
      <c r="BE19" s="235">
        <f t="shared" si="158"/>
        <v>0</v>
      </c>
      <c r="BF19" s="235" t="e">
        <f t="shared" si="159"/>
        <v>#N/A</v>
      </c>
      <c r="BG19" s="236" t="e">
        <f t="shared" si="160"/>
        <v>#N/A</v>
      </c>
      <c r="BH19" s="235">
        <f t="shared" si="161"/>
        <v>0</v>
      </c>
      <c r="BI19" s="235">
        <f t="shared" si="162"/>
        <v>0</v>
      </c>
      <c r="BJ19" s="235" t="e">
        <f t="shared" si="163"/>
        <v>#N/A</v>
      </c>
      <c r="BK19" s="235" t="e">
        <f t="shared" si="164"/>
        <v>#N/A</v>
      </c>
      <c r="BL19" s="235">
        <f t="shared" si="165"/>
        <v>0</v>
      </c>
      <c r="BM19" s="235">
        <f t="shared" si="166"/>
        <v>0</v>
      </c>
      <c r="BN19" s="235" t="e">
        <f t="shared" si="167"/>
        <v>#N/A</v>
      </c>
      <c r="BO19" s="236" t="e">
        <f t="shared" si="168"/>
        <v>#N/A</v>
      </c>
    </row>
    <row r="20" spans="1:67" s="5" customFormat="1" ht="24" customHeight="1">
      <c r="A20" s="260">
        <v>17</v>
      </c>
      <c r="B20" s="107"/>
      <c r="C20" s="147"/>
      <c r="D20" s="218"/>
      <c r="E20" s="108"/>
      <c r="F20" s="109"/>
      <c r="G20" s="110"/>
      <c r="H20" s="111"/>
      <c r="I20" s="114"/>
      <c r="J20" s="112"/>
      <c r="K20" s="113"/>
      <c r="L20" s="111"/>
      <c r="M20" s="114"/>
      <c r="N20" s="115"/>
      <c r="O20" s="116"/>
      <c r="P20" s="111"/>
      <c r="Q20" s="114"/>
      <c r="R20" s="115"/>
      <c r="S20" s="116"/>
      <c r="T20" s="111"/>
      <c r="U20" s="114"/>
      <c r="V20" s="115"/>
      <c r="W20" s="116"/>
      <c r="X20" s="111"/>
      <c r="Y20" s="114"/>
      <c r="Z20" s="115"/>
      <c r="AA20" s="116"/>
      <c r="AB20" s="111"/>
      <c r="AC20" s="224"/>
      <c r="AD20" s="61"/>
      <c r="AE20" s="270">
        <v>0</v>
      </c>
      <c r="AF20" s="270">
        <f t="shared" si="103"/>
        <v>0</v>
      </c>
      <c r="AG20" s="269">
        <f t="shared" si="104"/>
        <v>0</v>
      </c>
      <c r="AH20" s="271">
        <f t="shared" si="137"/>
        <v>0</v>
      </c>
      <c r="AI20" s="60">
        <f t="shared" si="138"/>
        <v>0</v>
      </c>
      <c r="AJ20" s="60">
        <f t="shared" si="139"/>
        <v>0</v>
      </c>
      <c r="AK20" s="61" t="str">
        <f t="shared" si="140"/>
        <v/>
      </c>
      <c r="AL20" s="62"/>
      <c r="AM20" s="63">
        <f t="shared" si="141"/>
        <v>0</v>
      </c>
      <c r="AN20" s="59">
        <f t="shared" si="142"/>
        <v>0</v>
      </c>
      <c r="AP20" s="234" t="e">
        <f t="shared" si="143"/>
        <v>#N/A</v>
      </c>
      <c r="AQ20" s="234" t="e">
        <f t="shared" si="144"/>
        <v>#N/A</v>
      </c>
      <c r="AR20" s="235">
        <f t="shared" si="145"/>
        <v>0</v>
      </c>
      <c r="AS20" s="235">
        <f t="shared" si="146"/>
        <v>0</v>
      </c>
      <c r="AT20" s="235" t="e">
        <f t="shared" si="147"/>
        <v>#N/A</v>
      </c>
      <c r="AU20" s="236" t="e">
        <f t="shared" si="148"/>
        <v>#N/A</v>
      </c>
      <c r="AV20" s="235">
        <f t="shared" si="149"/>
        <v>0</v>
      </c>
      <c r="AW20" s="235">
        <f t="shared" si="150"/>
        <v>0</v>
      </c>
      <c r="AX20" s="235" t="e">
        <f t="shared" si="151"/>
        <v>#N/A</v>
      </c>
      <c r="AY20" s="236" t="e">
        <f t="shared" si="152"/>
        <v>#N/A</v>
      </c>
      <c r="AZ20" s="235">
        <f t="shared" si="153"/>
        <v>0</v>
      </c>
      <c r="BA20" s="235">
        <f t="shared" si="154"/>
        <v>0</v>
      </c>
      <c r="BB20" s="235" t="e">
        <f t="shared" si="155"/>
        <v>#N/A</v>
      </c>
      <c r="BC20" s="236" t="e">
        <f t="shared" si="156"/>
        <v>#N/A</v>
      </c>
      <c r="BD20" s="235">
        <f t="shared" si="157"/>
        <v>0</v>
      </c>
      <c r="BE20" s="235">
        <f t="shared" si="158"/>
        <v>0</v>
      </c>
      <c r="BF20" s="235" t="e">
        <f t="shared" si="159"/>
        <v>#N/A</v>
      </c>
      <c r="BG20" s="236" t="e">
        <f t="shared" si="160"/>
        <v>#N/A</v>
      </c>
      <c r="BH20" s="235">
        <f t="shared" si="161"/>
        <v>0</v>
      </c>
      <c r="BI20" s="235">
        <f t="shared" si="162"/>
        <v>0</v>
      </c>
      <c r="BJ20" s="235" t="e">
        <f t="shared" si="163"/>
        <v>#N/A</v>
      </c>
      <c r="BK20" s="235" t="e">
        <f t="shared" si="164"/>
        <v>#N/A</v>
      </c>
      <c r="BL20" s="235">
        <f t="shared" si="165"/>
        <v>0</v>
      </c>
      <c r="BM20" s="235">
        <f t="shared" si="166"/>
        <v>0</v>
      </c>
      <c r="BN20" s="235" t="e">
        <f t="shared" si="167"/>
        <v>#N/A</v>
      </c>
      <c r="BO20" s="236" t="e">
        <f t="shared" si="168"/>
        <v>#N/A</v>
      </c>
    </row>
    <row r="21" spans="1:67" s="5" customFormat="1" ht="24" customHeight="1">
      <c r="A21" s="260">
        <v>18</v>
      </c>
      <c r="B21" s="107"/>
      <c r="C21" s="147"/>
      <c r="D21" s="218"/>
      <c r="E21" s="108"/>
      <c r="F21" s="109"/>
      <c r="G21" s="110"/>
      <c r="H21" s="111"/>
      <c r="I21" s="114"/>
      <c r="J21" s="112"/>
      <c r="K21" s="113"/>
      <c r="L21" s="111"/>
      <c r="M21" s="114"/>
      <c r="N21" s="115"/>
      <c r="O21" s="116"/>
      <c r="P21" s="111"/>
      <c r="Q21" s="114"/>
      <c r="R21" s="115"/>
      <c r="S21" s="116"/>
      <c r="T21" s="111"/>
      <c r="U21" s="114"/>
      <c r="V21" s="115"/>
      <c r="W21" s="116"/>
      <c r="X21" s="111"/>
      <c r="Y21" s="114"/>
      <c r="Z21" s="115"/>
      <c r="AA21" s="116"/>
      <c r="AB21" s="111"/>
      <c r="AC21" s="224"/>
      <c r="AD21" s="61"/>
      <c r="AE21" s="270">
        <v>0</v>
      </c>
      <c r="AF21" s="270">
        <f t="shared" si="103"/>
        <v>0</v>
      </c>
      <c r="AG21" s="269">
        <f t="shared" si="104"/>
        <v>0</v>
      </c>
      <c r="AH21" s="271">
        <f t="shared" si="137"/>
        <v>0</v>
      </c>
      <c r="AI21" s="60">
        <f t="shared" si="138"/>
        <v>0</v>
      </c>
      <c r="AJ21" s="60">
        <f t="shared" si="139"/>
        <v>0</v>
      </c>
      <c r="AK21" s="61" t="str">
        <f t="shared" si="140"/>
        <v/>
      </c>
      <c r="AL21" s="62"/>
      <c r="AM21" s="63">
        <f t="shared" si="141"/>
        <v>0</v>
      </c>
      <c r="AN21" s="59">
        <f t="shared" si="142"/>
        <v>0</v>
      </c>
      <c r="AP21" s="234" t="e">
        <f t="shared" si="143"/>
        <v>#N/A</v>
      </c>
      <c r="AQ21" s="234" t="e">
        <f t="shared" si="144"/>
        <v>#N/A</v>
      </c>
      <c r="AR21" s="235">
        <f t="shared" si="145"/>
        <v>0</v>
      </c>
      <c r="AS21" s="235">
        <f t="shared" si="146"/>
        <v>0</v>
      </c>
      <c r="AT21" s="235" t="e">
        <f t="shared" si="147"/>
        <v>#N/A</v>
      </c>
      <c r="AU21" s="236" t="e">
        <f t="shared" si="148"/>
        <v>#N/A</v>
      </c>
      <c r="AV21" s="235">
        <f t="shared" si="149"/>
        <v>0</v>
      </c>
      <c r="AW21" s="235">
        <f t="shared" si="150"/>
        <v>0</v>
      </c>
      <c r="AX21" s="235" t="e">
        <f t="shared" si="151"/>
        <v>#N/A</v>
      </c>
      <c r="AY21" s="236" t="e">
        <f t="shared" si="152"/>
        <v>#N/A</v>
      </c>
      <c r="AZ21" s="235">
        <f t="shared" si="153"/>
        <v>0</v>
      </c>
      <c r="BA21" s="235">
        <f t="shared" si="154"/>
        <v>0</v>
      </c>
      <c r="BB21" s="235" t="e">
        <f t="shared" si="155"/>
        <v>#N/A</v>
      </c>
      <c r="BC21" s="236" t="e">
        <f t="shared" si="156"/>
        <v>#N/A</v>
      </c>
      <c r="BD21" s="235">
        <f t="shared" si="157"/>
        <v>0</v>
      </c>
      <c r="BE21" s="235">
        <f t="shared" si="158"/>
        <v>0</v>
      </c>
      <c r="BF21" s="235" t="e">
        <f t="shared" si="159"/>
        <v>#N/A</v>
      </c>
      <c r="BG21" s="236" t="e">
        <f t="shared" si="160"/>
        <v>#N/A</v>
      </c>
      <c r="BH21" s="235">
        <f t="shared" si="161"/>
        <v>0</v>
      </c>
      <c r="BI21" s="235">
        <f t="shared" si="162"/>
        <v>0</v>
      </c>
      <c r="BJ21" s="235" t="e">
        <f t="shared" si="163"/>
        <v>#N/A</v>
      </c>
      <c r="BK21" s="235" t="e">
        <f t="shared" si="164"/>
        <v>#N/A</v>
      </c>
      <c r="BL21" s="235">
        <f t="shared" si="165"/>
        <v>0</v>
      </c>
      <c r="BM21" s="235">
        <f t="shared" si="166"/>
        <v>0</v>
      </c>
      <c r="BN21" s="235" t="e">
        <f t="shared" si="167"/>
        <v>#N/A</v>
      </c>
      <c r="BO21" s="236" t="e">
        <f t="shared" si="168"/>
        <v>#N/A</v>
      </c>
    </row>
    <row r="22" spans="1:67" s="5" customFormat="1" ht="24" customHeight="1">
      <c r="A22" s="260">
        <v>19</v>
      </c>
      <c r="B22" s="107"/>
      <c r="C22" s="147"/>
      <c r="D22" s="218"/>
      <c r="E22" s="108"/>
      <c r="F22" s="109"/>
      <c r="G22" s="110"/>
      <c r="H22" s="111"/>
      <c r="I22" s="114"/>
      <c r="J22" s="112"/>
      <c r="K22" s="113"/>
      <c r="L22" s="111"/>
      <c r="M22" s="114"/>
      <c r="N22" s="115"/>
      <c r="O22" s="116"/>
      <c r="P22" s="111"/>
      <c r="Q22" s="114"/>
      <c r="R22" s="115"/>
      <c r="S22" s="116"/>
      <c r="T22" s="111"/>
      <c r="U22" s="114"/>
      <c r="V22" s="115"/>
      <c r="W22" s="116"/>
      <c r="X22" s="111"/>
      <c r="Y22" s="114"/>
      <c r="Z22" s="115"/>
      <c r="AA22" s="116"/>
      <c r="AB22" s="111"/>
      <c r="AC22" s="224"/>
      <c r="AD22" s="61"/>
      <c r="AE22" s="270">
        <v>0</v>
      </c>
      <c r="AF22" s="270">
        <f t="shared" si="103"/>
        <v>0</v>
      </c>
      <c r="AG22" s="269">
        <f t="shared" si="104"/>
        <v>0</v>
      </c>
      <c r="AH22" s="271">
        <f t="shared" si="137"/>
        <v>0</v>
      </c>
      <c r="AI22" s="60">
        <f t="shared" si="138"/>
        <v>0</v>
      </c>
      <c r="AJ22" s="60">
        <f t="shared" si="139"/>
        <v>0</v>
      </c>
      <c r="AK22" s="61" t="str">
        <f t="shared" si="140"/>
        <v/>
      </c>
      <c r="AL22" s="62"/>
      <c r="AM22" s="63">
        <f t="shared" si="141"/>
        <v>0</v>
      </c>
      <c r="AN22" s="59">
        <f t="shared" si="142"/>
        <v>0</v>
      </c>
      <c r="AP22" s="234" t="e">
        <f t="shared" si="143"/>
        <v>#N/A</v>
      </c>
      <c r="AQ22" s="234" t="e">
        <f t="shared" si="144"/>
        <v>#N/A</v>
      </c>
      <c r="AR22" s="235">
        <f t="shared" si="145"/>
        <v>0</v>
      </c>
      <c r="AS22" s="235">
        <f t="shared" si="146"/>
        <v>0</v>
      </c>
      <c r="AT22" s="235" t="e">
        <f t="shared" si="147"/>
        <v>#N/A</v>
      </c>
      <c r="AU22" s="236" t="e">
        <f t="shared" si="148"/>
        <v>#N/A</v>
      </c>
      <c r="AV22" s="235">
        <f t="shared" si="149"/>
        <v>0</v>
      </c>
      <c r="AW22" s="235">
        <f t="shared" si="150"/>
        <v>0</v>
      </c>
      <c r="AX22" s="235" t="e">
        <f t="shared" si="151"/>
        <v>#N/A</v>
      </c>
      <c r="AY22" s="236" t="e">
        <f t="shared" si="152"/>
        <v>#N/A</v>
      </c>
      <c r="AZ22" s="235">
        <f t="shared" si="153"/>
        <v>0</v>
      </c>
      <c r="BA22" s="235">
        <f t="shared" si="154"/>
        <v>0</v>
      </c>
      <c r="BB22" s="235" t="e">
        <f t="shared" si="155"/>
        <v>#N/A</v>
      </c>
      <c r="BC22" s="236" t="e">
        <f t="shared" si="156"/>
        <v>#N/A</v>
      </c>
      <c r="BD22" s="235">
        <f t="shared" si="157"/>
        <v>0</v>
      </c>
      <c r="BE22" s="235">
        <f t="shared" si="158"/>
        <v>0</v>
      </c>
      <c r="BF22" s="235" t="e">
        <f t="shared" si="159"/>
        <v>#N/A</v>
      </c>
      <c r="BG22" s="236" t="e">
        <f t="shared" si="160"/>
        <v>#N/A</v>
      </c>
      <c r="BH22" s="235">
        <f t="shared" si="161"/>
        <v>0</v>
      </c>
      <c r="BI22" s="235">
        <f t="shared" si="162"/>
        <v>0</v>
      </c>
      <c r="BJ22" s="235" t="e">
        <f t="shared" si="163"/>
        <v>#N/A</v>
      </c>
      <c r="BK22" s="235" t="e">
        <f t="shared" si="164"/>
        <v>#N/A</v>
      </c>
      <c r="BL22" s="235">
        <f t="shared" si="165"/>
        <v>0</v>
      </c>
      <c r="BM22" s="235">
        <f t="shared" si="166"/>
        <v>0</v>
      </c>
      <c r="BN22" s="235" t="e">
        <f t="shared" si="167"/>
        <v>#N/A</v>
      </c>
      <c r="BO22" s="236" t="e">
        <f t="shared" si="168"/>
        <v>#N/A</v>
      </c>
    </row>
    <row r="23" spans="1:67" s="5" customFormat="1" ht="24" customHeight="1">
      <c r="A23" s="260">
        <v>20</v>
      </c>
      <c r="B23" s="107"/>
      <c r="C23" s="147"/>
      <c r="D23" s="218"/>
      <c r="E23" s="108"/>
      <c r="F23" s="109"/>
      <c r="G23" s="110"/>
      <c r="H23" s="111"/>
      <c r="I23" s="114"/>
      <c r="J23" s="112"/>
      <c r="K23" s="113"/>
      <c r="L23" s="111"/>
      <c r="M23" s="114"/>
      <c r="N23" s="115"/>
      <c r="O23" s="116"/>
      <c r="P23" s="111"/>
      <c r="Q23" s="114"/>
      <c r="R23" s="115"/>
      <c r="S23" s="116"/>
      <c r="T23" s="111"/>
      <c r="U23" s="114"/>
      <c r="V23" s="115"/>
      <c r="W23" s="116"/>
      <c r="X23" s="111"/>
      <c r="Y23" s="114"/>
      <c r="Z23" s="115"/>
      <c r="AA23" s="116"/>
      <c r="AB23" s="111"/>
      <c r="AC23" s="224"/>
      <c r="AD23" s="61"/>
      <c r="AE23" s="270">
        <v>0</v>
      </c>
      <c r="AF23" s="270">
        <f t="shared" si="103"/>
        <v>0</v>
      </c>
      <c r="AG23" s="269">
        <f t="shared" si="104"/>
        <v>0</v>
      </c>
      <c r="AH23" s="271">
        <f t="shared" si="137"/>
        <v>0</v>
      </c>
      <c r="AI23" s="60">
        <f t="shared" si="138"/>
        <v>0</v>
      </c>
      <c r="AJ23" s="60">
        <f t="shared" si="139"/>
        <v>0</v>
      </c>
      <c r="AK23" s="61" t="str">
        <f t="shared" si="140"/>
        <v/>
      </c>
      <c r="AL23" s="62"/>
      <c r="AM23" s="63">
        <f t="shared" si="141"/>
        <v>0</v>
      </c>
      <c r="AN23" s="59">
        <f t="shared" si="142"/>
        <v>0</v>
      </c>
      <c r="AP23" s="234" t="e">
        <f t="shared" si="143"/>
        <v>#N/A</v>
      </c>
      <c r="AQ23" s="234" t="e">
        <f t="shared" si="144"/>
        <v>#N/A</v>
      </c>
      <c r="AR23" s="235">
        <f t="shared" si="145"/>
        <v>0</v>
      </c>
      <c r="AS23" s="235">
        <f t="shared" si="146"/>
        <v>0</v>
      </c>
      <c r="AT23" s="235" t="e">
        <f t="shared" si="147"/>
        <v>#N/A</v>
      </c>
      <c r="AU23" s="236" t="e">
        <f t="shared" si="148"/>
        <v>#N/A</v>
      </c>
      <c r="AV23" s="235">
        <f t="shared" si="149"/>
        <v>0</v>
      </c>
      <c r="AW23" s="235">
        <f t="shared" si="150"/>
        <v>0</v>
      </c>
      <c r="AX23" s="235" t="e">
        <f t="shared" si="151"/>
        <v>#N/A</v>
      </c>
      <c r="AY23" s="236" t="e">
        <f t="shared" si="152"/>
        <v>#N/A</v>
      </c>
      <c r="AZ23" s="235">
        <f t="shared" si="153"/>
        <v>0</v>
      </c>
      <c r="BA23" s="235">
        <f t="shared" si="154"/>
        <v>0</v>
      </c>
      <c r="BB23" s="235" t="e">
        <f t="shared" si="155"/>
        <v>#N/A</v>
      </c>
      <c r="BC23" s="236" t="e">
        <f t="shared" si="156"/>
        <v>#N/A</v>
      </c>
      <c r="BD23" s="235">
        <f t="shared" si="157"/>
        <v>0</v>
      </c>
      <c r="BE23" s="235">
        <f t="shared" si="158"/>
        <v>0</v>
      </c>
      <c r="BF23" s="235" t="e">
        <f t="shared" si="159"/>
        <v>#N/A</v>
      </c>
      <c r="BG23" s="236" t="e">
        <f t="shared" si="160"/>
        <v>#N/A</v>
      </c>
      <c r="BH23" s="235">
        <f t="shared" si="161"/>
        <v>0</v>
      </c>
      <c r="BI23" s="235">
        <f t="shared" si="162"/>
        <v>0</v>
      </c>
      <c r="BJ23" s="235" t="e">
        <f t="shared" si="163"/>
        <v>#N/A</v>
      </c>
      <c r="BK23" s="235" t="e">
        <f t="shared" si="164"/>
        <v>#N/A</v>
      </c>
      <c r="BL23" s="235">
        <f t="shared" si="165"/>
        <v>0</v>
      </c>
      <c r="BM23" s="235">
        <f t="shared" si="166"/>
        <v>0</v>
      </c>
      <c r="BN23" s="235" t="e">
        <f t="shared" si="167"/>
        <v>#N/A</v>
      </c>
      <c r="BO23" s="236" t="e">
        <f t="shared" si="168"/>
        <v>#N/A</v>
      </c>
    </row>
    <row r="24" spans="1:67" s="5" customFormat="1" ht="24" customHeight="1">
      <c r="A24" s="260">
        <v>21</v>
      </c>
      <c r="B24" s="107"/>
      <c r="C24" s="147"/>
      <c r="D24" s="218"/>
      <c r="E24" s="108"/>
      <c r="F24" s="109"/>
      <c r="G24" s="110"/>
      <c r="H24" s="111"/>
      <c r="I24" s="114"/>
      <c r="J24" s="112"/>
      <c r="K24" s="113"/>
      <c r="L24" s="111"/>
      <c r="M24" s="114"/>
      <c r="N24" s="115"/>
      <c r="O24" s="116"/>
      <c r="P24" s="111"/>
      <c r="Q24" s="114"/>
      <c r="R24" s="115"/>
      <c r="S24" s="116"/>
      <c r="T24" s="111"/>
      <c r="U24" s="114"/>
      <c r="V24" s="115"/>
      <c r="W24" s="116"/>
      <c r="X24" s="111"/>
      <c r="Y24" s="114"/>
      <c r="Z24" s="115"/>
      <c r="AA24" s="116"/>
      <c r="AB24" s="111"/>
      <c r="AC24" s="224"/>
      <c r="AD24" s="61"/>
      <c r="AE24" s="270">
        <v>0</v>
      </c>
      <c r="AF24" s="270">
        <f t="shared" si="103"/>
        <v>0</v>
      </c>
      <c r="AG24" s="269">
        <f t="shared" si="104"/>
        <v>0</v>
      </c>
      <c r="AH24" s="271">
        <f t="shared" si="137"/>
        <v>0</v>
      </c>
      <c r="AI24" s="60">
        <f t="shared" si="138"/>
        <v>0</v>
      </c>
      <c r="AJ24" s="60">
        <f t="shared" si="139"/>
        <v>0</v>
      </c>
      <c r="AK24" s="61" t="str">
        <f t="shared" si="140"/>
        <v/>
      </c>
      <c r="AL24" s="62"/>
      <c r="AM24" s="63">
        <f t="shared" si="141"/>
        <v>0</v>
      </c>
      <c r="AN24" s="59">
        <f t="shared" si="142"/>
        <v>0</v>
      </c>
      <c r="AP24" s="234" t="e">
        <f t="shared" si="143"/>
        <v>#N/A</v>
      </c>
      <c r="AQ24" s="234" t="e">
        <f t="shared" si="144"/>
        <v>#N/A</v>
      </c>
      <c r="AR24" s="235">
        <f t="shared" si="145"/>
        <v>0</v>
      </c>
      <c r="AS24" s="235">
        <f t="shared" si="146"/>
        <v>0</v>
      </c>
      <c r="AT24" s="235" t="e">
        <f t="shared" si="147"/>
        <v>#N/A</v>
      </c>
      <c r="AU24" s="236" t="e">
        <f t="shared" si="148"/>
        <v>#N/A</v>
      </c>
      <c r="AV24" s="235">
        <f t="shared" si="149"/>
        <v>0</v>
      </c>
      <c r="AW24" s="235">
        <f t="shared" si="150"/>
        <v>0</v>
      </c>
      <c r="AX24" s="235" t="e">
        <f t="shared" si="151"/>
        <v>#N/A</v>
      </c>
      <c r="AY24" s="236" t="e">
        <f t="shared" si="152"/>
        <v>#N/A</v>
      </c>
      <c r="AZ24" s="235">
        <f t="shared" si="153"/>
        <v>0</v>
      </c>
      <c r="BA24" s="235">
        <f t="shared" si="154"/>
        <v>0</v>
      </c>
      <c r="BB24" s="235" t="e">
        <f t="shared" si="155"/>
        <v>#N/A</v>
      </c>
      <c r="BC24" s="236" t="e">
        <f t="shared" si="156"/>
        <v>#N/A</v>
      </c>
      <c r="BD24" s="235">
        <f t="shared" si="157"/>
        <v>0</v>
      </c>
      <c r="BE24" s="235">
        <f t="shared" si="158"/>
        <v>0</v>
      </c>
      <c r="BF24" s="235" t="e">
        <f t="shared" si="159"/>
        <v>#N/A</v>
      </c>
      <c r="BG24" s="236" t="e">
        <f t="shared" si="160"/>
        <v>#N/A</v>
      </c>
      <c r="BH24" s="235">
        <f t="shared" si="161"/>
        <v>0</v>
      </c>
      <c r="BI24" s="235">
        <f t="shared" si="162"/>
        <v>0</v>
      </c>
      <c r="BJ24" s="235" t="e">
        <f t="shared" si="163"/>
        <v>#N/A</v>
      </c>
      <c r="BK24" s="235" t="e">
        <f t="shared" si="164"/>
        <v>#N/A</v>
      </c>
      <c r="BL24" s="235">
        <f t="shared" si="165"/>
        <v>0</v>
      </c>
      <c r="BM24" s="235">
        <f t="shared" si="166"/>
        <v>0</v>
      </c>
      <c r="BN24" s="235" t="e">
        <f t="shared" si="167"/>
        <v>#N/A</v>
      </c>
      <c r="BO24" s="236" t="e">
        <f t="shared" si="168"/>
        <v>#N/A</v>
      </c>
    </row>
    <row r="25" spans="1:67" s="5" customFormat="1" ht="24" customHeight="1">
      <c r="A25" s="260">
        <v>22</v>
      </c>
      <c r="B25" s="107"/>
      <c r="C25" s="147"/>
      <c r="D25" s="218"/>
      <c r="E25" s="108"/>
      <c r="F25" s="109"/>
      <c r="G25" s="110"/>
      <c r="H25" s="111"/>
      <c r="I25" s="114"/>
      <c r="J25" s="112"/>
      <c r="K25" s="113"/>
      <c r="L25" s="111"/>
      <c r="M25" s="114"/>
      <c r="N25" s="115"/>
      <c r="O25" s="116"/>
      <c r="P25" s="111"/>
      <c r="Q25" s="114"/>
      <c r="R25" s="115"/>
      <c r="S25" s="116"/>
      <c r="T25" s="111"/>
      <c r="U25" s="114"/>
      <c r="V25" s="115"/>
      <c r="W25" s="116"/>
      <c r="X25" s="111"/>
      <c r="Y25" s="114"/>
      <c r="Z25" s="115"/>
      <c r="AA25" s="116"/>
      <c r="AB25" s="111"/>
      <c r="AC25" s="224"/>
      <c r="AD25" s="61"/>
      <c r="AE25" s="270">
        <v>0</v>
      </c>
      <c r="AF25" s="270">
        <f t="shared" si="103"/>
        <v>0</v>
      </c>
      <c r="AG25" s="269">
        <f t="shared" si="104"/>
        <v>0</v>
      </c>
      <c r="AH25" s="271">
        <f t="shared" si="137"/>
        <v>0</v>
      </c>
      <c r="AI25" s="60">
        <f t="shared" si="138"/>
        <v>0</v>
      </c>
      <c r="AJ25" s="60">
        <f t="shared" si="139"/>
        <v>0</v>
      </c>
      <c r="AK25" s="61" t="str">
        <f t="shared" si="140"/>
        <v/>
      </c>
      <c r="AL25" s="62"/>
      <c r="AM25" s="63">
        <f t="shared" si="141"/>
        <v>0</v>
      </c>
      <c r="AN25" s="59">
        <f t="shared" si="142"/>
        <v>0</v>
      </c>
      <c r="AP25" s="234" t="e">
        <f t="shared" si="143"/>
        <v>#N/A</v>
      </c>
      <c r="AQ25" s="234" t="e">
        <f t="shared" si="144"/>
        <v>#N/A</v>
      </c>
      <c r="AR25" s="235">
        <f t="shared" si="145"/>
        <v>0</v>
      </c>
      <c r="AS25" s="235">
        <f t="shared" si="146"/>
        <v>0</v>
      </c>
      <c r="AT25" s="235" t="e">
        <f t="shared" si="147"/>
        <v>#N/A</v>
      </c>
      <c r="AU25" s="236" t="e">
        <f t="shared" si="148"/>
        <v>#N/A</v>
      </c>
      <c r="AV25" s="235">
        <f t="shared" si="149"/>
        <v>0</v>
      </c>
      <c r="AW25" s="235">
        <f t="shared" si="150"/>
        <v>0</v>
      </c>
      <c r="AX25" s="235" t="e">
        <f t="shared" si="151"/>
        <v>#N/A</v>
      </c>
      <c r="AY25" s="236" t="e">
        <f t="shared" si="152"/>
        <v>#N/A</v>
      </c>
      <c r="AZ25" s="235">
        <f t="shared" si="153"/>
        <v>0</v>
      </c>
      <c r="BA25" s="235">
        <f t="shared" si="154"/>
        <v>0</v>
      </c>
      <c r="BB25" s="235" t="e">
        <f t="shared" si="155"/>
        <v>#N/A</v>
      </c>
      <c r="BC25" s="236" t="e">
        <f t="shared" si="156"/>
        <v>#N/A</v>
      </c>
      <c r="BD25" s="235">
        <f t="shared" si="157"/>
        <v>0</v>
      </c>
      <c r="BE25" s="235">
        <f t="shared" si="158"/>
        <v>0</v>
      </c>
      <c r="BF25" s="235" t="e">
        <f t="shared" si="159"/>
        <v>#N/A</v>
      </c>
      <c r="BG25" s="236" t="e">
        <f t="shared" si="160"/>
        <v>#N/A</v>
      </c>
      <c r="BH25" s="235">
        <f t="shared" si="161"/>
        <v>0</v>
      </c>
      <c r="BI25" s="235">
        <f t="shared" si="162"/>
        <v>0</v>
      </c>
      <c r="BJ25" s="235" t="e">
        <f t="shared" si="163"/>
        <v>#N/A</v>
      </c>
      <c r="BK25" s="235" t="e">
        <f t="shared" si="164"/>
        <v>#N/A</v>
      </c>
      <c r="BL25" s="235">
        <f t="shared" si="165"/>
        <v>0</v>
      </c>
      <c r="BM25" s="235">
        <f t="shared" si="166"/>
        <v>0</v>
      </c>
      <c r="BN25" s="235" t="e">
        <f t="shared" si="167"/>
        <v>#N/A</v>
      </c>
      <c r="BO25" s="236" t="e">
        <f t="shared" si="168"/>
        <v>#N/A</v>
      </c>
    </row>
    <row r="26" spans="1:67" s="5" customFormat="1" ht="24" customHeight="1">
      <c r="A26" s="260">
        <v>23</v>
      </c>
      <c r="B26" s="107"/>
      <c r="C26" s="147"/>
      <c r="D26" s="218"/>
      <c r="E26" s="108"/>
      <c r="F26" s="109"/>
      <c r="G26" s="110"/>
      <c r="H26" s="111"/>
      <c r="I26" s="114"/>
      <c r="J26" s="112"/>
      <c r="K26" s="113"/>
      <c r="L26" s="111"/>
      <c r="M26" s="114"/>
      <c r="N26" s="115"/>
      <c r="O26" s="116"/>
      <c r="P26" s="111"/>
      <c r="Q26" s="114"/>
      <c r="R26" s="115"/>
      <c r="S26" s="116"/>
      <c r="T26" s="111"/>
      <c r="U26" s="114"/>
      <c r="V26" s="115"/>
      <c r="W26" s="116"/>
      <c r="X26" s="111"/>
      <c r="Y26" s="114"/>
      <c r="Z26" s="115"/>
      <c r="AA26" s="116"/>
      <c r="AB26" s="111"/>
      <c r="AC26" s="224"/>
      <c r="AD26" s="61"/>
      <c r="AE26" s="270">
        <v>0</v>
      </c>
      <c r="AF26" s="270">
        <f t="shared" si="103"/>
        <v>0</v>
      </c>
      <c r="AG26" s="269">
        <f t="shared" si="104"/>
        <v>0</v>
      </c>
      <c r="AH26" s="271">
        <f t="shared" si="137"/>
        <v>0</v>
      </c>
      <c r="AI26" s="60">
        <f t="shared" si="138"/>
        <v>0</v>
      </c>
      <c r="AJ26" s="60">
        <f t="shared" si="139"/>
        <v>0</v>
      </c>
      <c r="AK26" s="61" t="str">
        <f t="shared" si="140"/>
        <v/>
      </c>
      <c r="AL26" s="62"/>
      <c r="AM26" s="63">
        <f t="shared" si="141"/>
        <v>0</v>
      </c>
      <c r="AN26" s="59">
        <f t="shared" si="142"/>
        <v>0</v>
      </c>
      <c r="AP26" s="234" t="e">
        <f t="shared" si="143"/>
        <v>#N/A</v>
      </c>
      <c r="AQ26" s="234" t="e">
        <f t="shared" si="144"/>
        <v>#N/A</v>
      </c>
      <c r="AR26" s="235">
        <f t="shared" si="145"/>
        <v>0</v>
      </c>
      <c r="AS26" s="235">
        <f t="shared" si="146"/>
        <v>0</v>
      </c>
      <c r="AT26" s="235" t="e">
        <f t="shared" si="147"/>
        <v>#N/A</v>
      </c>
      <c r="AU26" s="236" t="e">
        <f t="shared" si="148"/>
        <v>#N/A</v>
      </c>
      <c r="AV26" s="235">
        <f t="shared" si="149"/>
        <v>0</v>
      </c>
      <c r="AW26" s="235">
        <f t="shared" si="150"/>
        <v>0</v>
      </c>
      <c r="AX26" s="235" t="e">
        <f t="shared" si="151"/>
        <v>#N/A</v>
      </c>
      <c r="AY26" s="236" t="e">
        <f t="shared" si="152"/>
        <v>#N/A</v>
      </c>
      <c r="AZ26" s="235">
        <f t="shared" si="153"/>
        <v>0</v>
      </c>
      <c r="BA26" s="235">
        <f t="shared" si="154"/>
        <v>0</v>
      </c>
      <c r="BB26" s="235" t="e">
        <f t="shared" si="155"/>
        <v>#N/A</v>
      </c>
      <c r="BC26" s="236" t="e">
        <f t="shared" si="156"/>
        <v>#N/A</v>
      </c>
      <c r="BD26" s="235">
        <f t="shared" si="157"/>
        <v>0</v>
      </c>
      <c r="BE26" s="235">
        <f t="shared" si="158"/>
        <v>0</v>
      </c>
      <c r="BF26" s="235" t="e">
        <f t="shared" si="159"/>
        <v>#N/A</v>
      </c>
      <c r="BG26" s="236" t="e">
        <f t="shared" si="160"/>
        <v>#N/A</v>
      </c>
      <c r="BH26" s="235">
        <f t="shared" si="161"/>
        <v>0</v>
      </c>
      <c r="BI26" s="235">
        <f t="shared" si="162"/>
        <v>0</v>
      </c>
      <c r="BJ26" s="235" t="e">
        <f t="shared" si="163"/>
        <v>#N/A</v>
      </c>
      <c r="BK26" s="235" t="e">
        <f t="shared" si="164"/>
        <v>#N/A</v>
      </c>
      <c r="BL26" s="235">
        <f t="shared" si="165"/>
        <v>0</v>
      </c>
      <c r="BM26" s="235">
        <f t="shared" si="166"/>
        <v>0</v>
      </c>
      <c r="BN26" s="235" t="e">
        <f t="shared" si="167"/>
        <v>#N/A</v>
      </c>
      <c r="BO26" s="236" t="e">
        <f t="shared" si="168"/>
        <v>#N/A</v>
      </c>
    </row>
    <row r="27" spans="1:67" s="5" customFormat="1" ht="24" customHeight="1">
      <c r="A27" s="260">
        <v>24</v>
      </c>
      <c r="B27" s="107"/>
      <c r="C27" s="147"/>
      <c r="D27" s="218"/>
      <c r="E27" s="108"/>
      <c r="F27" s="109"/>
      <c r="G27" s="110"/>
      <c r="H27" s="111"/>
      <c r="I27" s="114"/>
      <c r="J27" s="112"/>
      <c r="K27" s="113"/>
      <c r="L27" s="111"/>
      <c r="M27" s="114"/>
      <c r="N27" s="115"/>
      <c r="O27" s="116"/>
      <c r="P27" s="111"/>
      <c r="Q27" s="114"/>
      <c r="R27" s="115"/>
      <c r="S27" s="116"/>
      <c r="T27" s="111"/>
      <c r="U27" s="114"/>
      <c r="V27" s="115"/>
      <c r="W27" s="116"/>
      <c r="X27" s="111"/>
      <c r="Y27" s="114"/>
      <c r="Z27" s="115"/>
      <c r="AA27" s="116"/>
      <c r="AB27" s="111"/>
      <c r="AC27" s="224"/>
      <c r="AD27" s="61"/>
      <c r="AE27" s="270">
        <v>0</v>
      </c>
      <c r="AF27" s="270">
        <f t="shared" si="103"/>
        <v>0</v>
      </c>
      <c r="AG27" s="269">
        <f t="shared" si="104"/>
        <v>0</v>
      </c>
      <c r="AH27" s="271">
        <f t="shared" si="137"/>
        <v>0</v>
      </c>
      <c r="AI27" s="60">
        <f t="shared" si="138"/>
        <v>0</v>
      </c>
      <c r="AJ27" s="60">
        <f t="shared" si="139"/>
        <v>0</v>
      </c>
      <c r="AK27" s="61" t="str">
        <f t="shared" si="140"/>
        <v/>
      </c>
      <c r="AL27" s="62"/>
      <c r="AM27" s="63">
        <f t="shared" si="141"/>
        <v>0</v>
      </c>
      <c r="AN27" s="59">
        <f t="shared" si="142"/>
        <v>0</v>
      </c>
      <c r="AP27" s="234" t="e">
        <f t="shared" si="143"/>
        <v>#N/A</v>
      </c>
      <c r="AQ27" s="234" t="e">
        <f t="shared" si="144"/>
        <v>#N/A</v>
      </c>
      <c r="AR27" s="235">
        <f t="shared" si="145"/>
        <v>0</v>
      </c>
      <c r="AS27" s="235">
        <f t="shared" si="146"/>
        <v>0</v>
      </c>
      <c r="AT27" s="235" t="e">
        <f t="shared" si="147"/>
        <v>#N/A</v>
      </c>
      <c r="AU27" s="236" t="e">
        <f t="shared" si="148"/>
        <v>#N/A</v>
      </c>
      <c r="AV27" s="235">
        <f t="shared" si="149"/>
        <v>0</v>
      </c>
      <c r="AW27" s="235">
        <f t="shared" si="150"/>
        <v>0</v>
      </c>
      <c r="AX27" s="235" t="e">
        <f t="shared" si="151"/>
        <v>#N/A</v>
      </c>
      <c r="AY27" s="236" t="e">
        <f t="shared" si="152"/>
        <v>#N/A</v>
      </c>
      <c r="AZ27" s="235">
        <f t="shared" si="153"/>
        <v>0</v>
      </c>
      <c r="BA27" s="235">
        <f t="shared" si="154"/>
        <v>0</v>
      </c>
      <c r="BB27" s="235" t="e">
        <f t="shared" si="155"/>
        <v>#N/A</v>
      </c>
      <c r="BC27" s="236" t="e">
        <f t="shared" si="156"/>
        <v>#N/A</v>
      </c>
      <c r="BD27" s="235">
        <f t="shared" si="157"/>
        <v>0</v>
      </c>
      <c r="BE27" s="235">
        <f t="shared" si="158"/>
        <v>0</v>
      </c>
      <c r="BF27" s="235" t="e">
        <f t="shared" si="159"/>
        <v>#N/A</v>
      </c>
      <c r="BG27" s="236" t="e">
        <f t="shared" si="160"/>
        <v>#N/A</v>
      </c>
      <c r="BH27" s="235">
        <f t="shared" si="161"/>
        <v>0</v>
      </c>
      <c r="BI27" s="235">
        <f t="shared" si="162"/>
        <v>0</v>
      </c>
      <c r="BJ27" s="235" t="e">
        <f t="shared" si="163"/>
        <v>#N/A</v>
      </c>
      <c r="BK27" s="235" t="e">
        <f t="shared" si="164"/>
        <v>#N/A</v>
      </c>
      <c r="BL27" s="235">
        <f t="shared" si="165"/>
        <v>0</v>
      </c>
      <c r="BM27" s="235">
        <f t="shared" si="166"/>
        <v>0</v>
      </c>
      <c r="BN27" s="235" t="e">
        <f t="shared" si="167"/>
        <v>#N/A</v>
      </c>
      <c r="BO27" s="236" t="e">
        <f t="shared" si="168"/>
        <v>#N/A</v>
      </c>
    </row>
    <row r="28" spans="1:67" s="5" customFormat="1" ht="24" customHeight="1">
      <c r="A28" s="260">
        <v>25</v>
      </c>
      <c r="B28" s="107"/>
      <c r="C28" s="147"/>
      <c r="D28" s="218"/>
      <c r="E28" s="108"/>
      <c r="F28" s="109"/>
      <c r="G28" s="110"/>
      <c r="H28" s="111"/>
      <c r="I28" s="114"/>
      <c r="J28" s="112"/>
      <c r="K28" s="113"/>
      <c r="L28" s="111"/>
      <c r="M28" s="114"/>
      <c r="N28" s="115"/>
      <c r="O28" s="116"/>
      <c r="P28" s="111"/>
      <c r="Q28" s="114"/>
      <c r="R28" s="115"/>
      <c r="S28" s="116"/>
      <c r="T28" s="111"/>
      <c r="U28" s="114"/>
      <c r="V28" s="115"/>
      <c r="W28" s="116"/>
      <c r="X28" s="111"/>
      <c r="Y28" s="114"/>
      <c r="Z28" s="115"/>
      <c r="AA28" s="116"/>
      <c r="AB28" s="111"/>
      <c r="AC28" s="224"/>
      <c r="AD28" s="61"/>
      <c r="AE28" s="270">
        <v>0</v>
      </c>
      <c r="AF28" s="270">
        <f t="shared" si="103"/>
        <v>0</v>
      </c>
      <c r="AG28" s="269">
        <f t="shared" si="104"/>
        <v>0</v>
      </c>
      <c r="AH28" s="271">
        <f t="shared" si="137"/>
        <v>0</v>
      </c>
      <c r="AI28" s="60">
        <f t="shared" si="138"/>
        <v>0</v>
      </c>
      <c r="AJ28" s="60">
        <f t="shared" si="139"/>
        <v>0</v>
      </c>
      <c r="AK28" s="61" t="str">
        <f t="shared" si="140"/>
        <v/>
      </c>
      <c r="AL28" s="62"/>
      <c r="AM28" s="63">
        <f t="shared" si="141"/>
        <v>0</v>
      </c>
      <c r="AN28" s="59">
        <f t="shared" si="142"/>
        <v>0</v>
      </c>
      <c r="AP28" s="234" t="e">
        <f t="shared" si="143"/>
        <v>#N/A</v>
      </c>
      <c r="AQ28" s="234" t="e">
        <f t="shared" si="144"/>
        <v>#N/A</v>
      </c>
      <c r="AR28" s="235">
        <f t="shared" si="145"/>
        <v>0</v>
      </c>
      <c r="AS28" s="235">
        <f t="shared" si="146"/>
        <v>0</v>
      </c>
      <c r="AT28" s="235" t="e">
        <f t="shared" si="147"/>
        <v>#N/A</v>
      </c>
      <c r="AU28" s="236" t="e">
        <f t="shared" si="148"/>
        <v>#N/A</v>
      </c>
      <c r="AV28" s="235">
        <f t="shared" si="149"/>
        <v>0</v>
      </c>
      <c r="AW28" s="235">
        <f t="shared" si="150"/>
        <v>0</v>
      </c>
      <c r="AX28" s="235" t="e">
        <f t="shared" si="151"/>
        <v>#N/A</v>
      </c>
      <c r="AY28" s="236" t="e">
        <f t="shared" si="152"/>
        <v>#N/A</v>
      </c>
      <c r="AZ28" s="235">
        <f t="shared" si="153"/>
        <v>0</v>
      </c>
      <c r="BA28" s="235">
        <f t="shared" si="154"/>
        <v>0</v>
      </c>
      <c r="BB28" s="235" t="e">
        <f t="shared" si="155"/>
        <v>#N/A</v>
      </c>
      <c r="BC28" s="236" t="e">
        <f t="shared" si="156"/>
        <v>#N/A</v>
      </c>
      <c r="BD28" s="235">
        <f t="shared" si="157"/>
        <v>0</v>
      </c>
      <c r="BE28" s="235">
        <f t="shared" si="158"/>
        <v>0</v>
      </c>
      <c r="BF28" s="235" t="e">
        <f t="shared" si="159"/>
        <v>#N/A</v>
      </c>
      <c r="BG28" s="236" t="e">
        <f t="shared" si="160"/>
        <v>#N/A</v>
      </c>
      <c r="BH28" s="235">
        <f t="shared" si="161"/>
        <v>0</v>
      </c>
      <c r="BI28" s="235">
        <f t="shared" si="162"/>
        <v>0</v>
      </c>
      <c r="BJ28" s="235" t="e">
        <f t="shared" si="163"/>
        <v>#N/A</v>
      </c>
      <c r="BK28" s="235" t="e">
        <f t="shared" si="164"/>
        <v>#N/A</v>
      </c>
      <c r="BL28" s="235">
        <f t="shared" si="165"/>
        <v>0</v>
      </c>
      <c r="BM28" s="235">
        <f t="shared" si="166"/>
        <v>0</v>
      </c>
      <c r="BN28" s="235" t="e">
        <f t="shared" si="167"/>
        <v>#N/A</v>
      </c>
      <c r="BO28" s="236" t="e">
        <f t="shared" si="168"/>
        <v>#N/A</v>
      </c>
    </row>
    <row r="29" spans="1:67" s="5" customFormat="1" ht="24" customHeight="1">
      <c r="A29" s="260">
        <v>26</v>
      </c>
      <c r="B29" s="107"/>
      <c r="C29" s="147"/>
      <c r="D29" s="218"/>
      <c r="E29" s="108"/>
      <c r="F29" s="109"/>
      <c r="G29" s="110"/>
      <c r="H29" s="111"/>
      <c r="I29" s="114"/>
      <c r="J29" s="112"/>
      <c r="K29" s="113"/>
      <c r="L29" s="111"/>
      <c r="M29" s="114"/>
      <c r="N29" s="115"/>
      <c r="O29" s="116"/>
      <c r="P29" s="111"/>
      <c r="Q29" s="114"/>
      <c r="R29" s="115"/>
      <c r="S29" s="116"/>
      <c r="T29" s="111"/>
      <c r="U29" s="114"/>
      <c r="V29" s="115"/>
      <c r="W29" s="116"/>
      <c r="X29" s="111"/>
      <c r="Y29" s="114"/>
      <c r="Z29" s="115"/>
      <c r="AA29" s="116"/>
      <c r="AB29" s="111"/>
      <c r="AC29" s="224"/>
      <c r="AD29" s="61"/>
      <c r="AE29" s="270">
        <v>0</v>
      </c>
      <c r="AF29" s="270">
        <f t="shared" si="103"/>
        <v>0</v>
      </c>
      <c r="AG29" s="269">
        <f t="shared" si="104"/>
        <v>0</v>
      </c>
      <c r="AH29" s="271">
        <f t="shared" si="137"/>
        <v>0</v>
      </c>
      <c r="AI29" s="60">
        <f t="shared" si="138"/>
        <v>0</v>
      </c>
      <c r="AJ29" s="60">
        <f t="shared" si="139"/>
        <v>0</v>
      </c>
      <c r="AK29" s="61" t="str">
        <f t="shared" si="140"/>
        <v/>
      </c>
      <c r="AL29" s="62"/>
      <c r="AM29" s="63">
        <f t="shared" si="141"/>
        <v>0</v>
      </c>
      <c r="AN29" s="59">
        <f t="shared" si="142"/>
        <v>0</v>
      </c>
      <c r="AP29" s="234" t="e">
        <f t="shared" si="143"/>
        <v>#N/A</v>
      </c>
      <c r="AQ29" s="234" t="e">
        <f t="shared" si="144"/>
        <v>#N/A</v>
      </c>
      <c r="AR29" s="235">
        <f t="shared" si="145"/>
        <v>0</v>
      </c>
      <c r="AS29" s="235">
        <f t="shared" si="146"/>
        <v>0</v>
      </c>
      <c r="AT29" s="235" t="e">
        <f t="shared" si="147"/>
        <v>#N/A</v>
      </c>
      <c r="AU29" s="236" t="e">
        <f t="shared" si="148"/>
        <v>#N/A</v>
      </c>
      <c r="AV29" s="235">
        <f t="shared" si="149"/>
        <v>0</v>
      </c>
      <c r="AW29" s="235">
        <f t="shared" si="150"/>
        <v>0</v>
      </c>
      <c r="AX29" s="235" t="e">
        <f t="shared" si="151"/>
        <v>#N/A</v>
      </c>
      <c r="AY29" s="236" t="e">
        <f t="shared" si="152"/>
        <v>#N/A</v>
      </c>
      <c r="AZ29" s="235">
        <f t="shared" si="153"/>
        <v>0</v>
      </c>
      <c r="BA29" s="235">
        <f t="shared" si="154"/>
        <v>0</v>
      </c>
      <c r="BB29" s="235" t="e">
        <f t="shared" si="155"/>
        <v>#N/A</v>
      </c>
      <c r="BC29" s="236" t="e">
        <f t="shared" si="156"/>
        <v>#N/A</v>
      </c>
      <c r="BD29" s="235">
        <f t="shared" si="157"/>
        <v>0</v>
      </c>
      <c r="BE29" s="235">
        <f t="shared" si="158"/>
        <v>0</v>
      </c>
      <c r="BF29" s="235" t="e">
        <f t="shared" si="159"/>
        <v>#N/A</v>
      </c>
      <c r="BG29" s="236" t="e">
        <f t="shared" si="160"/>
        <v>#N/A</v>
      </c>
      <c r="BH29" s="235">
        <f t="shared" si="161"/>
        <v>0</v>
      </c>
      <c r="BI29" s="235">
        <f t="shared" si="162"/>
        <v>0</v>
      </c>
      <c r="BJ29" s="235" t="e">
        <f t="shared" si="163"/>
        <v>#N/A</v>
      </c>
      <c r="BK29" s="235" t="e">
        <f t="shared" si="164"/>
        <v>#N/A</v>
      </c>
      <c r="BL29" s="235">
        <f t="shared" si="165"/>
        <v>0</v>
      </c>
      <c r="BM29" s="235">
        <f t="shared" si="166"/>
        <v>0</v>
      </c>
      <c r="BN29" s="235" t="e">
        <f t="shared" si="167"/>
        <v>#N/A</v>
      </c>
      <c r="BO29" s="236" t="e">
        <f t="shared" si="168"/>
        <v>#N/A</v>
      </c>
    </row>
    <row r="30" spans="1:67" s="5" customFormat="1" ht="24" customHeight="1">
      <c r="A30" s="260">
        <v>27</v>
      </c>
      <c r="B30" s="107"/>
      <c r="C30" s="147"/>
      <c r="D30" s="218"/>
      <c r="E30" s="108"/>
      <c r="F30" s="109"/>
      <c r="G30" s="110"/>
      <c r="H30" s="111"/>
      <c r="I30" s="114"/>
      <c r="J30" s="112"/>
      <c r="K30" s="113"/>
      <c r="L30" s="111"/>
      <c r="M30" s="114"/>
      <c r="N30" s="115"/>
      <c r="O30" s="116"/>
      <c r="P30" s="111"/>
      <c r="Q30" s="114"/>
      <c r="R30" s="115"/>
      <c r="S30" s="116"/>
      <c r="T30" s="111"/>
      <c r="U30" s="114"/>
      <c r="V30" s="115"/>
      <c r="W30" s="116"/>
      <c r="X30" s="111"/>
      <c r="Y30" s="114"/>
      <c r="Z30" s="115"/>
      <c r="AA30" s="116"/>
      <c r="AB30" s="111"/>
      <c r="AC30" s="224"/>
      <c r="AD30" s="61"/>
      <c r="AE30" s="270">
        <v>0</v>
      </c>
      <c r="AF30" s="270">
        <f t="shared" si="103"/>
        <v>0</v>
      </c>
      <c r="AG30" s="269">
        <f t="shared" si="104"/>
        <v>0</v>
      </c>
      <c r="AH30" s="271">
        <f t="shared" si="137"/>
        <v>0</v>
      </c>
      <c r="AI30" s="60">
        <f t="shared" si="138"/>
        <v>0</v>
      </c>
      <c r="AJ30" s="60">
        <f t="shared" si="139"/>
        <v>0</v>
      </c>
      <c r="AK30" s="61" t="str">
        <f t="shared" si="140"/>
        <v/>
      </c>
      <c r="AL30" s="62"/>
      <c r="AM30" s="63">
        <f t="shared" si="141"/>
        <v>0</v>
      </c>
      <c r="AN30" s="59">
        <f t="shared" si="142"/>
        <v>0</v>
      </c>
      <c r="AP30" s="234" t="e">
        <f t="shared" si="143"/>
        <v>#N/A</v>
      </c>
      <c r="AQ30" s="234" t="e">
        <f t="shared" si="144"/>
        <v>#N/A</v>
      </c>
      <c r="AR30" s="235">
        <f t="shared" si="145"/>
        <v>0</v>
      </c>
      <c r="AS30" s="235">
        <f t="shared" si="146"/>
        <v>0</v>
      </c>
      <c r="AT30" s="235" t="e">
        <f t="shared" si="147"/>
        <v>#N/A</v>
      </c>
      <c r="AU30" s="236" t="e">
        <f t="shared" si="148"/>
        <v>#N/A</v>
      </c>
      <c r="AV30" s="235">
        <f t="shared" si="149"/>
        <v>0</v>
      </c>
      <c r="AW30" s="235">
        <f t="shared" si="150"/>
        <v>0</v>
      </c>
      <c r="AX30" s="235" t="e">
        <f t="shared" si="151"/>
        <v>#N/A</v>
      </c>
      <c r="AY30" s="236" t="e">
        <f t="shared" si="152"/>
        <v>#N/A</v>
      </c>
      <c r="AZ30" s="235">
        <f t="shared" si="153"/>
        <v>0</v>
      </c>
      <c r="BA30" s="235">
        <f t="shared" si="154"/>
        <v>0</v>
      </c>
      <c r="BB30" s="235" t="e">
        <f t="shared" si="155"/>
        <v>#N/A</v>
      </c>
      <c r="BC30" s="236" t="e">
        <f t="shared" si="156"/>
        <v>#N/A</v>
      </c>
      <c r="BD30" s="235">
        <f t="shared" si="157"/>
        <v>0</v>
      </c>
      <c r="BE30" s="235">
        <f t="shared" si="158"/>
        <v>0</v>
      </c>
      <c r="BF30" s="235" t="e">
        <f t="shared" si="159"/>
        <v>#N/A</v>
      </c>
      <c r="BG30" s="236" t="e">
        <f t="shared" si="160"/>
        <v>#N/A</v>
      </c>
      <c r="BH30" s="235">
        <f t="shared" si="161"/>
        <v>0</v>
      </c>
      <c r="BI30" s="235">
        <f t="shared" si="162"/>
        <v>0</v>
      </c>
      <c r="BJ30" s="235" t="e">
        <f t="shared" si="163"/>
        <v>#N/A</v>
      </c>
      <c r="BK30" s="235" t="e">
        <f t="shared" si="164"/>
        <v>#N/A</v>
      </c>
      <c r="BL30" s="235">
        <f t="shared" si="165"/>
        <v>0</v>
      </c>
      <c r="BM30" s="235">
        <f t="shared" si="166"/>
        <v>0</v>
      </c>
      <c r="BN30" s="235" t="e">
        <f t="shared" si="167"/>
        <v>#N/A</v>
      </c>
      <c r="BO30" s="236" t="e">
        <f t="shared" si="168"/>
        <v>#N/A</v>
      </c>
    </row>
    <row r="31" spans="1:67" s="5" customFormat="1" ht="24" customHeight="1">
      <c r="A31" s="260">
        <v>28</v>
      </c>
      <c r="B31" s="107"/>
      <c r="C31" s="147"/>
      <c r="D31" s="218"/>
      <c r="E31" s="108"/>
      <c r="F31" s="109"/>
      <c r="G31" s="110"/>
      <c r="H31" s="111"/>
      <c r="I31" s="114"/>
      <c r="J31" s="112"/>
      <c r="K31" s="113"/>
      <c r="L31" s="111"/>
      <c r="M31" s="114"/>
      <c r="N31" s="115"/>
      <c r="O31" s="116"/>
      <c r="P31" s="111"/>
      <c r="Q31" s="114"/>
      <c r="R31" s="115"/>
      <c r="S31" s="116"/>
      <c r="T31" s="111"/>
      <c r="U31" s="114"/>
      <c r="V31" s="115"/>
      <c r="W31" s="116"/>
      <c r="X31" s="111"/>
      <c r="Y31" s="114"/>
      <c r="Z31" s="115"/>
      <c r="AA31" s="116"/>
      <c r="AB31" s="111"/>
      <c r="AC31" s="224"/>
      <c r="AD31" s="61"/>
      <c r="AE31" s="270">
        <v>0</v>
      </c>
      <c r="AF31" s="270">
        <f t="shared" si="103"/>
        <v>0</v>
      </c>
      <c r="AG31" s="269">
        <f t="shared" si="104"/>
        <v>0</v>
      </c>
      <c r="AH31" s="271">
        <f t="shared" si="137"/>
        <v>0</v>
      </c>
      <c r="AI31" s="60">
        <f t="shared" si="138"/>
        <v>0</v>
      </c>
      <c r="AJ31" s="60">
        <f t="shared" si="139"/>
        <v>0</v>
      </c>
      <c r="AK31" s="61" t="str">
        <f t="shared" si="140"/>
        <v/>
      </c>
      <c r="AL31" s="62"/>
      <c r="AM31" s="63">
        <f t="shared" si="141"/>
        <v>0</v>
      </c>
      <c r="AN31" s="59">
        <f t="shared" si="142"/>
        <v>0</v>
      </c>
      <c r="AP31" s="234" t="e">
        <f t="shared" si="143"/>
        <v>#N/A</v>
      </c>
      <c r="AQ31" s="234" t="e">
        <f t="shared" si="144"/>
        <v>#N/A</v>
      </c>
      <c r="AR31" s="235">
        <f t="shared" si="145"/>
        <v>0</v>
      </c>
      <c r="AS31" s="235">
        <f t="shared" si="146"/>
        <v>0</v>
      </c>
      <c r="AT31" s="235" t="e">
        <f t="shared" si="147"/>
        <v>#N/A</v>
      </c>
      <c r="AU31" s="236" t="e">
        <f t="shared" si="148"/>
        <v>#N/A</v>
      </c>
      <c r="AV31" s="235">
        <f t="shared" si="149"/>
        <v>0</v>
      </c>
      <c r="AW31" s="235">
        <f t="shared" si="150"/>
        <v>0</v>
      </c>
      <c r="AX31" s="235" t="e">
        <f t="shared" si="151"/>
        <v>#N/A</v>
      </c>
      <c r="AY31" s="236" t="e">
        <f t="shared" si="152"/>
        <v>#N/A</v>
      </c>
      <c r="AZ31" s="235">
        <f t="shared" si="153"/>
        <v>0</v>
      </c>
      <c r="BA31" s="235">
        <f t="shared" si="154"/>
        <v>0</v>
      </c>
      <c r="BB31" s="235" t="e">
        <f t="shared" si="155"/>
        <v>#N/A</v>
      </c>
      <c r="BC31" s="236" t="e">
        <f t="shared" si="156"/>
        <v>#N/A</v>
      </c>
      <c r="BD31" s="235">
        <f t="shared" si="157"/>
        <v>0</v>
      </c>
      <c r="BE31" s="235">
        <f t="shared" si="158"/>
        <v>0</v>
      </c>
      <c r="BF31" s="235" t="e">
        <f t="shared" si="159"/>
        <v>#N/A</v>
      </c>
      <c r="BG31" s="236" t="e">
        <f t="shared" si="160"/>
        <v>#N/A</v>
      </c>
      <c r="BH31" s="235">
        <f t="shared" si="161"/>
        <v>0</v>
      </c>
      <c r="BI31" s="235">
        <f t="shared" si="162"/>
        <v>0</v>
      </c>
      <c r="BJ31" s="235" t="e">
        <f t="shared" si="163"/>
        <v>#N/A</v>
      </c>
      <c r="BK31" s="235" t="e">
        <f t="shared" si="164"/>
        <v>#N/A</v>
      </c>
      <c r="BL31" s="235">
        <f t="shared" si="165"/>
        <v>0</v>
      </c>
      <c r="BM31" s="235">
        <f t="shared" si="166"/>
        <v>0</v>
      </c>
      <c r="BN31" s="235" t="e">
        <f t="shared" si="167"/>
        <v>#N/A</v>
      </c>
      <c r="BO31" s="236" t="e">
        <f t="shared" si="168"/>
        <v>#N/A</v>
      </c>
    </row>
    <row r="32" spans="1:67" s="5" customFormat="1" ht="24" customHeight="1">
      <c r="A32" s="260">
        <v>29</v>
      </c>
      <c r="B32" s="107"/>
      <c r="C32" s="147"/>
      <c r="D32" s="218"/>
      <c r="E32" s="108"/>
      <c r="F32" s="109"/>
      <c r="G32" s="110"/>
      <c r="H32" s="111"/>
      <c r="I32" s="114"/>
      <c r="J32" s="112"/>
      <c r="K32" s="113"/>
      <c r="L32" s="111"/>
      <c r="M32" s="114"/>
      <c r="N32" s="115"/>
      <c r="O32" s="116"/>
      <c r="P32" s="111"/>
      <c r="Q32" s="114"/>
      <c r="R32" s="115"/>
      <c r="S32" s="116"/>
      <c r="T32" s="111"/>
      <c r="U32" s="114"/>
      <c r="V32" s="115"/>
      <c r="W32" s="116"/>
      <c r="X32" s="111"/>
      <c r="Y32" s="114"/>
      <c r="Z32" s="115"/>
      <c r="AA32" s="116"/>
      <c r="AB32" s="111"/>
      <c r="AC32" s="224"/>
      <c r="AD32" s="61"/>
      <c r="AE32" s="270">
        <v>0</v>
      </c>
      <c r="AF32" s="270">
        <f t="shared" si="103"/>
        <v>0</v>
      </c>
      <c r="AG32" s="269">
        <f t="shared" si="104"/>
        <v>0</v>
      </c>
      <c r="AH32" s="271">
        <f t="shared" si="137"/>
        <v>0</v>
      </c>
      <c r="AI32" s="60">
        <f t="shared" si="138"/>
        <v>0</v>
      </c>
      <c r="AJ32" s="60">
        <f t="shared" si="139"/>
        <v>0</v>
      </c>
      <c r="AK32" s="61" t="str">
        <f t="shared" si="140"/>
        <v/>
      </c>
      <c r="AL32" s="62"/>
      <c r="AM32" s="63">
        <f t="shared" si="141"/>
        <v>0</v>
      </c>
      <c r="AN32" s="59">
        <f t="shared" si="142"/>
        <v>0</v>
      </c>
      <c r="AP32" s="234" t="e">
        <f t="shared" si="143"/>
        <v>#N/A</v>
      </c>
      <c r="AQ32" s="234" t="e">
        <f t="shared" si="144"/>
        <v>#N/A</v>
      </c>
      <c r="AR32" s="235">
        <f t="shared" si="145"/>
        <v>0</v>
      </c>
      <c r="AS32" s="235">
        <f t="shared" si="146"/>
        <v>0</v>
      </c>
      <c r="AT32" s="235" t="e">
        <f t="shared" si="147"/>
        <v>#N/A</v>
      </c>
      <c r="AU32" s="236" t="e">
        <f t="shared" si="148"/>
        <v>#N/A</v>
      </c>
      <c r="AV32" s="235">
        <f t="shared" si="149"/>
        <v>0</v>
      </c>
      <c r="AW32" s="235">
        <f t="shared" si="150"/>
        <v>0</v>
      </c>
      <c r="AX32" s="235" t="e">
        <f t="shared" si="151"/>
        <v>#N/A</v>
      </c>
      <c r="AY32" s="236" t="e">
        <f t="shared" si="152"/>
        <v>#N/A</v>
      </c>
      <c r="AZ32" s="235">
        <f t="shared" si="153"/>
        <v>0</v>
      </c>
      <c r="BA32" s="235">
        <f t="shared" si="154"/>
        <v>0</v>
      </c>
      <c r="BB32" s="235" t="e">
        <f t="shared" si="155"/>
        <v>#N/A</v>
      </c>
      <c r="BC32" s="236" t="e">
        <f t="shared" si="156"/>
        <v>#N/A</v>
      </c>
      <c r="BD32" s="235">
        <f t="shared" si="157"/>
        <v>0</v>
      </c>
      <c r="BE32" s="235">
        <f t="shared" si="158"/>
        <v>0</v>
      </c>
      <c r="BF32" s="235" t="e">
        <f t="shared" si="159"/>
        <v>#N/A</v>
      </c>
      <c r="BG32" s="236" t="e">
        <f t="shared" si="160"/>
        <v>#N/A</v>
      </c>
      <c r="BH32" s="235">
        <f t="shared" si="161"/>
        <v>0</v>
      </c>
      <c r="BI32" s="235">
        <f t="shared" si="162"/>
        <v>0</v>
      </c>
      <c r="BJ32" s="235" t="e">
        <f t="shared" si="163"/>
        <v>#N/A</v>
      </c>
      <c r="BK32" s="235" t="e">
        <f t="shared" si="164"/>
        <v>#N/A</v>
      </c>
      <c r="BL32" s="235">
        <f t="shared" si="165"/>
        <v>0</v>
      </c>
      <c r="BM32" s="235">
        <f t="shared" si="166"/>
        <v>0</v>
      </c>
      <c r="BN32" s="235" t="e">
        <f t="shared" si="167"/>
        <v>#N/A</v>
      </c>
      <c r="BO32" s="236" t="e">
        <f t="shared" si="168"/>
        <v>#N/A</v>
      </c>
    </row>
    <row r="33" spans="1:67" s="5" customFormat="1" ht="24" customHeight="1">
      <c r="A33" s="260">
        <v>30</v>
      </c>
      <c r="B33" s="107"/>
      <c r="C33" s="147"/>
      <c r="D33" s="218"/>
      <c r="E33" s="108"/>
      <c r="F33" s="109"/>
      <c r="G33" s="110"/>
      <c r="H33" s="111"/>
      <c r="I33" s="114"/>
      <c r="J33" s="112"/>
      <c r="K33" s="113"/>
      <c r="L33" s="111"/>
      <c r="M33" s="114"/>
      <c r="N33" s="115"/>
      <c r="O33" s="116"/>
      <c r="P33" s="111"/>
      <c r="Q33" s="114"/>
      <c r="R33" s="115"/>
      <c r="S33" s="116"/>
      <c r="T33" s="111"/>
      <c r="U33" s="114"/>
      <c r="V33" s="115"/>
      <c r="W33" s="116"/>
      <c r="X33" s="111"/>
      <c r="Y33" s="114"/>
      <c r="Z33" s="115"/>
      <c r="AA33" s="116"/>
      <c r="AB33" s="111"/>
      <c r="AC33" s="224"/>
      <c r="AD33" s="61"/>
      <c r="AE33" s="270">
        <v>0</v>
      </c>
      <c r="AF33" s="270">
        <f t="shared" si="103"/>
        <v>0</v>
      </c>
      <c r="AG33" s="269">
        <f t="shared" si="104"/>
        <v>0</v>
      </c>
      <c r="AH33" s="271">
        <f t="shared" si="137"/>
        <v>0</v>
      </c>
      <c r="AI33" s="60">
        <f t="shared" si="138"/>
        <v>0</v>
      </c>
      <c r="AJ33" s="60">
        <f t="shared" si="139"/>
        <v>0</v>
      </c>
      <c r="AK33" s="61" t="str">
        <f t="shared" si="140"/>
        <v/>
      </c>
      <c r="AL33" s="62"/>
      <c r="AM33" s="63">
        <f t="shared" si="141"/>
        <v>0</v>
      </c>
      <c r="AN33" s="59">
        <f t="shared" si="142"/>
        <v>0</v>
      </c>
      <c r="AP33" s="234" t="e">
        <f t="shared" si="143"/>
        <v>#N/A</v>
      </c>
      <c r="AQ33" s="234" t="e">
        <f t="shared" si="144"/>
        <v>#N/A</v>
      </c>
      <c r="AR33" s="235">
        <f t="shared" si="145"/>
        <v>0</v>
      </c>
      <c r="AS33" s="235">
        <f t="shared" si="146"/>
        <v>0</v>
      </c>
      <c r="AT33" s="235" t="e">
        <f t="shared" si="147"/>
        <v>#N/A</v>
      </c>
      <c r="AU33" s="236" t="e">
        <f t="shared" si="148"/>
        <v>#N/A</v>
      </c>
      <c r="AV33" s="235">
        <f t="shared" si="149"/>
        <v>0</v>
      </c>
      <c r="AW33" s="235">
        <f t="shared" si="150"/>
        <v>0</v>
      </c>
      <c r="AX33" s="235" t="e">
        <f t="shared" si="151"/>
        <v>#N/A</v>
      </c>
      <c r="AY33" s="236" t="e">
        <f t="shared" si="152"/>
        <v>#N/A</v>
      </c>
      <c r="AZ33" s="235">
        <f t="shared" si="153"/>
        <v>0</v>
      </c>
      <c r="BA33" s="235">
        <f t="shared" si="154"/>
        <v>0</v>
      </c>
      <c r="BB33" s="235" t="e">
        <f t="shared" si="155"/>
        <v>#N/A</v>
      </c>
      <c r="BC33" s="236" t="e">
        <f t="shared" si="156"/>
        <v>#N/A</v>
      </c>
      <c r="BD33" s="235">
        <f t="shared" si="157"/>
        <v>0</v>
      </c>
      <c r="BE33" s="235">
        <f t="shared" si="158"/>
        <v>0</v>
      </c>
      <c r="BF33" s="235" t="e">
        <f t="shared" si="159"/>
        <v>#N/A</v>
      </c>
      <c r="BG33" s="236" t="e">
        <f t="shared" si="160"/>
        <v>#N/A</v>
      </c>
      <c r="BH33" s="235">
        <f t="shared" si="161"/>
        <v>0</v>
      </c>
      <c r="BI33" s="235">
        <f t="shared" si="162"/>
        <v>0</v>
      </c>
      <c r="BJ33" s="235" t="e">
        <f t="shared" si="163"/>
        <v>#N/A</v>
      </c>
      <c r="BK33" s="235" t="e">
        <f t="shared" si="164"/>
        <v>#N/A</v>
      </c>
      <c r="BL33" s="235">
        <f t="shared" si="165"/>
        <v>0</v>
      </c>
      <c r="BM33" s="235">
        <f t="shared" si="166"/>
        <v>0</v>
      </c>
      <c r="BN33" s="235" t="e">
        <f t="shared" si="167"/>
        <v>#N/A</v>
      </c>
      <c r="BO33" s="236" t="e">
        <f t="shared" si="168"/>
        <v>#N/A</v>
      </c>
    </row>
    <row r="34" spans="1:67" s="5" customFormat="1" ht="24" customHeight="1">
      <c r="A34" s="260">
        <v>31</v>
      </c>
      <c r="B34" s="107"/>
      <c r="C34" s="147"/>
      <c r="D34" s="218"/>
      <c r="E34" s="108"/>
      <c r="F34" s="109"/>
      <c r="G34" s="110"/>
      <c r="H34" s="111"/>
      <c r="I34" s="114"/>
      <c r="J34" s="112"/>
      <c r="K34" s="113"/>
      <c r="L34" s="111"/>
      <c r="M34" s="114"/>
      <c r="N34" s="115"/>
      <c r="O34" s="116"/>
      <c r="P34" s="111"/>
      <c r="Q34" s="114"/>
      <c r="R34" s="115"/>
      <c r="S34" s="116"/>
      <c r="T34" s="111"/>
      <c r="U34" s="114"/>
      <c r="V34" s="115"/>
      <c r="W34" s="116"/>
      <c r="X34" s="111"/>
      <c r="Y34" s="114"/>
      <c r="Z34" s="115"/>
      <c r="AA34" s="116"/>
      <c r="AB34" s="111"/>
      <c r="AC34" s="224"/>
      <c r="AD34" s="61"/>
      <c r="AE34" s="270">
        <v>0</v>
      </c>
      <c r="AF34" s="270">
        <f t="shared" si="103"/>
        <v>0</v>
      </c>
      <c r="AG34" s="269">
        <f t="shared" si="104"/>
        <v>0</v>
      </c>
      <c r="AH34" s="271">
        <f t="shared" si="137"/>
        <v>0</v>
      </c>
      <c r="AI34" s="60">
        <f t="shared" si="138"/>
        <v>0</v>
      </c>
      <c r="AJ34" s="60">
        <f t="shared" si="139"/>
        <v>0</v>
      </c>
      <c r="AK34" s="61" t="str">
        <f t="shared" si="140"/>
        <v/>
      </c>
      <c r="AL34" s="62"/>
      <c r="AM34" s="63">
        <f t="shared" si="141"/>
        <v>0</v>
      </c>
      <c r="AN34" s="59">
        <f t="shared" si="142"/>
        <v>0</v>
      </c>
      <c r="AP34" s="234" t="e">
        <f t="shared" si="143"/>
        <v>#N/A</v>
      </c>
      <c r="AQ34" s="234" t="e">
        <f t="shared" si="144"/>
        <v>#N/A</v>
      </c>
      <c r="AR34" s="235">
        <f t="shared" si="145"/>
        <v>0</v>
      </c>
      <c r="AS34" s="235">
        <f t="shared" si="146"/>
        <v>0</v>
      </c>
      <c r="AT34" s="235" t="e">
        <f t="shared" si="147"/>
        <v>#N/A</v>
      </c>
      <c r="AU34" s="236" t="e">
        <f t="shared" si="148"/>
        <v>#N/A</v>
      </c>
      <c r="AV34" s="235">
        <f t="shared" si="149"/>
        <v>0</v>
      </c>
      <c r="AW34" s="235">
        <f t="shared" si="150"/>
        <v>0</v>
      </c>
      <c r="AX34" s="235" t="e">
        <f t="shared" si="151"/>
        <v>#N/A</v>
      </c>
      <c r="AY34" s="236" t="e">
        <f t="shared" si="152"/>
        <v>#N/A</v>
      </c>
      <c r="AZ34" s="235">
        <f t="shared" si="153"/>
        <v>0</v>
      </c>
      <c r="BA34" s="235">
        <f t="shared" si="154"/>
        <v>0</v>
      </c>
      <c r="BB34" s="235" t="e">
        <f t="shared" si="155"/>
        <v>#N/A</v>
      </c>
      <c r="BC34" s="236" t="e">
        <f t="shared" si="156"/>
        <v>#N/A</v>
      </c>
      <c r="BD34" s="235">
        <f t="shared" si="157"/>
        <v>0</v>
      </c>
      <c r="BE34" s="235">
        <f t="shared" si="158"/>
        <v>0</v>
      </c>
      <c r="BF34" s="235" t="e">
        <f t="shared" si="159"/>
        <v>#N/A</v>
      </c>
      <c r="BG34" s="236" t="e">
        <f t="shared" si="160"/>
        <v>#N/A</v>
      </c>
      <c r="BH34" s="235">
        <f t="shared" si="161"/>
        <v>0</v>
      </c>
      <c r="BI34" s="235">
        <f t="shared" si="162"/>
        <v>0</v>
      </c>
      <c r="BJ34" s="235" t="e">
        <f t="shared" si="163"/>
        <v>#N/A</v>
      </c>
      <c r="BK34" s="235" t="e">
        <f t="shared" si="164"/>
        <v>#N/A</v>
      </c>
      <c r="BL34" s="235">
        <f t="shared" si="165"/>
        <v>0</v>
      </c>
      <c r="BM34" s="235">
        <f t="shared" si="166"/>
        <v>0</v>
      </c>
      <c r="BN34" s="235" t="e">
        <f t="shared" si="167"/>
        <v>#N/A</v>
      </c>
      <c r="BO34" s="236" t="e">
        <f t="shared" si="168"/>
        <v>#N/A</v>
      </c>
    </row>
    <row r="35" spans="1:67" s="5" customFormat="1" ht="24" customHeight="1">
      <c r="A35" s="260">
        <v>32</v>
      </c>
      <c r="B35" s="107"/>
      <c r="C35" s="147"/>
      <c r="D35" s="218"/>
      <c r="E35" s="108"/>
      <c r="F35" s="109"/>
      <c r="G35" s="110"/>
      <c r="H35" s="111"/>
      <c r="I35" s="114"/>
      <c r="J35" s="112"/>
      <c r="K35" s="113"/>
      <c r="L35" s="111"/>
      <c r="M35" s="114"/>
      <c r="N35" s="115"/>
      <c r="O35" s="116"/>
      <c r="P35" s="111"/>
      <c r="Q35" s="114"/>
      <c r="R35" s="115"/>
      <c r="S35" s="116"/>
      <c r="T35" s="111"/>
      <c r="U35" s="114"/>
      <c r="V35" s="115"/>
      <c r="W35" s="116"/>
      <c r="X35" s="111"/>
      <c r="Y35" s="114"/>
      <c r="Z35" s="115"/>
      <c r="AA35" s="116"/>
      <c r="AB35" s="111"/>
      <c r="AC35" s="224"/>
      <c r="AD35" s="61"/>
      <c r="AE35" s="270">
        <v>0</v>
      </c>
      <c r="AF35" s="270">
        <f t="shared" si="103"/>
        <v>0</v>
      </c>
      <c r="AG35" s="269">
        <f t="shared" si="104"/>
        <v>0</v>
      </c>
      <c r="AH35" s="271">
        <f t="shared" si="137"/>
        <v>0</v>
      </c>
      <c r="AI35" s="60">
        <f t="shared" si="138"/>
        <v>0</v>
      </c>
      <c r="AJ35" s="60">
        <f t="shared" si="139"/>
        <v>0</v>
      </c>
      <c r="AK35" s="61" t="str">
        <f t="shared" si="140"/>
        <v/>
      </c>
      <c r="AL35" s="62"/>
      <c r="AM35" s="63">
        <f t="shared" si="141"/>
        <v>0</v>
      </c>
      <c r="AN35" s="59">
        <f t="shared" si="142"/>
        <v>0</v>
      </c>
      <c r="AP35" s="234" t="e">
        <f t="shared" si="143"/>
        <v>#N/A</v>
      </c>
      <c r="AQ35" s="234" t="e">
        <f t="shared" si="144"/>
        <v>#N/A</v>
      </c>
      <c r="AR35" s="235">
        <f t="shared" si="145"/>
        <v>0</v>
      </c>
      <c r="AS35" s="235">
        <f t="shared" si="146"/>
        <v>0</v>
      </c>
      <c r="AT35" s="235" t="e">
        <f t="shared" si="147"/>
        <v>#N/A</v>
      </c>
      <c r="AU35" s="236" t="e">
        <f t="shared" si="148"/>
        <v>#N/A</v>
      </c>
      <c r="AV35" s="235">
        <f t="shared" si="149"/>
        <v>0</v>
      </c>
      <c r="AW35" s="235">
        <f t="shared" si="150"/>
        <v>0</v>
      </c>
      <c r="AX35" s="235" t="e">
        <f t="shared" si="151"/>
        <v>#N/A</v>
      </c>
      <c r="AY35" s="236" t="e">
        <f t="shared" si="152"/>
        <v>#N/A</v>
      </c>
      <c r="AZ35" s="235">
        <f t="shared" si="153"/>
        <v>0</v>
      </c>
      <c r="BA35" s="235">
        <f t="shared" si="154"/>
        <v>0</v>
      </c>
      <c r="BB35" s="235" t="e">
        <f t="shared" si="155"/>
        <v>#N/A</v>
      </c>
      <c r="BC35" s="236" t="e">
        <f t="shared" si="156"/>
        <v>#N/A</v>
      </c>
      <c r="BD35" s="235">
        <f t="shared" si="157"/>
        <v>0</v>
      </c>
      <c r="BE35" s="235">
        <f t="shared" si="158"/>
        <v>0</v>
      </c>
      <c r="BF35" s="235" t="e">
        <f t="shared" si="159"/>
        <v>#N/A</v>
      </c>
      <c r="BG35" s="236" t="e">
        <f t="shared" si="160"/>
        <v>#N/A</v>
      </c>
      <c r="BH35" s="235">
        <f t="shared" si="161"/>
        <v>0</v>
      </c>
      <c r="BI35" s="235">
        <f t="shared" si="162"/>
        <v>0</v>
      </c>
      <c r="BJ35" s="235" t="e">
        <f t="shared" si="163"/>
        <v>#N/A</v>
      </c>
      <c r="BK35" s="235" t="e">
        <f t="shared" si="164"/>
        <v>#N/A</v>
      </c>
      <c r="BL35" s="235">
        <f t="shared" si="165"/>
        <v>0</v>
      </c>
      <c r="BM35" s="235">
        <f t="shared" si="166"/>
        <v>0</v>
      </c>
      <c r="BN35" s="235" t="e">
        <f t="shared" si="167"/>
        <v>#N/A</v>
      </c>
      <c r="BO35" s="236" t="e">
        <f t="shared" si="168"/>
        <v>#N/A</v>
      </c>
    </row>
    <row r="36" spans="1:67" s="5" customFormat="1" ht="24" customHeight="1">
      <c r="A36" s="260">
        <v>33</v>
      </c>
      <c r="B36" s="107"/>
      <c r="C36" s="147"/>
      <c r="D36" s="218"/>
      <c r="E36" s="108"/>
      <c r="F36" s="109"/>
      <c r="G36" s="110"/>
      <c r="H36" s="111"/>
      <c r="I36" s="114"/>
      <c r="J36" s="112"/>
      <c r="K36" s="113"/>
      <c r="L36" s="111"/>
      <c r="M36" s="114"/>
      <c r="N36" s="115"/>
      <c r="O36" s="116"/>
      <c r="P36" s="111"/>
      <c r="Q36" s="114"/>
      <c r="R36" s="115"/>
      <c r="S36" s="116"/>
      <c r="T36" s="111"/>
      <c r="U36" s="114"/>
      <c r="V36" s="115"/>
      <c r="W36" s="116"/>
      <c r="X36" s="111"/>
      <c r="Y36" s="114"/>
      <c r="Z36" s="115"/>
      <c r="AA36" s="116"/>
      <c r="AB36" s="111"/>
      <c r="AC36" s="224"/>
      <c r="AD36" s="61"/>
      <c r="AE36" s="270">
        <v>0</v>
      </c>
      <c r="AF36" s="270">
        <f t="shared" si="103"/>
        <v>0</v>
      </c>
      <c r="AG36" s="269">
        <f t="shared" si="104"/>
        <v>0</v>
      </c>
      <c r="AH36" s="271">
        <f t="shared" si="137"/>
        <v>0</v>
      </c>
      <c r="AI36" s="60">
        <f t="shared" si="138"/>
        <v>0</v>
      </c>
      <c r="AJ36" s="60">
        <f t="shared" si="139"/>
        <v>0</v>
      </c>
      <c r="AK36" s="61" t="str">
        <f t="shared" si="140"/>
        <v/>
      </c>
      <c r="AL36" s="62"/>
      <c r="AM36" s="63">
        <f t="shared" si="141"/>
        <v>0</v>
      </c>
      <c r="AN36" s="59">
        <f t="shared" si="142"/>
        <v>0</v>
      </c>
      <c r="AP36" s="234" t="e">
        <f t="shared" si="143"/>
        <v>#N/A</v>
      </c>
      <c r="AQ36" s="234" t="e">
        <f t="shared" si="144"/>
        <v>#N/A</v>
      </c>
      <c r="AR36" s="235">
        <f t="shared" si="145"/>
        <v>0</v>
      </c>
      <c r="AS36" s="235">
        <f t="shared" si="146"/>
        <v>0</v>
      </c>
      <c r="AT36" s="235" t="e">
        <f t="shared" si="147"/>
        <v>#N/A</v>
      </c>
      <c r="AU36" s="236" t="e">
        <f t="shared" si="148"/>
        <v>#N/A</v>
      </c>
      <c r="AV36" s="235">
        <f t="shared" si="149"/>
        <v>0</v>
      </c>
      <c r="AW36" s="235">
        <f t="shared" si="150"/>
        <v>0</v>
      </c>
      <c r="AX36" s="235" t="e">
        <f t="shared" si="151"/>
        <v>#N/A</v>
      </c>
      <c r="AY36" s="236" t="e">
        <f t="shared" si="152"/>
        <v>#N/A</v>
      </c>
      <c r="AZ36" s="235">
        <f t="shared" si="153"/>
        <v>0</v>
      </c>
      <c r="BA36" s="235">
        <f t="shared" si="154"/>
        <v>0</v>
      </c>
      <c r="BB36" s="235" t="e">
        <f t="shared" si="155"/>
        <v>#N/A</v>
      </c>
      <c r="BC36" s="236" t="e">
        <f t="shared" si="156"/>
        <v>#N/A</v>
      </c>
      <c r="BD36" s="235">
        <f t="shared" si="157"/>
        <v>0</v>
      </c>
      <c r="BE36" s="235">
        <f t="shared" si="158"/>
        <v>0</v>
      </c>
      <c r="BF36" s="235" t="e">
        <f t="shared" si="159"/>
        <v>#N/A</v>
      </c>
      <c r="BG36" s="236" t="e">
        <f t="shared" si="160"/>
        <v>#N/A</v>
      </c>
      <c r="BH36" s="235">
        <f t="shared" si="161"/>
        <v>0</v>
      </c>
      <c r="BI36" s="235">
        <f t="shared" si="162"/>
        <v>0</v>
      </c>
      <c r="BJ36" s="235" t="e">
        <f t="shared" si="163"/>
        <v>#N/A</v>
      </c>
      <c r="BK36" s="235" t="e">
        <f t="shared" si="164"/>
        <v>#N/A</v>
      </c>
      <c r="BL36" s="235">
        <f t="shared" si="165"/>
        <v>0</v>
      </c>
      <c r="BM36" s="235">
        <f t="shared" si="166"/>
        <v>0</v>
      </c>
      <c r="BN36" s="235" t="e">
        <f t="shared" si="167"/>
        <v>#N/A</v>
      </c>
      <c r="BO36" s="236" t="e">
        <f t="shared" si="168"/>
        <v>#N/A</v>
      </c>
    </row>
    <row r="37" spans="1:67" s="5" customFormat="1" ht="24" customHeight="1">
      <c r="A37" s="260">
        <v>34</v>
      </c>
      <c r="B37" s="107"/>
      <c r="C37" s="147"/>
      <c r="D37" s="218"/>
      <c r="E37" s="108"/>
      <c r="F37" s="109"/>
      <c r="G37" s="110"/>
      <c r="H37" s="111"/>
      <c r="I37" s="114"/>
      <c r="J37" s="112"/>
      <c r="K37" s="113"/>
      <c r="L37" s="111"/>
      <c r="M37" s="114"/>
      <c r="N37" s="115"/>
      <c r="O37" s="116"/>
      <c r="P37" s="111"/>
      <c r="Q37" s="114"/>
      <c r="R37" s="115"/>
      <c r="S37" s="116"/>
      <c r="T37" s="111"/>
      <c r="U37" s="114"/>
      <c r="V37" s="115"/>
      <c r="W37" s="116"/>
      <c r="X37" s="111"/>
      <c r="Y37" s="114"/>
      <c r="Z37" s="115"/>
      <c r="AA37" s="116"/>
      <c r="AB37" s="111"/>
      <c r="AC37" s="224"/>
      <c r="AD37" s="61"/>
      <c r="AE37" s="270">
        <v>0</v>
      </c>
      <c r="AF37" s="270">
        <f t="shared" ref="AF37" si="169">(N37+O37)*Q37+(J37+K37)*M37+(F37+G37)*I37</f>
        <v>0</v>
      </c>
      <c r="AG37" s="269">
        <f t="shared" si="104"/>
        <v>0</v>
      </c>
      <c r="AH37" s="271">
        <f t="shared" ref="AH37" si="170">AD37+AG37</f>
        <v>0</v>
      </c>
      <c r="AI37" s="60">
        <f t="shared" si="138"/>
        <v>0</v>
      </c>
      <c r="AJ37" s="60">
        <f t="shared" si="139"/>
        <v>0</v>
      </c>
      <c r="AK37" s="61" t="str">
        <f t="shared" si="140"/>
        <v/>
      </c>
      <c r="AL37" s="62"/>
      <c r="AM37" s="63">
        <f t="shared" si="141"/>
        <v>0</v>
      </c>
      <c r="AN37" s="59">
        <f t="shared" si="142"/>
        <v>0</v>
      </c>
      <c r="AP37" s="234"/>
      <c r="AQ37" s="234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</row>
    <row r="38" spans="1:67" s="5" customFormat="1" ht="24" customHeight="1">
      <c r="A38" s="260">
        <v>35</v>
      </c>
      <c r="B38" s="107"/>
      <c r="C38" s="147"/>
      <c r="D38" s="218"/>
      <c r="E38" s="108"/>
      <c r="F38" s="109"/>
      <c r="G38" s="110"/>
      <c r="H38" s="111"/>
      <c r="I38" s="114"/>
      <c r="J38" s="112"/>
      <c r="K38" s="113"/>
      <c r="L38" s="111"/>
      <c r="M38" s="114"/>
      <c r="N38" s="115"/>
      <c r="O38" s="116"/>
      <c r="P38" s="111"/>
      <c r="Q38" s="114"/>
      <c r="R38" s="115"/>
      <c r="S38" s="116"/>
      <c r="T38" s="111"/>
      <c r="U38" s="114"/>
      <c r="V38" s="115"/>
      <c r="W38" s="116"/>
      <c r="X38" s="111"/>
      <c r="Y38" s="114"/>
      <c r="Z38" s="115"/>
      <c r="AA38" s="116"/>
      <c r="AB38" s="111"/>
      <c r="AC38" s="224"/>
      <c r="AD38" s="61"/>
      <c r="AE38" s="270">
        <v>0</v>
      </c>
      <c r="AF38" s="270">
        <f t="shared" ref="AF38" si="171">(N38+O38)*Q38+(J38+K38)*M38+(F38+G38)*I38</f>
        <v>0</v>
      </c>
      <c r="AG38" s="269">
        <f t="shared" ref="AG38" si="172">IF(OR($C38=0,$D38=0,$E38=0),0,SUM(AU38,AY38,BC38,BG38,BK38,BO38))</f>
        <v>0</v>
      </c>
      <c r="AH38" s="271">
        <f t="shared" ref="AH38" si="173">AD38+AG38</f>
        <v>0</v>
      </c>
      <c r="AI38" s="60">
        <f t="shared" ref="AI38" si="174">AG38-AN38</f>
        <v>0</v>
      </c>
      <c r="AJ38" s="60">
        <f t="shared" ref="AJ38" si="175">AI38-AG38</f>
        <v>0</v>
      </c>
      <c r="AK38" s="61" t="str">
        <f t="shared" ref="AK38" si="176">IF(AND(AN38&gt;0,(AI38=AG38-AN38)),"מועסק פחות מ-10% מזמנו במופ","")</f>
        <v/>
      </c>
      <c r="AL38" s="62"/>
      <c r="AM38" s="63">
        <f t="shared" ref="AM38" si="177">IF(OR($C38=0,$E38=0),0,MIN(AQ38*AR38*MIN(AP38,MIN($AL38,AS38)),MIN(AQ38,($F38+$G38))*IF($E38=6,$I38,MIN(AP38,$I38,$AL38)))+MIN(AQ38*AV38*MIN(AP38,MIN($AL38,AW38)),MIN(AQ38,($J38+$K38))*IF($E38=6,$M38,MIN(AP38,$M38,$AL38)))+MIN(AQ38*AZ38*MIN(AP38,MIN($AL38,BA38)),MIN(AQ38,($N38+$O38))*IF($E38=6,$Q38,MIN(AP38,$Q38,$AL38)))+MIN(AQ38*BD38*MIN(AP38,MIN($AL38,BE38)),MIN(AQ38,($R38+$S38))*IF($E38=6,$U38,MIN(AP38,$U38,$AL38)))+MIN(AQ38*BH38*MIN(AP38,MIN($AL38,BI38)),MIN(AQ38,($V38+$W38))*IF($E38=6,$Y38,MIN(AP38,$Y38,$AL38)))+MIN(AQ38*BL38*MIN(AP38,MIN($AL38,BM38)),MIN(AQ38,($Z38+$AA38))*IF($E38=6,$AC38,MIN(AP38,$AC38,$AL38))))</f>
        <v>0</v>
      </c>
      <c r="AN38" s="59">
        <f t="shared" ref="AN38" si="178">IF(OR($C38=0,$E38=0),0,IF($H38*$I38&lt;0.1,AU38,0)+IF($L38*$M38&lt;0.1,AY38,0)+IF($P38*$Q38&lt;0.1,BC38,0)+IF($T38*$U38&lt;0.1,BG38,0)+IF($X38*$Y38&lt;0.1,BK38,0)+IF($AB38*$AC38&lt;0.1,BO38,0))</f>
        <v>0</v>
      </c>
      <c r="AP38" s="234"/>
      <c r="AQ38" s="234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</row>
    <row r="39" spans="1:67" s="5" customFormat="1" ht="24" customHeight="1">
      <c r="A39" s="260">
        <v>36</v>
      </c>
      <c r="B39" s="107"/>
      <c r="C39" s="147"/>
      <c r="D39" s="218"/>
      <c r="E39" s="108"/>
      <c r="F39" s="109"/>
      <c r="G39" s="110"/>
      <c r="H39" s="111"/>
      <c r="I39" s="114"/>
      <c r="J39" s="112"/>
      <c r="K39" s="113"/>
      <c r="L39" s="111"/>
      <c r="M39" s="114"/>
      <c r="N39" s="115"/>
      <c r="O39" s="116"/>
      <c r="P39" s="111"/>
      <c r="Q39" s="114"/>
      <c r="R39" s="115"/>
      <c r="S39" s="116"/>
      <c r="T39" s="111"/>
      <c r="U39" s="114"/>
      <c r="V39" s="115"/>
      <c r="W39" s="116"/>
      <c r="X39" s="111"/>
      <c r="Y39" s="114"/>
      <c r="Z39" s="115"/>
      <c r="AA39" s="116"/>
      <c r="AB39" s="111"/>
      <c r="AC39" s="224"/>
      <c r="AD39" s="61"/>
      <c r="AE39" s="270">
        <v>0</v>
      </c>
      <c r="AF39" s="270">
        <f t="shared" ref="AF39" si="179">(N39+O39)*Q39+(J39+K39)*M39+(F39+G39)*I39</f>
        <v>0</v>
      </c>
      <c r="AG39" s="269">
        <f t="shared" ref="AG39" si="180">IF(OR($C39=0,$D39=0,$E39=0),0,SUM(AU39,AY39,BC39,BG39,BK39,BO39))</f>
        <v>0</v>
      </c>
      <c r="AH39" s="271">
        <f t="shared" ref="AH39" si="181">AD39+AG39</f>
        <v>0</v>
      </c>
      <c r="AI39" s="60">
        <f t="shared" ref="AI39" si="182">AG39-AN39</f>
        <v>0</v>
      </c>
      <c r="AJ39" s="60">
        <f t="shared" ref="AJ39" si="183">AI39-AG39</f>
        <v>0</v>
      </c>
      <c r="AK39" s="61" t="str">
        <f t="shared" ref="AK39" si="184">IF(AND(AN39&gt;0,(AI39=AG39-AN39)),"מועסק פחות מ-10% מזמנו במופ","")</f>
        <v/>
      </c>
      <c r="AL39" s="62"/>
      <c r="AM39" s="63">
        <f t="shared" ref="AM39" si="185">IF(OR($C39=0,$E39=0),0,MIN(AQ39*AR39*MIN(AP39,MIN($AL39,AS39)),MIN(AQ39,($F39+$G39))*IF($E39=6,$I39,MIN(AP39,$I39,$AL39)))+MIN(AQ39*AV39*MIN(AP39,MIN($AL39,AW39)),MIN(AQ39,($J39+$K39))*IF($E39=6,$M39,MIN(AP39,$M39,$AL39)))+MIN(AQ39*AZ39*MIN(AP39,MIN($AL39,BA39)),MIN(AQ39,($N39+$O39))*IF($E39=6,$Q39,MIN(AP39,$Q39,$AL39)))+MIN(AQ39*BD39*MIN(AP39,MIN($AL39,BE39)),MIN(AQ39,($R39+$S39))*IF($E39=6,$U39,MIN(AP39,$U39,$AL39)))+MIN(AQ39*BH39*MIN(AP39,MIN($AL39,BI39)),MIN(AQ39,($V39+$W39))*IF($E39=6,$Y39,MIN(AP39,$Y39,$AL39)))+MIN(AQ39*BL39*MIN(AP39,MIN($AL39,BM39)),MIN(AQ39,($Z39+$AA39))*IF($E39=6,$AC39,MIN(AP39,$AC39,$AL39))))</f>
        <v>0</v>
      </c>
      <c r="AN39" s="59">
        <f t="shared" ref="AN39" si="186">IF(OR($C39=0,$E39=0),0,IF($H39*$I39&lt;0.1,AU39,0)+IF($L39*$M39&lt;0.1,AY39,0)+IF($P39*$Q39&lt;0.1,BC39,0)+IF($T39*$U39&lt;0.1,BG39,0)+IF($X39*$Y39&lt;0.1,BK39,0)+IF($AB39*$AC39&lt;0.1,BO39,0))</f>
        <v>0</v>
      </c>
      <c r="AP39" s="234"/>
      <c r="AQ39" s="234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</row>
    <row r="40" spans="1:67" s="5" customFormat="1" ht="24" customHeight="1">
      <c r="A40" s="260">
        <v>37</v>
      </c>
      <c r="B40" s="107"/>
      <c r="C40" s="147"/>
      <c r="D40" s="218"/>
      <c r="E40" s="108"/>
      <c r="F40" s="109"/>
      <c r="G40" s="110"/>
      <c r="H40" s="111"/>
      <c r="I40" s="114"/>
      <c r="J40" s="112"/>
      <c r="K40" s="113"/>
      <c r="L40" s="111"/>
      <c r="M40" s="114"/>
      <c r="N40" s="115"/>
      <c r="O40" s="116"/>
      <c r="P40" s="111"/>
      <c r="Q40" s="114"/>
      <c r="R40" s="115"/>
      <c r="S40" s="116"/>
      <c r="T40" s="111"/>
      <c r="U40" s="114"/>
      <c r="V40" s="115"/>
      <c r="W40" s="116"/>
      <c r="X40" s="111"/>
      <c r="Y40" s="114"/>
      <c r="Z40" s="115"/>
      <c r="AA40" s="116"/>
      <c r="AB40" s="111"/>
      <c r="AC40" s="224"/>
      <c r="AD40" s="61"/>
      <c r="AE40" s="270">
        <v>0</v>
      </c>
      <c r="AF40" s="270">
        <f t="shared" ref="AF40" si="187">(N40+O40)*Q40+(J40+K40)*M40+(F40+G40)*I40</f>
        <v>0</v>
      </c>
      <c r="AG40" s="269">
        <f t="shared" ref="AG40:AG68" si="188">IF(OR($C40=0,$D40=0,$E40=0),0,SUM(AU40,AY40,BC40,BG40,BK40,BO40))</f>
        <v>0</v>
      </c>
      <c r="AH40" s="271">
        <f t="shared" ref="AH40" si="189">AD40+AG40</f>
        <v>0</v>
      </c>
      <c r="AI40" s="60">
        <f t="shared" ref="AI40" si="190">AG40-AN40</f>
        <v>0</v>
      </c>
      <c r="AJ40" s="60">
        <f t="shared" ref="AJ40" si="191">AI40-AG40</f>
        <v>0</v>
      </c>
      <c r="AK40" s="61" t="str">
        <f t="shared" ref="AK40" si="192">IF(AND(AN40&gt;0,(AI40=AG40-AN40)),"מועסק פחות מ-10% מזמנו במופ","")</f>
        <v/>
      </c>
      <c r="AL40" s="62"/>
      <c r="AM40" s="63">
        <f t="shared" ref="AM40" si="193">IF(OR($C40=0,$E40=0),0,MIN(AQ40*AR40*MIN(AP40,MIN($AL40,AS40)),MIN(AQ40,($F40+$G40))*IF($E40=6,$I40,MIN(AP40,$I40,$AL40)))+MIN(AQ40*AV40*MIN(AP40,MIN($AL40,AW40)),MIN(AQ40,($J40+$K40))*IF($E40=6,$M40,MIN(AP40,$M40,$AL40)))+MIN(AQ40*AZ40*MIN(AP40,MIN($AL40,BA40)),MIN(AQ40,($N40+$O40))*IF($E40=6,$Q40,MIN(AP40,$Q40,$AL40)))+MIN(AQ40*BD40*MIN(AP40,MIN($AL40,BE40)),MIN(AQ40,($R40+$S40))*IF($E40=6,$U40,MIN(AP40,$U40,$AL40)))+MIN(AQ40*BH40*MIN(AP40,MIN($AL40,BI40)),MIN(AQ40,($V40+$W40))*IF($E40=6,$Y40,MIN(AP40,$Y40,$AL40)))+MIN(AQ40*BL40*MIN(AP40,MIN($AL40,BM40)),MIN(AQ40,($Z40+$AA40))*IF($E40=6,$AC40,MIN(AP40,$AC40,$AL40))))</f>
        <v>0</v>
      </c>
      <c r="AN40" s="59">
        <f t="shared" ref="AN40" si="194">IF(OR($C40=0,$E40=0),0,IF($H40*$I40&lt;0.1,AU40,0)+IF($L40*$M40&lt;0.1,AY40,0)+IF($P40*$Q40&lt;0.1,BC40,0)+IF($T40*$U40&lt;0.1,BG40,0)+IF($X40*$Y40&lt;0.1,BK40,0)+IF($AB40*$AC40&lt;0.1,BO40,0))</f>
        <v>0</v>
      </c>
      <c r="AP40" s="234"/>
      <c r="AQ40" s="234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</row>
    <row r="41" spans="1:67" s="5" customFormat="1" ht="24" customHeight="1">
      <c r="A41" s="260">
        <v>38</v>
      </c>
      <c r="B41" s="107"/>
      <c r="C41" s="147"/>
      <c r="D41" s="218"/>
      <c r="E41" s="108"/>
      <c r="F41" s="109"/>
      <c r="G41" s="110"/>
      <c r="H41" s="111"/>
      <c r="I41" s="114"/>
      <c r="J41" s="112"/>
      <c r="K41" s="113"/>
      <c r="L41" s="111"/>
      <c r="M41" s="114"/>
      <c r="N41" s="115"/>
      <c r="O41" s="116"/>
      <c r="P41" s="111"/>
      <c r="Q41" s="114"/>
      <c r="R41" s="115"/>
      <c r="S41" s="116"/>
      <c r="T41" s="111"/>
      <c r="U41" s="114"/>
      <c r="V41" s="115"/>
      <c r="W41" s="116"/>
      <c r="X41" s="111"/>
      <c r="Y41" s="114"/>
      <c r="Z41" s="115"/>
      <c r="AA41" s="116"/>
      <c r="AB41" s="111"/>
      <c r="AC41" s="224"/>
      <c r="AD41" s="61"/>
      <c r="AE41" s="270">
        <v>0</v>
      </c>
      <c r="AF41" s="270">
        <f t="shared" ref="AF41:AF69" si="195">(N41+O41)*Q41+(J41+K41)*M41+(F41+G41)*I41</f>
        <v>0</v>
      </c>
      <c r="AG41" s="269">
        <f t="shared" si="188"/>
        <v>0</v>
      </c>
      <c r="AH41" s="271">
        <f t="shared" ref="AH41:AH69" si="196">AD41+AG41</f>
        <v>0</v>
      </c>
      <c r="AI41" s="60">
        <f t="shared" ref="AI41:AI68" si="197">AG41-AN41</f>
        <v>0</v>
      </c>
      <c r="AJ41" s="60">
        <f t="shared" ref="AJ41:AJ68" si="198">AI41-AG41</f>
        <v>0</v>
      </c>
      <c r="AK41" s="61" t="str">
        <f t="shared" ref="AK41:AK68" si="199">IF(AND(AN41&gt;0,(AI41=AG41-AN41)),"מועסק פחות מ-10% מזמנו במופ","")</f>
        <v/>
      </c>
      <c r="AL41" s="62"/>
      <c r="AM41" s="63">
        <f t="shared" ref="AM41:AM68" si="200">IF(OR($C41=0,$E41=0),0,MIN(AQ41*AR41*MIN(AP41,MIN($AL41,AS41)),MIN(AQ41,($F41+$G41))*IF($E41=6,$I41,MIN(AP41,$I41,$AL41)))+MIN(AQ41*AV41*MIN(AP41,MIN($AL41,AW41)),MIN(AQ41,($J41+$K41))*IF($E41=6,$M41,MIN(AP41,$M41,$AL41)))+MIN(AQ41*AZ41*MIN(AP41,MIN($AL41,BA41)),MIN(AQ41,($N41+$O41))*IF($E41=6,$Q41,MIN(AP41,$Q41,$AL41)))+MIN(AQ41*BD41*MIN(AP41,MIN($AL41,BE41)),MIN(AQ41,($R41+$S41))*IF($E41=6,$U41,MIN(AP41,$U41,$AL41)))+MIN(AQ41*BH41*MIN(AP41,MIN($AL41,BI41)),MIN(AQ41,($V41+$W41))*IF($E41=6,$Y41,MIN(AP41,$Y41,$AL41)))+MIN(AQ41*BL41*MIN(AP41,MIN($AL41,BM41)),MIN(AQ41,($Z41+$AA41))*IF($E41=6,$AC41,MIN(AP41,$AC41,$AL41))))</f>
        <v>0</v>
      </c>
      <c r="AN41" s="59">
        <f t="shared" ref="AN41:AN68" si="201">IF(OR($C41=0,$E41=0),0,IF($H41*$I41&lt;0.1,AU41,0)+IF($L41*$M41&lt;0.1,AY41,0)+IF($P41*$Q41&lt;0.1,BC41,0)+IF($T41*$U41&lt;0.1,BG41,0)+IF($X41*$Y41&lt;0.1,BK41,0)+IF($AB41*$AC41&lt;0.1,BO41,0))</f>
        <v>0</v>
      </c>
      <c r="AP41" s="234"/>
      <c r="AQ41" s="234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</row>
    <row r="42" spans="1:67" s="5" customFormat="1" ht="24" customHeight="1">
      <c r="A42" s="260">
        <v>39</v>
      </c>
      <c r="B42" s="107"/>
      <c r="C42" s="147"/>
      <c r="D42" s="218"/>
      <c r="E42" s="108"/>
      <c r="F42" s="109"/>
      <c r="G42" s="110"/>
      <c r="H42" s="111"/>
      <c r="I42" s="114"/>
      <c r="J42" s="112"/>
      <c r="K42" s="113"/>
      <c r="L42" s="111"/>
      <c r="M42" s="114"/>
      <c r="N42" s="115"/>
      <c r="O42" s="116"/>
      <c r="P42" s="111"/>
      <c r="Q42" s="114"/>
      <c r="R42" s="115"/>
      <c r="S42" s="116"/>
      <c r="T42" s="111"/>
      <c r="U42" s="114"/>
      <c r="V42" s="115"/>
      <c r="W42" s="116"/>
      <c r="X42" s="111"/>
      <c r="Y42" s="114"/>
      <c r="Z42" s="115"/>
      <c r="AA42" s="116"/>
      <c r="AB42" s="111"/>
      <c r="AC42" s="224"/>
      <c r="AD42" s="61"/>
      <c r="AE42" s="270">
        <v>0</v>
      </c>
      <c r="AF42" s="270">
        <f t="shared" si="195"/>
        <v>0</v>
      </c>
      <c r="AG42" s="269">
        <f t="shared" si="188"/>
        <v>0</v>
      </c>
      <c r="AH42" s="271">
        <f t="shared" si="196"/>
        <v>0</v>
      </c>
      <c r="AI42" s="60">
        <f t="shared" si="197"/>
        <v>0</v>
      </c>
      <c r="AJ42" s="60">
        <f t="shared" si="198"/>
        <v>0</v>
      </c>
      <c r="AK42" s="61" t="str">
        <f t="shared" si="199"/>
        <v/>
      </c>
      <c r="AL42" s="62"/>
      <c r="AM42" s="63">
        <f t="shared" si="200"/>
        <v>0</v>
      </c>
      <c r="AN42" s="59">
        <f t="shared" si="201"/>
        <v>0</v>
      </c>
      <c r="AP42" s="234"/>
      <c r="AQ42" s="234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</row>
    <row r="43" spans="1:67" s="5" customFormat="1" ht="24" customHeight="1">
      <c r="A43" s="260">
        <v>40</v>
      </c>
      <c r="B43" s="107"/>
      <c r="C43" s="147"/>
      <c r="D43" s="218"/>
      <c r="E43" s="108"/>
      <c r="F43" s="109"/>
      <c r="G43" s="110"/>
      <c r="H43" s="111"/>
      <c r="I43" s="114"/>
      <c r="J43" s="112"/>
      <c r="K43" s="113"/>
      <c r="L43" s="111"/>
      <c r="M43" s="114"/>
      <c r="N43" s="115"/>
      <c r="O43" s="116"/>
      <c r="P43" s="111"/>
      <c r="Q43" s="114"/>
      <c r="R43" s="115"/>
      <c r="S43" s="116"/>
      <c r="T43" s="111"/>
      <c r="U43" s="114"/>
      <c r="V43" s="115"/>
      <c r="W43" s="116"/>
      <c r="X43" s="111"/>
      <c r="Y43" s="114"/>
      <c r="Z43" s="115"/>
      <c r="AA43" s="116"/>
      <c r="AB43" s="111"/>
      <c r="AC43" s="224"/>
      <c r="AD43" s="61"/>
      <c r="AE43" s="270">
        <v>0</v>
      </c>
      <c r="AF43" s="270">
        <f t="shared" si="195"/>
        <v>0</v>
      </c>
      <c r="AG43" s="269">
        <f t="shared" si="188"/>
        <v>0</v>
      </c>
      <c r="AH43" s="271">
        <f t="shared" si="196"/>
        <v>0</v>
      </c>
      <c r="AI43" s="60">
        <f t="shared" si="197"/>
        <v>0</v>
      </c>
      <c r="AJ43" s="60">
        <f t="shared" si="198"/>
        <v>0</v>
      </c>
      <c r="AK43" s="61" t="str">
        <f t="shared" si="199"/>
        <v/>
      </c>
      <c r="AL43" s="62"/>
      <c r="AM43" s="63">
        <f t="shared" si="200"/>
        <v>0</v>
      </c>
      <c r="AN43" s="59">
        <f t="shared" si="201"/>
        <v>0</v>
      </c>
      <c r="AP43" s="234"/>
      <c r="AQ43" s="234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</row>
    <row r="44" spans="1:67" s="5" customFormat="1" ht="24" customHeight="1">
      <c r="A44" s="260">
        <v>41</v>
      </c>
      <c r="B44" s="107"/>
      <c r="C44" s="147"/>
      <c r="D44" s="218"/>
      <c r="E44" s="108"/>
      <c r="F44" s="109"/>
      <c r="G44" s="110"/>
      <c r="H44" s="111"/>
      <c r="I44" s="114"/>
      <c r="J44" s="112"/>
      <c r="K44" s="113"/>
      <c r="L44" s="111"/>
      <c r="M44" s="114"/>
      <c r="N44" s="115"/>
      <c r="O44" s="116"/>
      <c r="P44" s="111"/>
      <c r="Q44" s="114"/>
      <c r="R44" s="115"/>
      <c r="S44" s="116"/>
      <c r="T44" s="111"/>
      <c r="U44" s="114"/>
      <c r="V44" s="115"/>
      <c r="W44" s="116"/>
      <c r="X44" s="111"/>
      <c r="Y44" s="114"/>
      <c r="Z44" s="115"/>
      <c r="AA44" s="116"/>
      <c r="AB44" s="111"/>
      <c r="AC44" s="224"/>
      <c r="AD44" s="61"/>
      <c r="AE44" s="270">
        <v>0</v>
      </c>
      <c r="AF44" s="270">
        <f t="shared" si="195"/>
        <v>0</v>
      </c>
      <c r="AG44" s="269">
        <f t="shared" si="188"/>
        <v>0</v>
      </c>
      <c r="AH44" s="271">
        <f t="shared" si="196"/>
        <v>0</v>
      </c>
      <c r="AI44" s="60">
        <f t="shared" si="197"/>
        <v>0</v>
      </c>
      <c r="AJ44" s="60">
        <f t="shared" si="198"/>
        <v>0</v>
      </c>
      <c r="AK44" s="61" t="str">
        <f t="shared" si="199"/>
        <v/>
      </c>
      <c r="AL44" s="62"/>
      <c r="AM44" s="63">
        <f t="shared" si="200"/>
        <v>0</v>
      </c>
      <c r="AN44" s="59">
        <f t="shared" si="201"/>
        <v>0</v>
      </c>
      <c r="AP44" s="234"/>
      <c r="AQ44" s="234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</row>
    <row r="45" spans="1:67" s="5" customFormat="1" ht="24" customHeight="1">
      <c r="A45" s="260">
        <v>42</v>
      </c>
      <c r="B45" s="107"/>
      <c r="C45" s="147"/>
      <c r="D45" s="218"/>
      <c r="E45" s="108"/>
      <c r="F45" s="109"/>
      <c r="G45" s="110"/>
      <c r="H45" s="111"/>
      <c r="I45" s="114"/>
      <c r="J45" s="112"/>
      <c r="K45" s="113"/>
      <c r="L45" s="111"/>
      <c r="M45" s="114"/>
      <c r="N45" s="115"/>
      <c r="O45" s="116"/>
      <c r="P45" s="111"/>
      <c r="Q45" s="114"/>
      <c r="R45" s="115"/>
      <c r="S45" s="116"/>
      <c r="T45" s="111"/>
      <c r="U45" s="114"/>
      <c r="V45" s="115"/>
      <c r="W45" s="116"/>
      <c r="X45" s="111"/>
      <c r="Y45" s="114"/>
      <c r="Z45" s="115"/>
      <c r="AA45" s="116"/>
      <c r="AB45" s="111"/>
      <c r="AC45" s="224"/>
      <c r="AD45" s="61"/>
      <c r="AE45" s="270">
        <v>0</v>
      </c>
      <c r="AF45" s="270">
        <f t="shared" si="195"/>
        <v>0</v>
      </c>
      <c r="AG45" s="269">
        <f t="shared" si="188"/>
        <v>0</v>
      </c>
      <c r="AH45" s="271">
        <f t="shared" si="196"/>
        <v>0</v>
      </c>
      <c r="AI45" s="60">
        <f t="shared" si="197"/>
        <v>0</v>
      </c>
      <c r="AJ45" s="60">
        <f t="shared" si="198"/>
        <v>0</v>
      </c>
      <c r="AK45" s="61" t="str">
        <f t="shared" si="199"/>
        <v/>
      </c>
      <c r="AL45" s="62"/>
      <c r="AM45" s="63">
        <f t="shared" si="200"/>
        <v>0</v>
      </c>
      <c r="AN45" s="59">
        <f t="shared" si="201"/>
        <v>0</v>
      </c>
      <c r="AP45" s="234"/>
      <c r="AQ45" s="234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</row>
    <row r="46" spans="1:67" s="5" customFormat="1" ht="24" customHeight="1">
      <c r="A46" s="260">
        <v>43</v>
      </c>
      <c r="B46" s="107"/>
      <c r="C46" s="147"/>
      <c r="D46" s="218"/>
      <c r="E46" s="108"/>
      <c r="F46" s="109"/>
      <c r="G46" s="110"/>
      <c r="H46" s="111"/>
      <c r="I46" s="114"/>
      <c r="J46" s="112"/>
      <c r="K46" s="113"/>
      <c r="L46" s="111"/>
      <c r="M46" s="114"/>
      <c r="N46" s="115"/>
      <c r="O46" s="116"/>
      <c r="P46" s="111"/>
      <c r="Q46" s="114"/>
      <c r="R46" s="115"/>
      <c r="S46" s="116"/>
      <c r="T46" s="111"/>
      <c r="U46" s="114"/>
      <c r="V46" s="115"/>
      <c r="W46" s="116"/>
      <c r="X46" s="111"/>
      <c r="Y46" s="114"/>
      <c r="Z46" s="115"/>
      <c r="AA46" s="116"/>
      <c r="AB46" s="111"/>
      <c r="AC46" s="224"/>
      <c r="AD46" s="61"/>
      <c r="AE46" s="270">
        <v>0</v>
      </c>
      <c r="AF46" s="270">
        <f t="shared" si="195"/>
        <v>0</v>
      </c>
      <c r="AG46" s="269">
        <f t="shared" si="188"/>
        <v>0</v>
      </c>
      <c r="AH46" s="271">
        <f t="shared" si="196"/>
        <v>0</v>
      </c>
      <c r="AI46" s="60">
        <f t="shared" si="197"/>
        <v>0</v>
      </c>
      <c r="AJ46" s="60">
        <f t="shared" si="198"/>
        <v>0</v>
      </c>
      <c r="AK46" s="61" t="str">
        <f t="shared" si="199"/>
        <v/>
      </c>
      <c r="AL46" s="62"/>
      <c r="AM46" s="63">
        <f t="shared" si="200"/>
        <v>0</v>
      </c>
      <c r="AN46" s="59">
        <f t="shared" si="201"/>
        <v>0</v>
      </c>
      <c r="AP46" s="234"/>
      <c r="AQ46" s="234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</row>
    <row r="47" spans="1:67" s="5" customFormat="1" ht="24" customHeight="1">
      <c r="A47" s="260">
        <v>44</v>
      </c>
      <c r="B47" s="107"/>
      <c r="C47" s="147"/>
      <c r="D47" s="218"/>
      <c r="E47" s="108"/>
      <c r="F47" s="109"/>
      <c r="G47" s="110"/>
      <c r="H47" s="111"/>
      <c r="I47" s="114"/>
      <c r="J47" s="112"/>
      <c r="K47" s="113"/>
      <c r="L47" s="111"/>
      <c r="M47" s="114"/>
      <c r="N47" s="115"/>
      <c r="O47" s="116"/>
      <c r="P47" s="111"/>
      <c r="Q47" s="114"/>
      <c r="R47" s="115"/>
      <c r="S47" s="116"/>
      <c r="T47" s="111"/>
      <c r="U47" s="114"/>
      <c r="V47" s="115"/>
      <c r="W47" s="116"/>
      <c r="X47" s="111"/>
      <c r="Y47" s="114"/>
      <c r="Z47" s="115"/>
      <c r="AA47" s="116"/>
      <c r="AB47" s="111"/>
      <c r="AC47" s="224"/>
      <c r="AD47" s="61"/>
      <c r="AE47" s="270">
        <v>0</v>
      </c>
      <c r="AF47" s="270">
        <f t="shared" si="195"/>
        <v>0</v>
      </c>
      <c r="AG47" s="269">
        <f t="shared" si="188"/>
        <v>0</v>
      </c>
      <c r="AH47" s="271">
        <f t="shared" si="196"/>
        <v>0</v>
      </c>
      <c r="AI47" s="60">
        <f t="shared" si="197"/>
        <v>0</v>
      </c>
      <c r="AJ47" s="60">
        <f t="shared" si="198"/>
        <v>0</v>
      </c>
      <c r="AK47" s="61" t="str">
        <f t="shared" si="199"/>
        <v/>
      </c>
      <c r="AL47" s="62"/>
      <c r="AM47" s="63">
        <f t="shared" si="200"/>
        <v>0</v>
      </c>
      <c r="AN47" s="59">
        <f t="shared" si="201"/>
        <v>0</v>
      </c>
      <c r="AP47" s="234"/>
      <c r="AQ47" s="234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</row>
    <row r="48" spans="1:67" s="5" customFormat="1" ht="24" customHeight="1">
      <c r="A48" s="260">
        <v>45</v>
      </c>
      <c r="B48" s="107"/>
      <c r="C48" s="147"/>
      <c r="D48" s="218"/>
      <c r="E48" s="108"/>
      <c r="F48" s="109"/>
      <c r="G48" s="110"/>
      <c r="H48" s="111"/>
      <c r="I48" s="114"/>
      <c r="J48" s="112"/>
      <c r="K48" s="113"/>
      <c r="L48" s="111"/>
      <c r="M48" s="114"/>
      <c r="N48" s="115"/>
      <c r="O48" s="116"/>
      <c r="P48" s="111"/>
      <c r="Q48" s="114"/>
      <c r="R48" s="115"/>
      <c r="S48" s="116"/>
      <c r="T48" s="111"/>
      <c r="U48" s="114"/>
      <c r="V48" s="115"/>
      <c r="W48" s="116"/>
      <c r="X48" s="111"/>
      <c r="Y48" s="114"/>
      <c r="Z48" s="115"/>
      <c r="AA48" s="116"/>
      <c r="AB48" s="111"/>
      <c r="AC48" s="224"/>
      <c r="AD48" s="61"/>
      <c r="AE48" s="270">
        <v>0</v>
      </c>
      <c r="AF48" s="270">
        <f t="shared" si="195"/>
        <v>0</v>
      </c>
      <c r="AG48" s="269">
        <f t="shared" si="188"/>
        <v>0</v>
      </c>
      <c r="AH48" s="271">
        <f t="shared" si="196"/>
        <v>0</v>
      </c>
      <c r="AI48" s="60">
        <f t="shared" si="197"/>
        <v>0</v>
      </c>
      <c r="AJ48" s="60">
        <f t="shared" si="198"/>
        <v>0</v>
      </c>
      <c r="AK48" s="61" t="str">
        <f t="shared" si="199"/>
        <v/>
      </c>
      <c r="AL48" s="62"/>
      <c r="AM48" s="63">
        <f t="shared" si="200"/>
        <v>0</v>
      </c>
      <c r="AN48" s="59">
        <f t="shared" si="201"/>
        <v>0</v>
      </c>
      <c r="AP48" s="234"/>
      <c r="AQ48" s="234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</row>
    <row r="49" spans="1:67" s="5" customFormat="1" ht="24" customHeight="1">
      <c r="A49" s="260">
        <v>46</v>
      </c>
      <c r="B49" s="107"/>
      <c r="C49" s="147"/>
      <c r="D49" s="218"/>
      <c r="E49" s="108"/>
      <c r="F49" s="109"/>
      <c r="G49" s="110"/>
      <c r="H49" s="111"/>
      <c r="I49" s="114"/>
      <c r="J49" s="112"/>
      <c r="K49" s="113"/>
      <c r="L49" s="111"/>
      <c r="M49" s="114"/>
      <c r="N49" s="115"/>
      <c r="O49" s="116"/>
      <c r="P49" s="111"/>
      <c r="Q49" s="114"/>
      <c r="R49" s="115"/>
      <c r="S49" s="116"/>
      <c r="T49" s="111"/>
      <c r="U49" s="114"/>
      <c r="V49" s="115"/>
      <c r="W49" s="116"/>
      <c r="X49" s="111"/>
      <c r="Y49" s="114"/>
      <c r="Z49" s="115"/>
      <c r="AA49" s="116"/>
      <c r="AB49" s="111"/>
      <c r="AC49" s="224"/>
      <c r="AD49" s="61"/>
      <c r="AE49" s="270">
        <v>0</v>
      </c>
      <c r="AF49" s="270">
        <f t="shared" si="195"/>
        <v>0</v>
      </c>
      <c r="AG49" s="269">
        <f t="shared" si="188"/>
        <v>0</v>
      </c>
      <c r="AH49" s="271">
        <f t="shared" si="196"/>
        <v>0</v>
      </c>
      <c r="AI49" s="60">
        <f t="shared" si="197"/>
        <v>0</v>
      </c>
      <c r="AJ49" s="60">
        <f t="shared" si="198"/>
        <v>0</v>
      </c>
      <c r="AK49" s="61" t="str">
        <f t="shared" si="199"/>
        <v/>
      </c>
      <c r="AL49" s="62"/>
      <c r="AM49" s="63">
        <f t="shared" si="200"/>
        <v>0</v>
      </c>
      <c r="AN49" s="59">
        <f t="shared" si="201"/>
        <v>0</v>
      </c>
      <c r="AP49" s="234"/>
      <c r="AQ49" s="234"/>
      <c r="AR49" s="235"/>
      <c r="AS49" s="235"/>
      <c r="AT49" s="235"/>
      <c r="AU49" s="235"/>
      <c r="AV49" s="235"/>
      <c r="AW49" s="235"/>
      <c r="AX49" s="235"/>
      <c r="AY49" s="235"/>
      <c r="AZ49" s="235"/>
      <c r="BA49" s="235"/>
      <c r="BB49" s="235"/>
      <c r="BC49" s="235"/>
      <c r="BD49" s="235"/>
      <c r="BE49" s="235"/>
      <c r="BF49" s="235"/>
      <c r="BG49" s="235"/>
      <c r="BH49" s="235"/>
      <c r="BI49" s="235"/>
      <c r="BJ49" s="235"/>
      <c r="BK49" s="235"/>
      <c r="BL49" s="235"/>
      <c r="BM49" s="235"/>
      <c r="BN49" s="235"/>
      <c r="BO49" s="235"/>
    </row>
    <row r="50" spans="1:67" s="5" customFormat="1" ht="24" customHeight="1">
      <c r="A50" s="260">
        <v>47</v>
      </c>
      <c r="B50" s="107"/>
      <c r="C50" s="147"/>
      <c r="D50" s="218"/>
      <c r="E50" s="108"/>
      <c r="F50" s="109"/>
      <c r="G50" s="110"/>
      <c r="H50" s="111"/>
      <c r="I50" s="114"/>
      <c r="J50" s="112"/>
      <c r="K50" s="113"/>
      <c r="L50" s="111"/>
      <c r="M50" s="114"/>
      <c r="N50" s="115"/>
      <c r="O50" s="116"/>
      <c r="P50" s="111"/>
      <c r="Q50" s="114"/>
      <c r="R50" s="115"/>
      <c r="S50" s="116"/>
      <c r="T50" s="111"/>
      <c r="U50" s="114"/>
      <c r="V50" s="115"/>
      <c r="W50" s="116"/>
      <c r="X50" s="111"/>
      <c r="Y50" s="114"/>
      <c r="Z50" s="115"/>
      <c r="AA50" s="116"/>
      <c r="AB50" s="111"/>
      <c r="AC50" s="224"/>
      <c r="AD50" s="61"/>
      <c r="AE50" s="270">
        <v>0</v>
      </c>
      <c r="AF50" s="270">
        <f t="shared" si="195"/>
        <v>0</v>
      </c>
      <c r="AG50" s="269">
        <f t="shared" si="188"/>
        <v>0</v>
      </c>
      <c r="AH50" s="271">
        <f t="shared" si="196"/>
        <v>0</v>
      </c>
      <c r="AI50" s="60">
        <f t="shared" si="197"/>
        <v>0</v>
      </c>
      <c r="AJ50" s="60">
        <f t="shared" si="198"/>
        <v>0</v>
      </c>
      <c r="AK50" s="61" t="str">
        <f t="shared" si="199"/>
        <v/>
      </c>
      <c r="AL50" s="62"/>
      <c r="AM50" s="63">
        <f t="shared" si="200"/>
        <v>0</v>
      </c>
      <c r="AN50" s="59">
        <f t="shared" si="201"/>
        <v>0</v>
      </c>
      <c r="AP50" s="234"/>
      <c r="AQ50" s="234"/>
      <c r="AR50" s="235"/>
      <c r="AS50" s="235"/>
      <c r="AT50" s="235"/>
      <c r="AU50" s="235"/>
      <c r="AV50" s="235"/>
      <c r="AW50" s="235"/>
      <c r="AX50" s="235"/>
      <c r="AY50" s="235"/>
      <c r="AZ50" s="235"/>
      <c r="BA50" s="235"/>
      <c r="BB50" s="235"/>
      <c r="BC50" s="235"/>
      <c r="BD50" s="235"/>
      <c r="BE50" s="235"/>
      <c r="BF50" s="235"/>
      <c r="BG50" s="235"/>
      <c r="BH50" s="235"/>
      <c r="BI50" s="235"/>
      <c r="BJ50" s="235"/>
      <c r="BK50" s="235"/>
      <c r="BL50" s="235"/>
      <c r="BM50" s="235"/>
      <c r="BN50" s="235"/>
      <c r="BO50" s="235"/>
    </row>
    <row r="51" spans="1:67" s="5" customFormat="1" ht="24" customHeight="1">
      <c r="A51" s="260">
        <v>48</v>
      </c>
      <c r="B51" s="107"/>
      <c r="C51" s="147"/>
      <c r="D51" s="218"/>
      <c r="E51" s="108"/>
      <c r="F51" s="109"/>
      <c r="G51" s="110"/>
      <c r="H51" s="111"/>
      <c r="I51" s="114"/>
      <c r="J51" s="112"/>
      <c r="K51" s="113"/>
      <c r="L51" s="111"/>
      <c r="M51" s="114"/>
      <c r="N51" s="115"/>
      <c r="O51" s="116"/>
      <c r="P51" s="111"/>
      <c r="Q51" s="114"/>
      <c r="R51" s="115"/>
      <c r="S51" s="116"/>
      <c r="T51" s="111"/>
      <c r="U51" s="114"/>
      <c r="V51" s="115"/>
      <c r="W51" s="116"/>
      <c r="X51" s="111"/>
      <c r="Y51" s="114"/>
      <c r="Z51" s="115"/>
      <c r="AA51" s="116"/>
      <c r="AB51" s="111"/>
      <c r="AC51" s="224"/>
      <c r="AD51" s="61"/>
      <c r="AE51" s="270">
        <v>0</v>
      </c>
      <c r="AF51" s="270">
        <f t="shared" si="195"/>
        <v>0</v>
      </c>
      <c r="AG51" s="269">
        <f t="shared" si="188"/>
        <v>0</v>
      </c>
      <c r="AH51" s="271">
        <f t="shared" si="196"/>
        <v>0</v>
      </c>
      <c r="AI51" s="60">
        <f t="shared" si="197"/>
        <v>0</v>
      </c>
      <c r="AJ51" s="60">
        <f t="shared" si="198"/>
        <v>0</v>
      </c>
      <c r="AK51" s="61" t="str">
        <f t="shared" si="199"/>
        <v/>
      </c>
      <c r="AL51" s="62"/>
      <c r="AM51" s="63">
        <f t="shared" si="200"/>
        <v>0</v>
      </c>
      <c r="AN51" s="59">
        <f t="shared" si="201"/>
        <v>0</v>
      </c>
      <c r="AP51" s="234"/>
      <c r="AQ51" s="234"/>
      <c r="AR51" s="235"/>
      <c r="AS51" s="235"/>
      <c r="AT51" s="235"/>
      <c r="AU51" s="235"/>
      <c r="AV51" s="235"/>
      <c r="AW51" s="235"/>
      <c r="AX51" s="235"/>
      <c r="AY51" s="235"/>
      <c r="AZ51" s="235"/>
      <c r="BA51" s="235"/>
      <c r="BB51" s="235"/>
      <c r="BC51" s="235"/>
      <c r="BD51" s="235"/>
      <c r="BE51" s="235"/>
      <c r="BF51" s="235"/>
      <c r="BG51" s="235"/>
      <c r="BH51" s="235"/>
      <c r="BI51" s="235"/>
      <c r="BJ51" s="235"/>
      <c r="BK51" s="235"/>
      <c r="BL51" s="235"/>
      <c r="BM51" s="235"/>
      <c r="BN51" s="235"/>
      <c r="BO51" s="235"/>
    </row>
    <row r="52" spans="1:67" s="5" customFormat="1" ht="24" customHeight="1">
      <c r="A52" s="260">
        <v>49</v>
      </c>
      <c r="B52" s="107"/>
      <c r="C52" s="147"/>
      <c r="D52" s="218"/>
      <c r="E52" s="108"/>
      <c r="F52" s="109"/>
      <c r="G52" s="110"/>
      <c r="H52" s="111"/>
      <c r="I52" s="114"/>
      <c r="J52" s="112"/>
      <c r="K52" s="113"/>
      <c r="L52" s="111"/>
      <c r="M52" s="114"/>
      <c r="N52" s="115"/>
      <c r="O52" s="116"/>
      <c r="P52" s="111"/>
      <c r="Q52" s="114"/>
      <c r="R52" s="115"/>
      <c r="S52" s="116"/>
      <c r="T52" s="111"/>
      <c r="U52" s="114"/>
      <c r="V52" s="115"/>
      <c r="W52" s="116"/>
      <c r="X52" s="111"/>
      <c r="Y52" s="114"/>
      <c r="Z52" s="115"/>
      <c r="AA52" s="116"/>
      <c r="AB52" s="111"/>
      <c r="AC52" s="224"/>
      <c r="AD52" s="61"/>
      <c r="AE52" s="270">
        <v>0</v>
      </c>
      <c r="AF52" s="270">
        <f t="shared" si="195"/>
        <v>0</v>
      </c>
      <c r="AG52" s="269">
        <f t="shared" si="188"/>
        <v>0</v>
      </c>
      <c r="AH52" s="271">
        <f t="shared" si="196"/>
        <v>0</v>
      </c>
      <c r="AI52" s="60">
        <f t="shared" si="197"/>
        <v>0</v>
      </c>
      <c r="AJ52" s="60">
        <f t="shared" si="198"/>
        <v>0</v>
      </c>
      <c r="AK52" s="61" t="str">
        <f t="shared" si="199"/>
        <v/>
      </c>
      <c r="AL52" s="62"/>
      <c r="AM52" s="63">
        <f t="shared" si="200"/>
        <v>0</v>
      </c>
      <c r="AN52" s="59">
        <f t="shared" si="201"/>
        <v>0</v>
      </c>
      <c r="AP52" s="234"/>
      <c r="AQ52" s="234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</row>
    <row r="53" spans="1:67" s="5" customFormat="1" ht="24" customHeight="1">
      <c r="A53" s="260">
        <v>50</v>
      </c>
      <c r="B53" s="107"/>
      <c r="C53" s="147"/>
      <c r="D53" s="218"/>
      <c r="E53" s="108"/>
      <c r="F53" s="109"/>
      <c r="G53" s="110"/>
      <c r="H53" s="111"/>
      <c r="I53" s="114"/>
      <c r="J53" s="112"/>
      <c r="K53" s="113"/>
      <c r="L53" s="111"/>
      <c r="M53" s="114"/>
      <c r="N53" s="115"/>
      <c r="O53" s="116"/>
      <c r="P53" s="111"/>
      <c r="Q53" s="114"/>
      <c r="R53" s="115"/>
      <c r="S53" s="116"/>
      <c r="T53" s="111"/>
      <c r="U53" s="114"/>
      <c r="V53" s="115"/>
      <c r="W53" s="116"/>
      <c r="X53" s="111"/>
      <c r="Y53" s="114"/>
      <c r="Z53" s="115"/>
      <c r="AA53" s="116"/>
      <c r="AB53" s="111"/>
      <c r="AC53" s="224"/>
      <c r="AD53" s="61"/>
      <c r="AE53" s="270">
        <v>0</v>
      </c>
      <c r="AF53" s="270">
        <f t="shared" si="195"/>
        <v>0</v>
      </c>
      <c r="AG53" s="269">
        <f t="shared" si="188"/>
        <v>0</v>
      </c>
      <c r="AH53" s="271">
        <f t="shared" si="196"/>
        <v>0</v>
      </c>
      <c r="AI53" s="60">
        <f t="shared" si="197"/>
        <v>0</v>
      </c>
      <c r="AJ53" s="60">
        <f t="shared" si="198"/>
        <v>0</v>
      </c>
      <c r="AK53" s="61" t="str">
        <f t="shared" si="199"/>
        <v/>
      </c>
      <c r="AL53" s="62"/>
      <c r="AM53" s="63">
        <f t="shared" si="200"/>
        <v>0</v>
      </c>
      <c r="AN53" s="59">
        <f t="shared" si="201"/>
        <v>0</v>
      </c>
      <c r="AP53" s="234"/>
      <c r="AQ53" s="234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</row>
    <row r="54" spans="1:67" s="5" customFormat="1" ht="24" customHeight="1">
      <c r="A54" s="260">
        <v>51</v>
      </c>
      <c r="B54" s="107"/>
      <c r="C54" s="147"/>
      <c r="D54" s="218"/>
      <c r="E54" s="108"/>
      <c r="F54" s="109"/>
      <c r="G54" s="110"/>
      <c r="H54" s="111"/>
      <c r="I54" s="114"/>
      <c r="J54" s="112"/>
      <c r="K54" s="113"/>
      <c r="L54" s="111"/>
      <c r="M54" s="114"/>
      <c r="N54" s="115"/>
      <c r="O54" s="116"/>
      <c r="P54" s="111"/>
      <c r="Q54" s="114"/>
      <c r="R54" s="115"/>
      <c r="S54" s="116"/>
      <c r="T54" s="111"/>
      <c r="U54" s="114"/>
      <c r="V54" s="115"/>
      <c r="W54" s="116"/>
      <c r="X54" s="111"/>
      <c r="Y54" s="114"/>
      <c r="Z54" s="115"/>
      <c r="AA54" s="116"/>
      <c r="AB54" s="111"/>
      <c r="AC54" s="224"/>
      <c r="AD54" s="61"/>
      <c r="AE54" s="270">
        <v>0</v>
      </c>
      <c r="AF54" s="270">
        <f t="shared" si="195"/>
        <v>0</v>
      </c>
      <c r="AG54" s="269">
        <f t="shared" si="188"/>
        <v>0</v>
      </c>
      <c r="AH54" s="271">
        <f t="shared" si="196"/>
        <v>0</v>
      </c>
      <c r="AI54" s="60">
        <f t="shared" si="197"/>
        <v>0</v>
      </c>
      <c r="AJ54" s="60">
        <f t="shared" si="198"/>
        <v>0</v>
      </c>
      <c r="AK54" s="61" t="str">
        <f t="shared" si="199"/>
        <v/>
      </c>
      <c r="AL54" s="62"/>
      <c r="AM54" s="63">
        <f t="shared" si="200"/>
        <v>0</v>
      </c>
      <c r="AN54" s="59">
        <f t="shared" si="201"/>
        <v>0</v>
      </c>
      <c r="AP54" s="234"/>
      <c r="AQ54" s="234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</row>
    <row r="55" spans="1:67" s="5" customFormat="1" ht="24" customHeight="1">
      <c r="A55" s="260">
        <v>52</v>
      </c>
      <c r="B55" s="107"/>
      <c r="C55" s="147"/>
      <c r="D55" s="218"/>
      <c r="E55" s="108"/>
      <c r="F55" s="109"/>
      <c r="G55" s="110"/>
      <c r="H55" s="111"/>
      <c r="I55" s="114"/>
      <c r="J55" s="112"/>
      <c r="K55" s="113"/>
      <c r="L55" s="111"/>
      <c r="M55" s="114"/>
      <c r="N55" s="115"/>
      <c r="O55" s="116"/>
      <c r="P55" s="111"/>
      <c r="Q55" s="114"/>
      <c r="R55" s="115"/>
      <c r="S55" s="116"/>
      <c r="T55" s="111"/>
      <c r="U55" s="114"/>
      <c r="V55" s="115"/>
      <c r="W55" s="116"/>
      <c r="X55" s="111"/>
      <c r="Y55" s="114"/>
      <c r="Z55" s="115"/>
      <c r="AA55" s="116"/>
      <c r="AB55" s="111"/>
      <c r="AC55" s="224"/>
      <c r="AD55" s="61"/>
      <c r="AE55" s="270">
        <v>0</v>
      </c>
      <c r="AF55" s="270">
        <f t="shared" si="195"/>
        <v>0</v>
      </c>
      <c r="AG55" s="269">
        <f t="shared" si="188"/>
        <v>0</v>
      </c>
      <c r="AH55" s="271">
        <f t="shared" si="196"/>
        <v>0</v>
      </c>
      <c r="AI55" s="60">
        <f t="shared" si="197"/>
        <v>0</v>
      </c>
      <c r="AJ55" s="60">
        <f t="shared" si="198"/>
        <v>0</v>
      </c>
      <c r="AK55" s="61" t="str">
        <f t="shared" si="199"/>
        <v/>
      </c>
      <c r="AL55" s="62"/>
      <c r="AM55" s="63">
        <f t="shared" si="200"/>
        <v>0</v>
      </c>
      <c r="AN55" s="59">
        <f t="shared" si="201"/>
        <v>0</v>
      </c>
      <c r="AP55" s="234"/>
      <c r="AQ55" s="234"/>
      <c r="AR55" s="235"/>
      <c r="AS55" s="235"/>
      <c r="AT55" s="235"/>
      <c r="AU55" s="235"/>
      <c r="AV55" s="235"/>
      <c r="AW55" s="235"/>
      <c r="AX55" s="235"/>
      <c r="AY55" s="235"/>
      <c r="AZ55" s="235"/>
      <c r="BA55" s="235"/>
      <c r="BB55" s="235"/>
      <c r="BC55" s="235"/>
      <c r="BD55" s="235"/>
      <c r="BE55" s="235"/>
      <c r="BF55" s="235"/>
      <c r="BG55" s="235"/>
      <c r="BH55" s="235"/>
      <c r="BI55" s="235"/>
      <c r="BJ55" s="235"/>
      <c r="BK55" s="235"/>
      <c r="BL55" s="235"/>
      <c r="BM55" s="235"/>
      <c r="BN55" s="235"/>
      <c r="BO55" s="235"/>
    </row>
    <row r="56" spans="1:67" s="5" customFormat="1" ht="24" customHeight="1">
      <c r="A56" s="260">
        <v>53</v>
      </c>
      <c r="B56" s="107"/>
      <c r="C56" s="147"/>
      <c r="D56" s="218"/>
      <c r="E56" s="108"/>
      <c r="F56" s="109"/>
      <c r="G56" s="110"/>
      <c r="H56" s="111"/>
      <c r="I56" s="114"/>
      <c r="J56" s="112"/>
      <c r="K56" s="113"/>
      <c r="L56" s="111"/>
      <c r="M56" s="114"/>
      <c r="N56" s="115"/>
      <c r="O56" s="116"/>
      <c r="P56" s="111"/>
      <c r="Q56" s="114"/>
      <c r="R56" s="115"/>
      <c r="S56" s="116"/>
      <c r="T56" s="111"/>
      <c r="U56" s="114"/>
      <c r="V56" s="115"/>
      <c r="W56" s="116"/>
      <c r="X56" s="111"/>
      <c r="Y56" s="114"/>
      <c r="Z56" s="115"/>
      <c r="AA56" s="116"/>
      <c r="AB56" s="111"/>
      <c r="AC56" s="224"/>
      <c r="AD56" s="61"/>
      <c r="AE56" s="270">
        <v>0</v>
      </c>
      <c r="AF56" s="270">
        <f t="shared" si="195"/>
        <v>0</v>
      </c>
      <c r="AG56" s="269">
        <f t="shared" si="188"/>
        <v>0</v>
      </c>
      <c r="AH56" s="271">
        <f t="shared" si="196"/>
        <v>0</v>
      </c>
      <c r="AI56" s="60">
        <f t="shared" si="197"/>
        <v>0</v>
      </c>
      <c r="AJ56" s="60">
        <f t="shared" si="198"/>
        <v>0</v>
      </c>
      <c r="AK56" s="61" t="str">
        <f t="shared" si="199"/>
        <v/>
      </c>
      <c r="AL56" s="62"/>
      <c r="AM56" s="63">
        <f t="shared" si="200"/>
        <v>0</v>
      </c>
      <c r="AN56" s="59">
        <f t="shared" si="201"/>
        <v>0</v>
      </c>
      <c r="AP56" s="234"/>
      <c r="AQ56" s="234"/>
      <c r="AR56" s="235"/>
      <c r="AS56" s="235"/>
      <c r="AT56" s="235"/>
      <c r="AU56" s="235"/>
      <c r="AV56" s="235"/>
      <c r="AW56" s="235"/>
      <c r="AX56" s="235"/>
      <c r="AY56" s="235"/>
      <c r="AZ56" s="235"/>
      <c r="BA56" s="235"/>
      <c r="BB56" s="235"/>
      <c r="BC56" s="235"/>
      <c r="BD56" s="235"/>
      <c r="BE56" s="235"/>
      <c r="BF56" s="235"/>
      <c r="BG56" s="235"/>
      <c r="BH56" s="235"/>
      <c r="BI56" s="235"/>
      <c r="BJ56" s="235"/>
      <c r="BK56" s="235"/>
      <c r="BL56" s="235"/>
      <c r="BM56" s="235"/>
      <c r="BN56" s="235"/>
      <c r="BO56" s="235"/>
    </row>
    <row r="57" spans="1:67" s="5" customFormat="1" ht="24" customHeight="1">
      <c r="A57" s="260">
        <v>54</v>
      </c>
      <c r="B57" s="107"/>
      <c r="C57" s="147"/>
      <c r="D57" s="218"/>
      <c r="E57" s="108"/>
      <c r="F57" s="109"/>
      <c r="G57" s="110"/>
      <c r="H57" s="111"/>
      <c r="I57" s="114"/>
      <c r="J57" s="112"/>
      <c r="K57" s="113"/>
      <c r="L57" s="111"/>
      <c r="M57" s="114"/>
      <c r="N57" s="115"/>
      <c r="O57" s="116"/>
      <c r="P57" s="111"/>
      <c r="Q57" s="114"/>
      <c r="R57" s="115"/>
      <c r="S57" s="116"/>
      <c r="T57" s="111"/>
      <c r="U57" s="114"/>
      <c r="V57" s="115"/>
      <c r="W57" s="116"/>
      <c r="X57" s="111"/>
      <c r="Y57" s="114"/>
      <c r="Z57" s="115"/>
      <c r="AA57" s="116"/>
      <c r="AB57" s="111"/>
      <c r="AC57" s="224"/>
      <c r="AD57" s="61"/>
      <c r="AE57" s="270">
        <v>0</v>
      </c>
      <c r="AF57" s="270">
        <f t="shared" si="195"/>
        <v>0</v>
      </c>
      <c r="AG57" s="269">
        <f t="shared" si="188"/>
        <v>0</v>
      </c>
      <c r="AH57" s="271">
        <f t="shared" si="196"/>
        <v>0</v>
      </c>
      <c r="AI57" s="60">
        <f t="shared" si="197"/>
        <v>0</v>
      </c>
      <c r="AJ57" s="60">
        <f t="shared" si="198"/>
        <v>0</v>
      </c>
      <c r="AK57" s="61" t="str">
        <f t="shared" si="199"/>
        <v/>
      </c>
      <c r="AL57" s="62"/>
      <c r="AM57" s="63">
        <f t="shared" si="200"/>
        <v>0</v>
      </c>
      <c r="AN57" s="59">
        <f t="shared" si="201"/>
        <v>0</v>
      </c>
      <c r="AP57" s="234"/>
      <c r="AQ57" s="234"/>
      <c r="AR57" s="235"/>
      <c r="AS57" s="235"/>
      <c r="AT57" s="235"/>
      <c r="AU57" s="235"/>
      <c r="AV57" s="235"/>
      <c r="AW57" s="235"/>
      <c r="AX57" s="235"/>
      <c r="AY57" s="235"/>
      <c r="AZ57" s="235"/>
      <c r="BA57" s="235"/>
      <c r="BB57" s="235"/>
      <c r="BC57" s="235"/>
      <c r="BD57" s="235"/>
      <c r="BE57" s="235"/>
      <c r="BF57" s="235"/>
      <c r="BG57" s="235"/>
      <c r="BH57" s="235"/>
      <c r="BI57" s="235"/>
      <c r="BJ57" s="235"/>
      <c r="BK57" s="235"/>
      <c r="BL57" s="235"/>
      <c r="BM57" s="235"/>
      <c r="BN57" s="235"/>
      <c r="BO57" s="235"/>
    </row>
    <row r="58" spans="1:67" s="5" customFormat="1" ht="24" customHeight="1">
      <c r="A58" s="260">
        <v>55</v>
      </c>
      <c r="B58" s="107"/>
      <c r="C58" s="147"/>
      <c r="D58" s="218"/>
      <c r="E58" s="108"/>
      <c r="F58" s="109"/>
      <c r="G58" s="110"/>
      <c r="H58" s="111"/>
      <c r="I58" s="114"/>
      <c r="J58" s="112"/>
      <c r="K58" s="113"/>
      <c r="L58" s="111"/>
      <c r="M58" s="114"/>
      <c r="N58" s="115"/>
      <c r="O58" s="116"/>
      <c r="P58" s="111"/>
      <c r="Q58" s="114"/>
      <c r="R58" s="115"/>
      <c r="S58" s="116"/>
      <c r="T58" s="111"/>
      <c r="U58" s="114"/>
      <c r="V58" s="115"/>
      <c r="W58" s="116"/>
      <c r="X58" s="111"/>
      <c r="Y58" s="114"/>
      <c r="Z58" s="115"/>
      <c r="AA58" s="116"/>
      <c r="AB58" s="111"/>
      <c r="AC58" s="224"/>
      <c r="AD58" s="61"/>
      <c r="AE58" s="270">
        <v>0</v>
      </c>
      <c r="AF58" s="270">
        <f t="shared" si="195"/>
        <v>0</v>
      </c>
      <c r="AG58" s="269">
        <f t="shared" si="188"/>
        <v>0</v>
      </c>
      <c r="AH58" s="271">
        <f t="shared" si="196"/>
        <v>0</v>
      </c>
      <c r="AI58" s="60">
        <f t="shared" si="197"/>
        <v>0</v>
      </c>
      <c r="AJ58" s="60">
        <f t="shared" si="198"/>
        <v>0</v>
      </c>
      <c r="AK58" s="61" t="str">
        <f t="shared" si="199"/>
        <v/>
      </c>
      <c r="AL58" s="62"/>
      <c r="AM58" s="63">
        <f t="shared" si="200"/>
        <v>0</v>
      </c>
      <c r="AN58" s="59">
        <f t="shared" si="201"/>
        <v>0</v>
      </c>
      <c r="AP58" s="234"/>
      <c r="AQ58" s="234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</row>
    <row r="59" spans="1:67" s="5" customFormat="1" ht="24" customHeight="1">
      <c r="A59" s="260">
        <v>56</v>
      </c>
      <c r="B59" s="107"/>
      <c r="C59" s="147"/>
      <c r="D59" s="218"/>
      <c r="E59" s="108"/>
      <c r="F59" s="109"/>
      <c r="G59" s="110"/>
      <c r="H59" s="111"/>
      <c r="I59" s="114"/>
      <c r="J59" s="112"/>
      <c r="K59" s="113"/>
      <c r="L59" s="111"/>
      <c r="M59" s="114"/>
      <c r="N59" s="115"/>
      <c r="O59" s="116"/>
      <c r="P59" s="111"/>
      <c r="Q59" s="114"/>
      <c r="R59" s="115"/>
      <c r="S59" s="116"/>
      <c r="T59" s="111"/>
      <c r="U59" s="114"/>
      <c r="V59" s="115"/>
      <c r="W59" s="116"/>
      <c r="X59" s="111"/>
      <c r="Y59" s="114"/>
      <c r="Z59" s="115"/>
      <c r="AA59" s="116"/>
      <c r="AB59" s="111"/>
      <c r="AC59" s="224"/>
      <c r="AD59" s="61"/>
      <c r="AE59" s="270">
        <v>0</v>
      </c>
      <c r="AF59" s="270">
        <f t="shared" si="195"/>
        <v>0</v>
      </c>
      <c r="AG59" s="269">
        <f t="shared" si="188"/>
        <v>0</v>
      </c>
      <c r="AH59" s="271">
        <f t="shared" si="196"/>
        <v>0</v>
      </c>
      <c r="AI59" s="60">
        <f t="shared" si="197"/>
        <v>0</v>
      </c>
      <c r="AJ59" s="60">
        <f t="shared" si="198"/>
        <v>0</v>
      </c>
      <c r="AK59" s="61" t="str">
        <f t="shared" si="199"/>
        <v/>
      </c>
      <c r="AL59" s="62"/>
      <c r="AM59" s="63">
        <f t="shared" si="200"/>
        <v>0</v>
      </c>
      <c r="AN59" s="59">
        <f t="shared" si="201"/>
        <v>0</v>
      </c>
      <c r="AP59" s="234"/>
      <c r="AQ59" s="234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</row>
    <row r="60" spans="1:67" s="5" customFormat="1" ht="24" customHeight="1">
      <c r="A60" s="260">
        <v>57</v>
      </c>
      <c r="B60" s="107"/>
      <c r="C60" s="147"/>
      <c r="D60" s="218"/>
      <c r="E60" s="108"/>
      <c r="F60" s="109"/>
      <c r="G60" s="110"/>
      <c r="H60" s="111"/>
      <c r="I60" s="114"/>
      <c r="J60" s="112"/>
      <c r="K60" s="113"/>
      <c r="L60" s="111"/>
      <c r="M60" s="114"/>
      <c r="N60" s="115"/>
      <c r="O60" s="116"/>
      <c r="P60" s="111"/>
      <c r="Q60" s="114"/>
      <c r="R60" s="115"/>
      <c r="S60" s="116"/>
      <c r="T60" s="111"/>
      <c r="U60" s="114"/>
      <c r="V60" s="115"/>
      <c r="W60" s="116"/>
      <c r="X60" s="111"/>
      <c r="Y60" s="114"/>
      <c r="Z60" s="115"/>
      <c r="AA60" s="116"/>
      <c r="AB60" s="111"/>
      <c r="AC60" s="224"/>
      <c r="AD60" s="61"/>
      <c r="AE60" s="270">
        <v>0</v>
      </c>
      <c r="AF60" s="270">
        <f t="shared" si="195"/>
        <v>0</v>
      </c>
      <c r="AG60" s="269">
        <f t="shared" si="188"/>
        <v>0</v>
      </c>
      <c r="AH60" s="271">
        <f t="shared" si="196"/>
        <v>0</v>
      </c>
      <c r="AI60" s="60">
        <f t="shared" si="197"/>
        <v>0</v>
      </c>
      <c r="AJ60" s="60">
        <f t="shared" si="198"/>
        <v>0</v>
      </c>
      <c r="AK60" s="61" t="str">
        <f t="shared" si="199"/>
        <v/>
      </c>
      <c r="AL60" s="62"/>
      <c r="AM60" s="63">
        <f t="shared" si="200"/>
        <v>0</v>
      </c>
      <c r="AN60" s="59">
        <f t="shared" si="201"/>
        <v>0</v>
      </c>
      <c r="AP60" s="234"/>
      <c r="AQ60" s="234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</row>
    <row r="61" spans="1:67" s="5" customFormat="1" ht="24" customHeight="1">
      <c r="A61" s="260">
        <v>58</v>
      </c>
      <c r="B61" s="107"/>
      <c r="C61" s="147"/>
      <c r="D61" s="218"/>
      <c r="E61" s="108"/>
      <c r="F61" s="109"/>
      <c r="G61" s="110"/>
      <c r="H61" s="111"/>
      <c r="I61" s="114"/>
      <c r="J61" s="112"/>
      <c r="K61" s="113"/>
      <c r="L61" s="111"/>
      <c r="M61" s="114"/>
      <c r="N61" s="115"/>
      <c r="O61" s="116"/>
      <c r="P61" s="111"/>
      <c r="Q61" s="114"/>
      <c r="R61" s="115"/>
      <c r="S61" s="116"/>
      <c r="T61" s="111"/>
      <c r="U61" s="114"/>
      <c r="V61" s="115"/>
      <c r="W61" s="116"/>
      <c r="X61" s="111"/>
      <c r="Y61" s="114"/>
      <c r="Z61" s="115"/>
      <c r="AA61" s="116"/>
      <c r="AB61" s="111"/>
      <c r="AC61" s="224"/>
      <c r="AD61" s="61"/>
      <c r="AE61" s="270">
        <v>0</v>
      </c>
      <c r="AF61" s="270">
        <f t="shared" si="195"/>
        <v>0</v>
      </c>
      <c r="AG61" s="269">
        <f t="shared" si="188"/>
        <v>0</v>
      </c>
      <c r="AH61" s="271">
        <f t="shared" si="196"/>
        <v>0</v>
      </c>
      <c r="AI61" s="60">
        <f t="shared" si="197"/>
        <v>0</v>
      </c>
      <c r="AJ61" s="60">
        <f t="shared" si="198"/>
        <v>0</v>
      </c>
      <c r="AK61" s="61" t="str">
        <f t="shared" si="199"/>
        <v/>
      </c>
      <c r="AL61" s="62"/>
      <c r="AM61" s="63">
        <f t="shared" si="200"/>
        <v>0</v>
      </c>
      <c r="AN61" s="59">
        <f t="shared" si="201"/>
        <v>0</v>
      </c>
      <c r="AP61" s="234"/>
      <c r="AQ61" s="234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</row>
    <row r="62" spans="1:67" s="5" customFormat="1" ht="24" customHeight="1">
      <c r="A62" s="260">
        <v>59</v>
      </c>
      <c r="B62" s="107"/>
      <c r="C62" s="147"/>
      <c r="D62" s="218"/>
      <c r="E62" s="108"/>
      <c r="F62" s="109"/>
      <c r="G62" s="110"/>
      <c r="H62" s="111"/>
      <c r="I62" s="114"/>
      <c r="J62" s="112"/>
      <c r="K62" s="113"/>
      <c r="L62" s="111"/>
      <c r="M62" s="114"/>
      <c r="N62" s="115"/>
      <c r="O62" s="116"/>
      <c r="P62" s="111"/>
      <c r="Q62" s="114"/>
      <c r="R62" s="115"/>
      <c r="S62" s="116"/>
      <c r="T62" s="111"/>
      <c r="U62" s="114"/>
      <c r="V62" s="115"/>
      <c r="W62" s="116"/>
      <c r="X62" s="111"/>
      <c r="Y62" s="114"/>
      <c r="Z62" s="115"/>
      <c r="AA62" s="116"/>
      <c r="AB62" s="111"/>
      <c r="AC62" s="224"/>
      <c r="AD62" s="61"/>
      <c r="AE62" s="270">
        <v>0</v>
      </c>
      <c r="AF62" s="270">
        <f t="shared" si="195"/>
        <v>0</v>
      </c>
      <c r="AG62" s="269">
        <f t="shared" si="188"/>
        <v>0</v>
      </c>
      <c r="AH62" s="271">
        <f t="shared" si="196"/>
        <v>0</v>
      </c>
      <c r="AI62" s="60">
        <f t="shared" si="197"/>
        <v>0</v>
      </c>
      <c r="AJ62" s="60">
        <f t="shared" si="198"/>
        <v>0</v>
      </c>
      <c r="AK62" s="61" t="str">
        <f t="shared" si="199"/>
        <v/>
      </c>
      <c r="AL62" s="62"/>
      <c r="AM62" s="63">
        <f t="shared" si="200"/>
        <v>0</v>
      </c>
      <c r="AN62" s="59">
        <f t="shared" si="201"/>
        <v>0</v>
      </c>
      <c r="AP62" s="234"/>
      <c r="AQ62" s="234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</row>
    <row r="63" spans="1:67" s="5" customFormat="1" ht="24" customHeight="1">
      <c r="A63" s="260">
        <v>60</v>
      </c>
      <c r="B63" s="107"/>
      <c r="C63" s="147"/>
      <c r="D63" s="218"/>
      <c r="E63" s="108"/>
      <c r="F63" s="109"/>
      <c r="G63" s="110"/>
      <c r="H63" s="111"/>
      <c r="I63" s="114"/>
      <c r="J63" s="112"/>
      <c r="K63" s="113"/>
      <c r="L63" s="111"/>
      <c r="M63" s="114"/>
      <c r="N63" s="115"/>
      <c r="O63" s="116"/>
      <c r="P63" s="111"/>
      <c r="Q63" s="114"/>
      <c r="R63" s="115"/>
      <c r="S63" s="116"/>
      <c r="T63" s="111"/>
      <c r="U63" s="114"/>
      <c r="V63" s="115"/>
      <c r="W63" s="116"/>
      <c r="X63" s="111"/>
      <c r="Y63" s="114"/>
      <c r="Z63" s="115"/>
      <c r="AA63" s="116"/>
      <c r="AB63" s="111"/>
      <c r="AC63" s="224"/>
      <c r="AD63" s="61"/>
      <c r="AE63" s="270">
        <v>0</v>
      </c>
      <c r="AF63" s="270">
        <f t="shared" si="195"/>
        <v>0</v>
      </c>
      <c r="AG63" s="269">
        <f t="shared" si="188"/>
        <v>0</v>
      </c>
      <c r="AH63" s="271">
        <f t="shared" si="196"/>
        <v>0</v>
      </c>
      <c r="AI63" s="60">
        <f t="shared" si="197"/>
        <v>0</v>
      </c>
      <c r="AJ63" s="60">
        <f t="shared" si="198"/>
        <v>0</v>
      </c>
      <c r="AK63" s="61" t="str">
        <f t="shared" si="199"/>
        <v/>
      </c>
      <c r="AL63" s="62"/>
      <c r="AM63" s="63">
        <f t="shared" si="200"/>
        <v>0</v>
      </c>
      <c r="AN63" s="59">
        <f t="shared" si="201"/>
        <v>0</v>
      </c>
      <c r="AP63" s="234"/>
      <c r="AQ63" s="234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</row>
    <row r="64" spans="1:67" s="5" customFormat="1" ht="24" customHeight="1">
      <c r="A64" s="260">
        <v>61</v>
      </c>
      <c r="B64" s="107"/>
      <c r="C64" s="147"/>
      <c r="D64" s="218"/>
      <c r="E64" s="108"/>
      <c r="F64" s="109"/>
      <c r="G64" s="110"/>
      <c r="H64" s="111"/>
      <c r="I64" s="114"/>
      <c r="J64" s="112"/>
      <c r="K64" s="113"/>
      <c r="L64" s="111"/>
      <c r="M64" s="114"/>
      <c r="N64" s="115"/>
      <c r="O64" s="116"/>
      <c r="P64" s="111"/>
      <c r="Q64" s="114"/>
      <c r="R64" s="115"/>
      <c r="S64" s="116"/>
      <c r="T64" s="111"/>
      <c r="U64" s="114"/>
      <c r="V64" s="115"/>
      <c r="W64" s="116"/>
      <c r="X64" s="111"/>
      <c r="Y64" s="114"/>
      <c r="Z64" s="115"/>
      <c r="AA64" s="116"/>
      <c r="AB64" s="111"/>
      <c r="AC64" s="224"/>
      <c r="AD64" s="61"/>
      <c r="AE64" s="270">
        <v>0</v>
      </c>
      <c r="AF64" s="270">
        <f t="shared" si="195"/>
        <v>0</v>
      </c>
      <c r="AG64" s="269">
        <f t="shared" si="188"/>
        <v>0</v>
      </c>
      <c r="AH64" s="271">
        <f t="shared" si="196"/>
        <v>0</v>
      </c>
      <c r="AI64" s="60">
        <f t="shared" si="197"/>
        <v>0</v>
      </c>
      <c r="AJ64" s="60">
        <f t="shared" si="198"/>
        <v>0</v>
      </c>
      <c r="AK64" s="61" t="str">
        <f t="shared" si="199"/>
        <v/>
      </c>
      <c r="AL64" s="62"/>
      <c r="AM64" s="63">
        <f t="shared" si="200"/>
        <v>0</v>
      </c>
      <c r="AN64" s="59">
        <f t="shared" si="201"/>
        <v>0</v>
      </c>
      <c r="AP64" s="234"/>
      <c r="AQ64" s="234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</row>
    <row r="65" spans="1:67" s="5" customFormat="1" ht="24" customHeight="1">
      <c r="A65" s="260">
        <v>62</v>
      </c>
      <c r="B65" s="107"/>
      <c r="C65" s="147"/>
      <c r="D65" s="218"/>
      <c r="E65" s="108"/>
      <c r="F65" s="109"/>
      <c r="G65" s="110"/>
      <c r="H65" s="111"/>
      <c r="I65" s="114"/>
      <c r="J65" s="112"/>
      <c r="K65" s="113"/>
      <c r="L65" s="111"/>
      <c r="M65" s="114"/>
      <c r="N65" s="115"/>
      <c r="O65" s="116"/>
      <c r="P65" s="111"/>
      <c r="Q65" s="114"/>
      <c r="R65" s="115"/>
      <c r="S65" s="116"/>
      <c r="T65" s="111"/>
      <c r="U65" s="114"/>
      <c r="V65" s="115"/>
      <c r="W65" s="116"/>
      <c r="X65" s="111"/>
      <c r="Y65" s="114"/>
      <c r="Z65" s="115"/>
      <c r="AA65" s="116"/>
      <c r="AB65" s="111"/>
      <c r="AC65" s="224"/>
      <c r="AD65" s="61"/>
      <c r="AE65" s="270">
        <v>0</v>
      </c>
      <c r="AF65" s="270">
        <f t="shared" si="195"/>
        <v>0</v>
      </c>
      <c r="AG65" s="269">
        <f t="shared" si="188"/>
        <v>0</v>
      </c>
      <c r="AH65" s="271">
        <f t="shared" si="196"/>
        <v>0</v>
      </c>
      <c r="AI65" s="60">
        <f t="shared" si="197"/>
        <v>0</v>
      </c>
      <c r="AJ65" s="60">
        <f t="shared" si="198"/>
        <v>0</v>
      </c>
      <c r="AK65" s="61" t="str">
        <f t="shared" si="199"/>
        <v/>
      </c>
      <c r="AL65" s="62"/>
      <c r="AM65" s="63">
        <f t="shared" si="200"/>
        <v>0</v>
      </c>
      <c r="AN65" s="59">
        <f t="shared" si="201"/>
        <v>0</v>
      </c>
      <c r="AP65" s="234"/>
      <c r="AQ65" s="234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</row>
    <row r="66" spans="1:67" s="5" customFormat="1" ht="24" customHeight="1">
      <c r="A66" s="260">
        <v>63</v>
      </c>
      <c r="B66" s="107"/>
      <c r="C66" s="147"/>
      <c r="D66" s="218"/>
      <c r="E66" s="108"/>
      <c r="F66" s="109"/>
      <c r="G66" s="110"/>
      <c r="H66" s="111"/>
      <c r="I66" s="114"/>
      <c r="J66" s="112"/>
      <c r="K66" s="113"/>
      <c r="L66" s="111"/>
      <c r="M66" s="114"/>
      <c r="N66" s="115"/>
      <c r="O66" s="116"/>
      <c r="P66" s="111"/>
      <c r="Q66" s="114"/>
      <c r="R66" s="115"/>
      <c r="S66" s="116"/>
      <c r="T66" s="111"/>
      <c r="U66" s="114"/>
      <c r="V66" s="115"/>
      <c r="W66" s="116"/>
      <c r="X66" s="111"/>
      <c r="Y66" s="114"/>
      <c r="Z66" s="115"/>
      <c r="AA66" s="116"/>
      <c r="AB66" s="111"/>
      <c r="AC66" s="224"/>
      <c r="AD66" s="61"/>
      <c r="AE66" s="270">
        <v>0</v>
      </c>
      <c r="AF66" s="270">
        <f t="shared" si="195"/>
        <v>0</v>
      </c>
      <c r="AG66" s="269">
        <f t="shared" si="188"/>
        <v>0</v>
      </c>
      <c r="AH66" s="271">
        <f t="shared" si="196"/>
        <v>0</v>
      </c>
      <c r="AI66" s="60">
        <f t="shared" si="197"/>
        <v>0</v>
      </c>
      <c r="AJ66" s="60">
        <f t="shared" si="198"/>
        <v>0</v>
      </c>
      <c r="AK66" s="61" t="str">
        <f t="shared" si="199"/>
        <v/>
      </c>
      <c r="AL66" s="62"/>
      <c r="AM66" s="63">
        <f t="shared" si="200"/>
        <v>0</v>
      </c>
      <c r="AN66" s="59">
        <f t="shared" si="201"/>
        <v>0</v>
      </c>
      <c r="AP66" s="234"/>
      <c r="AQ66" s="234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</row>
    <row r="67" spans="1:67" s="5" customFormat="1" ht="24" customHeight="1">
      <c r="A67" s="260">
        <v>64</v>
      </c>
      <c r="B67" s="107"/>
      <c r="C67" s="147"/>
      <c r="D67" s="218"/>
      <c r="E67" s="108"/>
      <c r="F67" s="109"/>
      <c r="G67" s="110"/>
      <c r="H67" s="111"/>
      <c r="I67" s="114"/>
      <c r="J67" s="112"/>
      <c r="K67" s="113"/>
      <c r="L67" s="111"/>
      <c r="M67" s="114"/>
      <c r="N67" s="115"/>
      <c r="O67" s="116"/>
      <c r="P67" s="111"/>
      <c r="Q67" s="114"/>
      <c r="R67" s="115"/>
      <c r="S67" s="116"/>
      <c r="T67" s="111"/>
      <c r="U67" s="114"/>
      <c r="V67" s="115"/>
      <c r="W67" s="116"/>
      <c r="X67" s="111"/>
      <c r="Y67" s="114"/>
      <c r="Z67" s="115"/>
      <c r="AA67" s="116"/>
      <c r="AB67" s="111"/>
      <c r="AC67" s="224"/>
      <c r="AD67" s="61"/>
      <c r="AE67" s="270">
        <v>0</v>
      </c>
      <c r="AF67" s="270">
        <f t="shared" si="195"/>
        <v>0</v>
      </c>
      <c r="AG67" s="269">
        <f t="shared" si="188"/>
        <v>0</v>
      </c>
      <c r="AH67" s="271">
        <f t="shared" si="196"/>
        <v>0</v>
      </c>
      <c r="AI67" s="60">
        <f t="shared" si="197"/>
        <v>0</v>
      </c>
      <c r="AJ67" s="60">
        <f t="shared" si="198"/>
        <v>0</v>
      </c>
      <c r="AK67" s="61" t="str">
        <f t="shared" si="199"/>
        <v/>
      </c>
      <c r="AL67" s="62"/>
      <c r="AM67" s="63">
        <f t="shared" si="200"/>
        <v>0</v>
      </c>
      <c r="AN67" s="59">
        <f t="shared" si="201"/>
        <v>0</v>
      </c>
      <c r="AP67" s="234"/>
      <c r="AQ67" s="234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</row>
    <row r="68" spans="1:67" s="5" customFormat="1" ht="24" customHeight="1">
      <c r="A68" s="260">
        <v>65</v>
      </c>
      <c r="B68" s="107"/>
      <c r="C68" s="147"/>
      <c r="D68" s="218"/>
      <c r="E68" s="108"/>
      <c r="F68" s="109"/>
      <c r="G68" s="110"/>
      <c r="H68" s="111"/>
      <c r="I68" s="114"/>
      <c r="J68" s="112"/>
      <c r="K68" s="113"/>
      <c r="L68" s="111"/>
      <c r="M68" s="114"/>
      <c r="N68" s="115"/>
      <c r="O68" s="116"/>
      <c r="P68" s="111"/>
      <c r="Q68" s="114"/>
      <c r="R68" s="115"/>
      <c r="S68" s="116"/>
      <c r="T68" s="111"/>
      <c r="U68" s="114"/>
      <c r="V68" s="115"/>
      <c r="W68" s="116"/>
      <c r="X68" s="111"/>
      <c r="Y68" s="114"/>
      <c r="Z68" s="115"/>
      <c r="AA68" s="116"/>
      <c r="AB68" s="111"/>
      <c r="AC68" s="224"/>
      <c r="AD68" s="61"/>
      <c r="AE68" s="270">
        <v>0</v>
      </c>
      <c r="AF68" s="270">
        <f t="shared" si="195"/>
        <v>0</v>
      </c>
      <c r="AG68" s="269">
        <f t="shared" si="188"/>
        <v>0</v>
      </c>
      <c r="AH68" s="271">
        <f t="shared" si="196"/>
        <v>0</v>
      </c>
      <c r="AI68" s="60">
        <f t="shared" si="197"/>
        <v>0</v>
      </c>
      <c r="AJ68" s="60">
        <f t="shared" si="198"/>
        <v>0</v>
      </c>
      <c r="AK68" s="61" t="str">
        <f t="shared" si="199"/>
        <v/>
      </c>
      <c r="AL68" s="62"/>
      <c r="AM68" s="63">
        <f t="shared" si="200"/>
        <v>0</v>
      </c>
      <c r="AN68" s="59">
        <f t="shared" si="201"/>
        <v>0</v>
      </c>
      <c r="AP68" s="234"/>
      <c r="AQ68" s="234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</row>
    <row r="69" spans="1:67" s="5" customFormat="1" ht="24" customHeight="1">
      <c r="A69" s="260">
        <v>66</v>
      </c>
      <c r="B69" s="107"/>
      <c r="C69" s="147"/>
      <c r="D69" s="218"/>
      <c r="E69" s="108"/>
      <c r="F69" s="109"/>
      <c r="G69" s="110"/>
      <c r="H69" s="111"/>
      <c r="I69" s="114"/>
      <c r="J69" s="112"/>
      <c r="K69" s="113"/>
      <c r="L69" s="111"/>
      <c r="M69" s="114"/>
      <c r="N69" s="115"/>
      <c r="O69" s="116"/>
      <c r="P69" s="111"/>
      <c r="Q69" s="114"/>
      <c r="R69" s="115"/>
      <c r="S69" s="116"/>
      <c r="T69" s="111"/>
      <c r="U69" s="114"/>
      <c r="V69" s="115"/>
      <c r="W69" s="116"/>
      <c r="X69" s="111"/>
      <c r="Y69" s="114"/>
      <c r="Z69" s="115"/>
      <c r="AA69" s="116"/>
      <c r="AB69" s="111"/>
      <c r="AC69" s="224"/>
      <c r="AD69" s="61"/>
      <c r="AE69" s="270">
        <v>0</v>
      </c>
      <c r="AF69" s="270">
        <f t="shared" si="195"/>
        <v>0</v>
      </c>
      <c r="AG69" s="269">
        <f t="shared" ref="AG69" si="202">IF(OR($C69=0,$D69=0,$E69=0),0,SUM(AU69,AY69,BC69,BG69,BK69,BO69))</f>
        <v>0</v>
      </c>
      <c r="AH69" s="271">
        <f t="shared" si="196"/>
        <v>0</v>
      </c>
      <c r="AI69" s="60">
        <f t="shared" ref="AI69" si="203">AG69-AN69</f>
        <v>0</v>
      </c>
      <c r="AJ69" s="60">
        <f t="shared" ref="AJ69" si="204">AI69-AG69</f>
        <v>0</v>
      </c>
      <c r="AK69" s="61" t="str">
        <f t="shared" ref="AK69" si="205">IF(AND(AN69&gt;0,(AI69=AG69-AN69)),"מועסק פחות מ-10% מזמנו במופ","")</f>
        <v/>
      </c>
      <c r="AL69" s="62"/>
      <c r="AM69" s="63">
        <f t="shared" ref="AM69" si="206">IF(OR($C69=0,$E69=0),0,MIN(AQ69*AR69*MIN(AP69,MIN($AL69,AS69)),MIN(AQ69,($F69+$G69))*IF($E69=6,$I69,MIN(AP69,$I69,$AL69)))+MIN(AQ69*AV69*MIN(AP69,MIN($AL69,AW69)),MIN(AQ69,($J69+$K69))*IF($E69=6,$M69,MIN(AP69,$M69,$AL69)))+MIN(AQ69*AZ69*MIN(AP69,MIN($AL69,BA69)),MIN(AQ69,($N69+$O69))*IF($E69=6,$Q69,MIN(AP69,$Q69,$AL69)))+MIN(AQ69*BD69*MIN(AP69,MIN($AL69,BE69)),MIN(AQ69,($R69+$S69))*IF($E69=6,$U69,MIN(AP69,$U69,$AL69)))+MIN(AQ69*BH69*MIN(AP69,MIN($AL69,BI69)),MIN(AQ69,($V69+$W69))*IF($E69=6,$Y69,MIN(AP69,$Y69,$AL69)))+MIN(AQ69*BL69*MIN(AP69,MIN($AL69,BM69)),MIN(AQ69,($Z69+$AA69))*IF($E69=6,$AC69,MIN(AP69,$AC69,$AL69))))</f>
        <v>0</v>
      </c>
      <c r="AN69" s="59">
        <f t="shared" ref="AN69" si="207">IF(OR($C69=0,$E69=0),0,IF($H69*$I69&lt;0.1,AU69,0)+IF($L69*$M69&lt;0.1,AY69,0)+IF($P69*$Q69&lt;0.1,BC69,0)+IF($T69*$U69&lt;0.1,BG69,0)+IF($X69*$Y69&lt;0.1,BK69,0)+IF($AB69*$AC69&lt;0.1,BO69,0))</f>
        <v>0</v>
      </c>
      <c r="AP69" s="234"/>
      <c r="AQ69" s="234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</row>
    <row r="70" spans="1:67" s="5" customFormat="1" ht="24" customHeight="1">
      <c r="A70" s="260">
        <v>67</v>
      </c>
      <c r="B70" s="107"/>
      <c r="C70" s="147"/>
      <c r="D70" s="218"/>
      <c r="E70" s="108"/>
      <c r="F70" s="109"/>
      <c r="G70" s="110"/>
      <c r="H70" s="111"/>
      <c r="I70" s="114"/>
      <c r="J70" s="112"/>
      <c r="K70" s="113"/>
      <c r="L70" s="111"/>
      <c r="M70" s="114"/>
      <c r="N70" s="115"/>
      <c r="O70" s="116"/>
      <c r="P70" s="111"/>
      <c r="Q70" s="114"/>
      <c r="R70" s="115"/>
      <c r="S70" s="116"/>
      <c r="T70" s="111"/>
      <c r="U70" s="114"/>
      <c r="V70" s="115"/>
      <c r="W70" s="116"/>
      <c r="X70" s="111"/>
      <c r="Y70" s="114"/>
      <c r="Z70" s="115"/>
      <c r="AA70" s="116"/>
      <c r="AB70" s="111"/>
      <c r="AC70" s="224"/>
      <c r="AD70" s="61"/>
      <c r="AE70" s="270">
        <v>0</v>
      </c>
      <c r="AF70" s="270">
        <f t="shared" ref="AF70" si="208">(N70+O70)*Q70+(J70+K70)*M70+(F70+G70)*I70</f>
        <v>0</v>
      </c>
      <c r="AG70" s="269">
        <f t="shared" ref="AG70" si="209">IF(OR($C70=0,$D70=0,$E70=0),0,SUM(AU70,AY70,BC70,BG70,BK70,BO70))</f>
        <v>0</v>
      </c>
      <c r="AH70" s="271">
        <f t="shared" ref="AH70" si="210">AD70+AG70</f>
        <v>0</v>
      </c>
      <c r="AI70" s="60">
        <f t="shared" ref="AI70" si="211">AG70-AN70</f>
        <v>0</v>
      </c>
      <c r="AJ70" s="60">
        <f t="shared" ref="AJ70" si="212">AI70-AG70</f>
        <v>0</v>
      </c>
      <c r="AK70" s="61" t="str">
        <f t="shared" ref="AK70" si="213">IF(AND(AN70&gt;0,(AI70=AG70-AN70)),"מועסק פחות מ-10% מזמנו במופ","")</f>
        <v/>
      </c>
      <c r="AL70" s="62"/>
      <c r="AM70" s="63">
        <f t="shared" ref="AM70" si="214">IF(OR($C70=0,$E70=0),0,MIN(AQ70*AR70*MIN(AP70,MIN($AL70,AS70)),MIN(AQ70,($F70+$G70))*IF($E70=6,$I70,MIN(AP70,$I70,$AL70)))+MIN(AQ70*AV70*MIN(AP70,MIN($AL70,AW70)),MIN(AQ70,($J70+$K70))*IF($E70=6,$M70,MIN(AP70,$M70,$AL70)))+MIN(AQ70*AZ70*MIN(AP70,MIN($AL70,BA70)),MIN(AQ70,($N70+$O70))*IF($E70=6,$Q70,MIN(AP70,$Q70,$AL70)))+MIN(AQ70*BD70*MIN(AP70,MIN($AL70,BE70)),MIN(AQ70,($R70+$S70))*IF($E70=6,$U70,MIN(AP70,$U70,$AL70)))+MIN(AQ70*BH70*MIN(AP70,MIN($AL70,BI70)),MIN(AQ70,($V70+$W70))*IF($E70=6,$Y70,MIN(AP70,$Y70,$AL70)))+MIN(AQ70*BL70*MIN(AP70,MIN($AL70,BM70)),MIN(AQ70,($Z70+$AA70))*IF($E70=6,$AC70,MIN(AP70,$AC70,$AL70))))</f>
        <v>0</v>
      </c>
      <c r="AN70" s="59">
        <f t="shared" ref="AN70" si="215">IF(OR($C70=0,$E70=0),0,IF($H70*$I70&lt;0.1,AU70,0)+IF($L70*$M70&lt;0.1,AY70,0)+IF($P70*$Q70&lt;0.1,BC70,0)+IF($T70*$U70&lt;0.1,BG70,0)+IF($X70*$Y70&lt;0.1,BK70,0)+IF($AB70*$AC70&lt;0.1,BO70,0))</f>
        <v>0</v>
      </c>
      <c r="AP70" s="234"/>
      <c r="AQ70" s="234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</row>
    <row r="71" spans="1:67" s="5" customFormat="1" ht="24" customHeight="1">
      <c r="A71" s="260">
        <v>68</v>
      </c>
      <c r="B71" s="107"/>
      <c r="C71" s="147"/>
      <c r="D71" s="218"/>
      <c r="E71" s="108"/>
      <c r="F71" s="109"/>
      <c r="G71" s="110"/>
      <c r="H71" s="111"/>
      <c r="I71" s="114"/>
      <c r="J71" s="112"/>
      <c r="K71" s="113"/>
      <c r="L71" s="111"/>
      <c r="M71" s="114"/>
      <c r="N71" s="115"/>
      <c r="O71" s="116"/>
      <c r="P71" s="111"/>
      <c r="Q71" s="114"/>
      <c r="R71" s="115"/>
      <c r="S71" s="116"/>
      <c r="T71" s="111"/>
      <c r="U71" s="114"/>
      <c r="V71" s="115"/>
      <c r="W71" s="116"/>
      <c r="X71" s="111"/>
      <c r="Y71" s="114"/>
      <c r="Z71" s="115"/>
      <c r="AA71" s="116"/>
      <c r="AB71" s="111"/>
      <c r="AC71" s="224"/>
      <c r="AD71" s="61"/>
      <c r="AE71" s="270">
        <v>0</v>
      </c>
      <c r="AF71" s="270">
        <f t="shared" ref="AF71" si="216">(N71+O71)*Q71+(J71+K71)*M71+(F71+G71)*I71</f>
        <v>0</v>
      </c>
      <c r="AG71" s="269">
        <f t="shared" ref="AG71" si="217">IF(OR($C71=0,$D71=0,$E71=0),0,SUM(AU71,AY71,BC71,BG71,BK71,BO71))</f>
        <v>0</v>
      </c>
      <c r="AH71" s="271">
        <f t="shared" ref="AH71" si="218">AD71+AG71</f>
        <v>0</v>
      </c>
      <c r="AI71" s="60">
        <f t="shared" ref="AI71" si="219">AG71-AN71</f>
        <v>0</v>
      </c>
      <c r="AJ71" s="60">
        <f t="shared" ref="AJ71" si="220">AI71-AG71</f>
        <v>0</v>
      </c>
      <c r="AK71" s="61" t="str">
        <f t="shared" ref="AK71" si="221">IF(AND(AN71&gt;0,(AI71=AG71-AN71)),"מועסק פחות מ-10% מזמנו במופ","")</f>
        <v/>
      </c>
      <c r="AL71" s="62"/>
      <c r="AM71" s="63">
        <f t="shared" ref="AM71" si="222">IF(OR($C71=0,$E71=0),0,MIN(AQ71*AR71*MIN(AP71,MIN($AL71,AS71)),MIN(AQ71,($F71+$G71))*IF($E71=6,$I71,MIN(AP71,$I71,$AL71)))+MIN(AQ71*AV71*MIN(AP71,MIN($AL71,AW71)),MIN(AQ71,($J71+$K71))*IF($E71=6,$M71,MIN(AP71,$M71,$AL71)))+MIN(AQ71*AZ71*MIN(AP71,MIN($AL71,BA71)),MIN(AQ71,($N71+$O71))*IF($E71=6,$Q71,MIN(AP71,$Q71,$AL71)))+MIN(AQ71*BD71*MIN(AP71,MIN($AL71,BE71)),MIN(AQ71,($R71+$S71))*IF($E71=6,$U71,MIN(AP71,$U71,$AL71)))+MIN(AQ71*BH71*MIN(AP71,MIN($AL71,BI71)),MIN(AQ71,($V71+$W71))*IF($E71=6,$Y71,MIN(AP71,$Y71,$AL71)))+MIN(AQ71*BL71*MIN(AP71,MIN($AL71,BM71)),MIN(AQ71,($Z71+$AA71))*IF($E71=6,$AC71,MIN(AP71,$AC71,$AL71))))</f>
        <v>0</v>
      </c>
      <c r="AN71" s="59">
        <f t="shared" ref="AN71" si="223">IF(OR($C71=0,$E71=0),0,IF($H71*$I71&lt;0.1,AU71,0)+IF($L71*$M71&lt;0.1,AY71,0)+IF($P71*$Q71&lt;0.1,BC71,0)+IF($T71*$U71&lt;0.1,BG71,0)+IF($X71*$Y71&lt;0.1,BK71,0)+IF($AB71*$AC71&lt;0.1,BO71,0))</f>
        <v>0</v>
      </c>
      <c r="AP71" s="234"/>
      <c r="AQ71" s="234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</row>
    <row r="72" spans="1:67" s="5" customFormat="1" ht="24" customHeight="1">
      <c r="A72" s="260">
        <v>69</v>
      </c>
      <c r="B72" s="107"/>
      <c r="C72" s="147"/>
      <c r="D72" s="218"/>
      <c r="E72" s="108"/>
      <c r="F72" s="109"/>
      <c r="G72" s="110"/>
      <c r="H72" s="111"/>
      <c r="I72" s="114"/>
      <c r="J72" s="112"/>
      <c r="K72" s="113"/>
      <c r="L72" s="111"/>
      <c r="M72" s="114"/>
      <c r="N72" s="115"/>
      <c r="O72" s="116"/>
      <c r="P72" s="111"/>
      <c r="Q72" s="114"/>
      <c r="R72" s="115"/>
      <c r="S72" s="116"/>
      <c r="T72" s="111"/>
      <c r="U72" s="114"/>
      <c r="V72" s="115"/>
      <c r="W72" s="116"/>
      <c r="X72" s="111"/>
      <c r="Y72" s="114"/>
      <c r="Z72" s="115"/>
      <c r="AA72" s="116"/>
      <c r="AB72" s="111"/>
      <c r="AC72" s="224"/>
      <c r="AD72" s="61"/>
      <c r="AE72" s="270">
        <v>0</v>
      </c>
      <c r="AF72" s="270">
        <f t="shared" ref="AF72" si="224">(N72+O72)*Q72+(J72+K72)*M72+(F72+G72)*I72</f>
        <v>0</v>
      </c>
      <c r="AG72" s="269">
        <f t="shared" ref="AG72:AG101" si="225">IF(OR($C72=0,$D72=0,$E72=0),0,SUM(AU72,AY72,BC72,BG72,BK72,BO72))</f>
        <v>0</v>
      </c>
      <c r="AH72" s="271">
        <f t="shared" ref="AH72" si="226">AD72+AG72</f>
        <v>0</v>
      </c>
      <c r="AI72" s="60">
        <f t="shared" ref="AI72" si="227">AG72-AN72</f>
        <v>0</v>
      </c>
      <c r="AJ72" s="60">
        <f t="shared" ref="AJ72" si="228">AI72-AG72</f>
        <v>0</v>
      </c>
      <c r="AK72" s="61" t="str">
        <f t="shared" ref="AK72" si="229">IF(AND(AN72&gt;0,(AI72=AG72-AN72)),"מועסק פחות מ-10% מזמנו במופ","")</f>
        <v/>
      </c>
      <c r="AL72" s="62"/>
      <c r="AM72" s="63">
        <f t="shared" ref="AM72" si="230">IF(OR($C72=0,$E72=0),0,MIN(AQ72*AR72*MIN(AP72,MIN($AL72,AS72)),MIN(AQ72,($F72+$G72))*IF($E72=6,$I72,MIN(AP72,$I72,$AL72)))+MIN(AQ72*AV72*MIN(AP72,MIN($AL72,AW72)),MIN(AQ72,($J72+$K72))*IF($E72=6,$M72,MIN(AP72,$M72,$AL72)))+MIN(AQ72*AZ72*MIN(AP72,MIN($AL72,BA72)),MIN(AQ72,($N72+$O72))*IF($E72=6,$Q72,MIN(AP72,$Q72,$AL72)))+MIN(AQ72*BD72*MIN(AP72,MIN($AL72,BE72)),MIN(AQ72,($R72+$S72))*IF($E72=6,$U72,MIN(AP72,$U72,$AL72)))+MIN(AQ72*BH72*MIN(AP72,MIN($AL72,BI72)),MIN(AQ72,($V72+$W72))*IF($E72=6,$Y72,MIN(AP72,$Y72,$AL72)))+MIN(AQ72*BL72*MIN(AP72,MIN($AL72,BM72)),MIN(AQ72,($Z72+$AA72))*IF($E72=6,$AC72,MIN(AP72,$AC72,$AL72))))</f>
        <v>0</v>
      </c>
      <c r="AN72" s="59">
        <f t="shared" ref="AN72" si="231">IF(OR($C72=0,$E72=0),0,IF($H72*$I72&lt;0.1,AU72,0)+IF($L72*$M72&lt;0.1,AY72,0)+IF($P72*$Q72&lt;0.1,BC72,0)+IF($T72*$U72&lt;0.1,BG72,0)+IF($X72*$Y72&lt;0.1,BK72,0)+IF($AB72*$AC72&lt;0.1,BO72,0))</f>
        <v>0</v>
      </c>
      <c r="AP72" s="234"/>
      <c r="AQ72" s="234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</row>
    <row r="73" spans="1:67" s="5" customFormat="1" ht="24" customHeight="1">
      <c r="A73" s="260">
        <v>70</v>
      </c>
      <c r="B73" s="107"/>
      <c r="C73" s="147"/>
      <c r="D73" s="218"/>
      <c r="E73" s="108"/>
      <c r="F73" s="109"/>
      <c r="G73" s="110"/>
      <c r="H73" s="111"/>
      <c r="I73" s="114"/>
      <c r="J73" s="112"/>
      <c r="K73" s="113"/>
      <c r="L73" s="111"/>
      <c r="M73" s="114"/>
      <c r="N73" s="115"/>
      <c r="O73" s="116"/>
      <c r="P73" s="111"/>
      <c r="Q73" s="114"/>
      <c r="R73" s="115"/>
      <c r="S73" s="116"/>
      <c r="T73" s="111"/>
      <c r="U73" s="114"/>
      <c r="V73" s="115"/>
      <c r="W73" s="116"/>
      <c r="X73" s="111"/>
      <c r="Y73" s="114"/>
      <c r="Z73" s="115"/>
      <c r="AA73" s="116"/>
      <c r="AB73" s="111"/>
      <c r="AC73" s="224"/>
      <c r="AD73" s="61"/>
      <c r="AE73" s="270">
        <v>0</v>
      </c>
      <c r="AF73" s="270">
        <f t="shared" ref="AF73:AF100" si="232">(N73+O73)*Q73+(J73+K73)*M73+(F73+G73)*I73</f>
        <v>0</v>
      </c>
      <c r="AG73" s="269">
        <f t="shared" si="225"/>
        <v>0</v>
      </c>
      <c r="AH73" s="271">
        <f t="shared" ref="AH73:AH100" si="233">AD73+AG73</f>
        <v>0</v>
      </c>
      <c r="AI73" s="60">
        <f t="shared" ref="AI73:AI101" si="234">AG73-AN73</f>
        <v>0</v>
      </c>
      <c r="AJ73" s="60">
        <f t="shared" ref="AJ73:AJ101" si="235">AI73-AG73</f>
        <v>0</v>
      </c>
      <c r="AK73" s="61" t="str">
        <f t="shared" ref="AK73:AK101" si="236">IF(AND(AN73&gt;0,(AI73=AG73-AN73)),"מועסק פחות מ-10% מזמנו במופ","")</f>
        <v/>
      </c>
      <c r="AL73" s="62"/>
      <c r="AM73" s="63">
        <f t="shared" ref="AM73:AM101" si="237">IF(OR($C73=0,$E73=0),0,MIN(AQ73*AR73*MIN(AP73,MIN($AL73,AS73)),MIN(AQ73,($F73+$G73))*IF($E73=6,$I73,MIN(AP73,$I73,$AL73)))+MIN(AQ73*AV73*MIN(AP73,MIN($AL73,AW73)),MIN(AQ73,($J73+$K73))*IF($E73=6,$M73,MIN(AP73,$M73,$AL73)))+MIN(AQ73*AZ73*MIN(AP73,MIN($AL73,BA73)),MIN(AQ73,($N73+$O73))*IF($E73=6,$Q73,MIN(AP73,$Q73,$AL73)))+MIN(AQ73*BD73*MIN(AP73,MIN($AL73,BE73)),MIN(AQ73,($R73+$S73))*IF($E73=6,$U73,MIN(AP73,$U73,$AL73)))+MIN(AQ73*BH73*MIN(AP73,MIN($AL73,BI73)),MIN(AQ73,($V73+$W73))*IF($E73=6,$Y73,MIN(AP73,$Y73,$AL73)))+MIN(AQ73*BL73*MIN(AP73,MIN($AL73,BM73)),MIN(AQ73,($Z73+$AA73))*IF($E73=6,$AC73,MIN(AP73,$AC73,$AL73))))</f>
        <v>0</v>
      </c>
      <c r="AN73" s="59">
        <f t="shared" ref="AN73:AN101" si="238">IF(OR($C73=0,$E73=0),0,IF($H73*$I73&lt;0.1,AU73,0)+IF($L73*$M73&lt;0.1,AY73,0)+IF($P73*$Q73&lt;0.1,BC73,0)+IF($T73*$U73&lt;0.1,BG73,0)+IF($X73*$Y73&lt;0.1,BK73,0)+IF($AB73*$AC73&lt;0.1,BO73,0))</f>
        <v>0</v>
      </c>
      <c r="AP73" s="234"/>
      <c r="AQ73" s="234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</row>
    <row r="74" spans="1:67" s="5" customFormat="1" ht="24" customHeight="1">
      <c r="A74" s="260">
        <v>71</v>
      </c>
      <c r="B74" s="107"/>
      <c r="C74" s="147"/>
      <c r="D74" s="218"/>
      <c r="E74" s="108"/>
      <c r="F74" s="109"/>
      <c r="G74" s="110"/>
      <c r="H74" s="111"/>
      <c r="I74" s="114"/>
      <c r="J74" s="112"/>
      <c r="K74" s="113"/>
      <c r="L74" s="111"/>
      <c r="M74" s="114"/>
      <c r="N74" s="115"/>
      <c r="O74" s="116"/>
      <c r="P74" s="111"/>
      <c r="Q74" s="114"/>
      <c r="R74" s="115"/>
      <c r="S74" s="116"/>
      <c r="T74" s="111"/>
      <c r="U74" s="114"/>
      <c r="V74" s="115"/>
      <c r="W74" s="116"/>
      <c r="X74" s="111"/>
      <c r="Y74" s="114"/>
      <c r="Z74" s="115"/>
      <c r="AA74" s="116"/>
      <c r="AB74" s="111"/>
      <c r="AC74" s="224"/>
      <c r="AD74" s="61"/>
      <c r="AE74" s="270">
        <v>0</v>
      </c>
      <c r="AF74" s="270">
        <f t="shared" si="232"/>
        <v>0</v>
      </c>
      <c r="AG74" s="269">
        <f t="shared" si="225"/>
        <v>0</v>
      </c>
      <c r="AH74" s="271">
        <f t="shared" si="233"/>
        <v>0</v>
      </c>
      <c r="AI74" s="60">
        <f t="shared" si="234"/>
        <v>0</v>
      </c>
      <c r="AJ74" s="60">
        <f t="shared" si="235"/>
        <v>0</v>
      </c>
      <c r="AK74" s="61" t="str">
        <f t="shared" si="236"/>
        <v/>
      </c>
      <c r="AL74" s="62"/>
      <c r="AM74" s="63">
        <f t="shared" si="237"/>
        <v>0</v>
      </c>
      <c r="AN74" s="59">
        <f t="shared" si="238"/>
        <v>0</v>
      </c>
      <c r="AP74" s="234"/>
      <c r="AQ74" s="234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</row>
    <row r="75" spans="1:67" s="5" customFormat="1" ht="24" customHeight="1">
      <c r="A75" s="260">
        <v>72</v>
      </c>
      <c r="B75" s="107"/>
      <c r="C75" s="147"/>
      <c r="D75" s="218"/>
      <c r="E75" s="108"/>
      <c r="F75" s="109"/>
      <c r="G75" s="110"/>
      <c r="H75" s="111"/>
      <c r="I75" s="114"/>
      <c r="J75" s="112"/>
      <c r="K75" s="113"/>
      <c r="L75" s="111"/>
      <c r="M75" s="114"/>
      <c r="N75" s="115"/>
      <c r="O75" s="116"/>
      <c r="P75" s="111"/>
      <c r="Q75" s="114"/>
      <c r="R75" s="115"/>
      <c r="S75" s="116"/>
      <c r="T75" s="111"/>
      <c r="U75" s="114"/>
      <c r="V75" s="115"/>
      <c r="W75" s="116"/>
      <c r="X75" s="111"/>
      <c r="Y75" s="114"/>
      <c r="Z75" s="115"/>
      <c r="AA75" s="116"/>
      <c r="AB75" s="111"/>
      <c r="AC75" s="224"/>
      <c r="AD75" s="61"/>
      <c r="AE75" s="270">
        <v>0</v>
      </c>
      <c r="AF75" s="270">
        <f t="shared" si="232"/>
        <v>0</v>
      </c>
      <c r="AG75" s="269">
        <f t="shared" si="225"/>
        <v>0</v>
      </c>
      <c r="AH75" s="271">
        <f t="shared" si="233"/>
        <v>0</v>
      </c>
      <c r="AI75" s="60">
        <f t="shared" si="234"/>
        <v>0</v>
      </c>
      <c r="AJ75" s="60">
        <f t="shared" si="235"/>
        <v>0</v>
      </c>
      <c r="AK75" s="61" t="str">
        <f t="shared" si="236"/>
        <v/>
      </c>
      <c r="AL75" s="62"/>
      <c r="AM75" s="63">
        <f t="shared" si="237"/>
        <v>0</v>
      </c>
      <c r="AN75" s="59">
        <f t="shared" si="238"/>
        <v>0</v>
      </c>
      <c r="AP75" s="234"/>
      <c r="AQ75" s="234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</row>
    <row r="76" spans="1:67" s="5" customFormat="1" ht="24" customHeight="1">
      <c r="A76" s="260">
        <v>73</v>
      </c>
      <c r="B76" s="107"/>
      <c r="C76" s="147"/>
      <c r="D76" s="218"/>
      <c r="E76" s="108"/>
      <c r="F76" s="109"/>
      <c r="G76" s="110"/>
      <c r="H76" s="111"/>
      <c r="I76" s="114"/>
      <c r="J76" s="112"/>
      <c r="K76" s="113"/>
      <c r="L76" s="111"/>
      <c r="M76" s="114"/>
      <c r="N76" s="115"/>
      <c r="O76" s="116"/>
      <c r="P76" s="111"/>
      <c r="Q76" s="114"/>
      <c r="R76" s="115"/>
      <c r="S76" s="116"/>
      <c r="T76" s="111"/>
      <c r="U76" s="114"/>
      <c r="V76" s="115"/>
      <c r="W76" s="116"/>
      <c r="X76" s="111"/>
      <c r="Y76" s="114"/>
      <c r="Z76" s="115"/>
      <c r="AA76" s="116"/>
      <c r="AB76" s="111"/>
      <c r="AC76" s="224"/>
      <c r="AD76" s="61"/>
      <c r="AE76" s="270">
        <v>0</v>
      </c>
      <c r="AF76" s="270">
        <f t="shared" si="232"/>
        <v>0</v>
      </c>
      <c r="AG76" s="269">
        <f t="shared" si="225"/>
        <v>0</v>
      </c>
      <c r="AH76" s="271">
        <f t="shared" si="233"/>
        <v>0</v>
      </c>
      <c r="AI76" s="60">
        <f t="shared" si="234"/>
        <v>0</v>
      </c>
      <c r="AJ76" s="60">
        <f t="shared" si="235"/>
        <v>0</v>
      </c>
      <c r="AK76" s="61" t="str">
        <f t="shared" si="236"/>
        <v/>
      </c>
      <c r="AL76" s="62"/>
      <c r="AM76" s="63">
        <f t="shared" si="237"/>
        <v>0</v>
      </c>
      <c r="AN76" s="59">
        <f t="shared" si="238"/>
        <v>0</v>
      </c>
      <c r="AP76" s="234"/>
      <c r="AQ76" s="234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</row>
    <row r="77" spans="1:67" s="5" customFormat="1" ht="24" customHeight="1">
      <c r="A77" s="260">
        <v>74</v>
      </c>
      <c r="B77" s="107"/>
      <c r="C77" s="147"/>
      <c r="D77" s="218"/>
      <c r="E77" s="108"/>
      <c r="F77" s="109"/>
      <c r="G77" s="110"/>
      <c r="H77" s="111"/>
      <c r="I77" s="114"/>
      <c r="J77" s="112"/>
      <c r="K77" s="113"/>
      <c r="L77" s="111"/>
      <c r="M77" s="114"/>
      <c r="N77" s="115"/>
      <c r="O77" s="116"/>
      <c r="P77" s="111"/>
      <c r="Q77" s="114"/>
      <c r="R77" s="115"/>
      <c r="S77" s="116"/>
      <c r="T77" s="111"/>
      <c r="U77" s="114"/>
      <c r="V77" s="115"/>
      <c r="W77" s="116"/>
      <c r="X77" s="111"/>
      <c r="Y77" s="114"/>
      <c r="Z77" s="115"/>
      <c r="AA77" s="116"/>
      <c r="AB77" s="111"/>
      <c r="AC77" s="224"/>
      <c r="AD77" s="61"/>
      <c r="AE77" s="270">
        <v>0</v>
      </c>
      <c r="AF77" s="270">
        <f t="shared" si="232"/>
        <v>0</v>
      </c>
      <c r="AG77" s="269">
        <f t="shared" si="225"/>
        <v>0</v>
      </c>
      <c r="AH77" s="271">
        <f t="shared" si="233"/>
        <v>0</v>
      </c>
      <c r="AI77" s="60">
        <f t="shared" si="234"/>
        <v>0</v>
      </c>
      <c r="AJ77" s="60">
        <f t="shared" si="235"/>
        <v>0</v>
      </c>
      <c r="AK77" s="61" t="str">
        <f t="shared" si="236"/>
        <v/>
      </c>
      <c r="AL77" s="62"/>
      <c r="AM77" s="63">
        <f t="shared" si="237"/>
        <v>0</v>
      </c>
      <c r="AN77" s="59">
        <f t="shared" si="238"/>
        <v>0</v>
      </c>
      <c r="AP77" s="234"/>
      <c r="AQ77" s="234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</row>
    <row r="78" spans="1:67" s="5" customFormat="1" ht="24" customHeight="1">
      <c r="A78" s="260">
        <v>75</v>
      </c>
      <c r="B78" s="107"/>
      <c r="C78" s="147"/>
      <c r="D78" s="218"/>
      <c r="E78" s="108"/>
      <c r="F78" s="109"/>
      <c r="G78" s="110"/>
      <c r="H78" s="111"/>
      <c r="I78" s="114"/>
      <c r="J78" s="112"/>
      <c r="K78" s="113"/>
      <c r="L78" s="111"/>
      <c r="M78" s="114"/>
      <c r="N78" s="115"/>
      <c r="O78" s="116"/>
      <c r="P78" s="111"/>
      <c r="Q78" s="114"/>
      <c r="R78" s="115"/>
      <c r="S78" s="116"/>
      <c r="T78" s="111"/>
      <c r="U78" s="114"/>
      <c r="V78" s="115"/>
      <c r="W78" s="116"/>
      <c r="X78" s="111"/>
      <c r="Y78" s="114"/>
      <c r="Z78" s="115"/>
      <c r="AA78" s="116"/>
      <c r="AB78" s="111"/>
      <c r="AC78" s="224"/>
      <c r="AD78" s="61"/>
      <c r="AE78" s="270">
        <v>0</v>
      </c>
      <c r="AF78" s="270">
        <f t="shared" si="232"/>
        <v>0</v>
      </c>
      <c r="AG78" s="269">
        <f t="shared" si="225"/>
        <v>0</v>
      </c>
      <c r="AH78" s="271">
        <f t="shared" si="233"/>
        <v>0</v>
      </c>
      <c r="AI78" s="60">
        <f t="shared" si="234"/>
        <v>0</v>
      </c>
      <c r="AJ78" s="60">
        <f t="shared" si="235"/>
        <v>0</v>
      </c>
      <c r="AK78" s="61" t="str">
        <f t="shared" si="236"/>
        <v/>
      </c>
      <c r="AL78" s="62"/>
      <c r="AM78" s="63">
        <f t="shared" si="237"/>
        <v>0</v>
      </c>
      <c r="AN78" s="59">
        <f t="shared" si="238"/>
        <v>0</v>
      </c>
      <c r="AP78" s="234"/>
      <c r="AQ78" s="234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</row>
    <row r="79" spans="1:67" s="5" customFormat="1" ht="24" customHeight="1">
      <c r="A79" s="260">
        <v>76</v>
      </c>
      <c r="B79" s="107"/>
      <c r="C79" s="147"/>
      <c r="D79" s="218"/>
      <c r="E79" s="108"/>
      <c r="F79" s="109"/>
      <c r="G79" s="110"/>
      <c r="H79" s="111"/>
      <c r="I79" s="114"/>
      <c r="J79" s="112"/>
      <c r="K79" s="113"/>
      <c r="L79" s="111"/>
      <c r="M79" s="114"/>
      <c r="N79" s="115"/>
      <c r="O79" s="116"/>
      <c r="P79" s="111"/>
      <c r="Q79" s="114"/>
      <c r="R79" s="115"/>
      <c r="S79" s="116"/>
      <c r="T79" s="111"/>
      <c r="U79" s="114"/>
      <c r="V79" s="115"/>
      <c r="W79" s="116"/>
      <c r="X79" s="111"/>
      <c r="Y79" s="114"/>
      <c r="Z79" s="115"/>
      <c r="AA79" s="116"/>
      <c r="AB79" s="111"/>
      <c r="AC79" s="224"/>
      <c r="AD79" s="61"/>
      <c r="AE79" s="270">
        <v>0</v>
      </c>
      <c r="AF79" s="270">
        <f t="shared" si="232"/>
        <v>0</v>
      </c>
      <c r="AG79" s="269">
        <f t="shared" si="225"/>
        <v>0</v>
      </c>
      <c r="AH79" s="271">
        <f t="shared" si="233"/>
        <v>0</v>
      </c>
      <c r="AI79" s="60">
        <f t="shared" si="234"/>
        <v>0</v>
      </c>
      <c r="AJ79" s="60">
        <f t="shared" si="235"/>
        <v>0</v>
      </c>
      <c r="AK79" s="61" t="str">
        <f t="shared" si="236"/>
        <v/>
      </c>
      <c r="AL79" s="62"/>
      <c r="AM79" s="63">
        <f t="shared" si="237"/>
        <v>0</v>
      </c>
      <c r="AN79" s="59">
        <f t="shared" si="238"/>
        <v>0</v>
      </c>
      <c r="AP79" s="234"/>
      <c r="AQ79" s="234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</row>
    <row r="80" spans="1:67" s="5" customFormat="1" ht="24" customHeight="1">
      <c r="A80" s="260">
        <v>77</v>
      </c>
      <c r="B80" s="107"/>
      <c r="C80" s="147"/>
      <c r="D80" s="218"/>
      <c r="E80" s="108"/>
      <c r="F80" s="109"/>
      <c r="G80" s="110"/>
      <c r="H80" s="111"/>
      <c r="I80" s="114"/>
      <c r="J80" s="112"/>
      <c r="K80" s="113"/>
      <c r="L80" s="111"/>
      <c r="M80" s="114"/>
      <c r="N80" s="115"/>
      <c r="O80" s="116"/>
      <c r="P80" s="111"/>
      <c r="Q80" s="114"/>
      <c r="R80" s="115"/>
      <c r="S80" s="116"/>
      <c r="T80" s="111"/>
      <c r="U80" s="114"/>
      <c r="V80" s="115"/>
      <c r="W80" s="116"/>
      <c r="X80" s="111"/>
      <c r="Y80" s="114"/>
      <c r="Z80" s="115"/>
      <c r="AA80" s="116"/>
      <c r="AB80" s="111"/>
      <c r="AC80" s="224"/>
      <c r="AD80" s="61"/>
      <c r="AE80" s="270">
        <v>0</v>
      </c>
      <c r="AF80" s="270">
        <f t="shared" si="232"/>
        <v>0</v>
      </c>
      <c r="AG80" s="269">
        <f t="shared" si="225"/>
        <v>0</v>
      </c>
      <c r="AH80" s="271">
        <f t="shared" si="233"/>
        <v>0</v>
      </c>
      <c r="AI80" s="60">
        <f t="shared" si="234"/>
        <v>0</v>
      </c>
      <c r="AJ80" s="60">
        <f t="shared" si="235"/>
        <v>0</v>
      </c>
      <c r="AK80" s="61" t="str">
        <f t="shared" si="236"/>
        <v/>
      </c>
      <c r="AL80" s="62"/>
      <c r="AM80" s="63">
        <f t="shared" si="237"/>
        <v>0</v>
      </c>
      <c r="AN80" s="59">
        <f t="shared" si="238"/>
        <v>0</v>
      </c>
      <c r="AP80" s="234"/>
      <c r="AQ80" s="234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</row>
    <row r="81" spans="1:67" s="5" customFormat="1" ht="24" customHeight="1">
      <c r="A81" s="260">
        <v>78</v>
      </c>
      <c r="B81" s="107"/>
      <c r="C81" s="147"/>
      <c r="D81" s="218"/>
      <c r="E81" s="108"/>
      <c r="F81" s="109"/>
      <c r="G81" s="110"/>
      <c r="H81" s="111"/>
      <c r="I81" s="114"/>
      <c r="J81" s="112"/>
      <c r="K81" s="113"/>
      <c r="L81" s="111"/>
      <c r="M81" s="114"/>
      <c r="N81" s="115"/>
      <c r="O81" s="116"/>
      <c r="P81" s="111"/>
      <c r="Q81" s="114"/>
      <c r="R81" s="115"/>
      <c r="S81" s="116"/>
      <c r="T81" s="111"/>
      <c r="U81" s="114"/>
      <c r="V81" s="115"/>
      <c r="W81" s="116"/>
      <c r="X81" s="111"/>
      <c r="Y81" s="114"/>
      <c r="Z81" s="115"/>
      <c r="AA81" s="116"/>
      <c r="AB81" s="111"/>
      <c r="AC81" s="224"/>
      <c r="AD81" s="61"/>
      <c r="AE81" s="270">
        <v>0</v>
      </c>
      <c r="AF81" s="270">
        <f t="shared" si="232"/>
        <v>0</v>
      </c>
      <c r="AG81" s="269">
        <f t="shared" si="225"/>
        <v>0</v>
      </c>
      <c r="AH81" s="271">
        <f t="shared" si="233"/>
        <v>0</v>
      </c>
      <c r="AI81" s="60">
        <f t="shared" si="234"/>
        <v>0</v>
      </c>
      <c r="AJ81" s="60">
        <f t="shared" si="235"/>
        <v>0</v>
      </c>
      <c r="AK81" s="61" t="str">
        <f t="shared" si="236"/>
        <v/>
      </c>
      <c r="AL81" s="62"/>
      <c r="AM81" s="63">
        <f t="shared" si="237"/>
        <v>0</v>
      </c>
      <c r="AN81" s="59">
        <f t="shared" si="238"/>
        <v>0</v>
      </c>
      <c r="AP81" s="234"/>
      <c r="AQ81" s="234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</row>
    <row r="82" spans="1:67" s="5" customFormat="1" ht="24" customHeight="1">
      <c r="A82" s="260">
        <v>79</v>
      </c>
      <c r="B82" s="107"/>
      <c r="C82" s="147"/>
      <c r="D82" s="218"/>
      <c r="E82" s="108"/>
      <c r="F82" s="109"/>
      <c r="G82" s="110"/>
      <c r="H82" s="111"/>
      <c r="I82" s="114"/>
      <c r="J82" s="112"/>
      <c r="K82" s="113"/>
      <c r="L82" s="111"/>
      <c r="M82" s="114"/>
      <c r="N82" s="115"/>
      <c r="O82" s="116"/>
      <c r="P82" s="111"/>
      <c r="Q82" s="114"/>
      <c r="R82" s="115"/>
      <c r="S82" s="116"/>
      <c r="T82" s="111"/>
      <c r="U82" s="114"/>
      <c r="V82" s="115"/>
      <c r="W82" s="116"/>
      <c r="X82" s="111"/>
      <c r="Y82" s="114"/>
      <c r="Z82" s="115"/>
      <c r="AA82" s="116"/>
      <c r="AB82" s="111"/>
      <c r="AC82" s="224"/>
      <c r="AD82" s="61"/>
      <c r="AE82" s="270">
        <v>0</v>
      </c>
      <c r="AF82" s="270">
        <f t="shared" si="232"/>
        <v>0</v>
      </c>
      <c r="AG82" s="269">
        <f t="shared" si="225"/>
        <v>0</v>
      </c>
      <c r="AH82" s="271">
        <f t="shared" si="233"/>
        <v>0</v>
      </c>
      <c r="AI82" s="60">
        <f t="shared" si="234"/>
        <v>0</v>
      </c>
      <c r="AJ82" s="60">
        <f t="shared" si="235"/>
        <v>0</v>
      </c>
      <c r="AK82" s="61" t="str">
        <f t="shared" si="236"/>
        <v/>
      </c>
      <c r="AL82" s="62"/>
      <c r="AM82" s="63">
        <f t="shared" si="237"/>
        <v>0</v>
      </c>
      <c r="AN82" s="59">
        <f t="shared" si="238"/>
        <v>0</v>
      </c>
      <c r="AP82" s="234"/>
      <c r="AQ82" s="234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</row>
    <row r="83" spans="1:67" s="5" customFormat="1" ht="24" customHeight="1">
      <c r="A83" s="260">
        <v>80</v>
      </c>
      <c r="B83" s="107"/>
      <c r="C83" s="147"/>
      <c r="D83" s="218"/>
      <c r="E83" s="108"/>
      <c r="F83" s="109"/>
      <c r="G83" s="110"/>
      <c r="H83" s="111"/>
      <c r="I83" s="114"/>
      <c r="J83" s="112"/>
      <c r="K83" s="113"/>
      <c r="L83" s="111"/>
      <c r="M83" s="114"/>
      <c r="N83" s="115"/>
      <c r="O83" s="116"/>
      <c r="P83" s="111"/>
      <c r="Q83" s="114"/>
      <c r="R83" s="115"/>
      <c r="S83" s="116"/>
      <c r="T83" s="111"/>
      <c r="U83" s="114"/>
      <c r="V83" s="115"/>
      <c r="W83" s="116"/>
      <c r="X83" s="111"/>
      <c r="Y83" s="114"/>
      <c r="Z83" s="115"/>
      <c r="AA83" s="116"/>
      <c r="AB83" s="111"/>
      <c r="AC83" s="224"/>
      <c r="AD83" s="61"/>
      <c r="AE83" s="270">
        <v>0</v>
      </c>
      <c r="AF83" s="270">
        <f t="shared" si="232"/>
        <v>0</v>
      </c>
      <c r="AG83" s="269">
        <f t="shared" si="225"/>
        <v>0</v>
      </c>
      <c r="AH83" s="271">
        <f t="shared" si="233"/>
        <v>0</v>
      </c>
      <c r="AI83" s="60">
        <f t="shared" si="234"/>
        <v>0</v>
      </c>
      <c r="AJ83" s="60">
        <f t="shared" si="235"/>
        <v>0</v>
      </c>
      <c r="AK83" s="61" t="str">
        <f t="shared" si="236"/>
        <v/>
      </c>
      <c r="AL83" s="62"/>
      <c r="AM83" s="63">
        <f t="shared" si="237"/>
        <v>0</v>
      </c>
      <c r="AN83" s="59">
        <f t="shared" si="238"/>
        <v>0</v>
      </c>
      <c r="AP83" s="234"/>
      <c r="AQ83" s="234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</row>
    <row r="84" spans="1:67" s="5" customFormat="1" ht="24" customHeight="1">
      <c r="A84" s="260">
        <v>81</v>
      </c>
      <c r="B84" s="107"/>
      <c r="C84" s="147"/>
      <c r="D84" s="218"/>
      <c r="E84" s="108"/>
      <c r="F84" s="109"/>
      <c r="G84" s="110"/>
      <c r="H84" s="111"/>
      <c r="I84" s="114"/>
      <c r="J84" s="112"/>
      <c r="K84" s="113"/>
      <c r="L84" s="111"/>
      <c r="M84" s="114"/>
      <c r="N84" s="115"/>
      <c r="O84" s="116"/>
      <c r="P84" s="111"/>
      <c r="Q84" s="114"/>
      <c r="R84" s="115"/>
      <c r="S84" s="116"/>
      <c r="T84" s="111"/>
      <c r="U84" s="114"/>
      <c r="V84" s="115"/>
      <c r="W84" s="116"/>
      <c r="X84" s="111"/>
      <c r="Y84" s="114"/>
      <c r="Z84" s="115"/>
      <c r="AA84" s="116"/>
      <c r="AB84" s="111"/>
      <c r="AC84" s="224"/>
      <c r="AD84" s="61"/>
      <c r="AE84" s="270">
        <v>0</v>
      </c>
      <c r="AF84" s="270">
        <f t="shared" si="232"/>
        <v>0</v>
      </c>
      <c r="AG84" s="269">
        <f t="shared" si="225"/>
        <v>0</v>
      </c>
      <c r="AH84" s="271">
        <f t="shared" si="233"/>
        <v>0</v>
      </c>
      <c r="AI84" s="60">
        <f t="shared" si="234"/>
        <v>0</v>
      </c>
      <c r="AJ84" s="60">
        <f t="shared" si="235"/>
        <v>0</v>
      </c>
      <c r="AK84" s="61" t="str">
        <f t="shared" si="236"/>
        <v/>
      </c>
      <c r="AL84" s="62"/>
      <c r="AM84" s="63">
        <f t="shared" si="237"/>
        <v>0</v>
      </c>
      <c r="AN84" s="59">
        <f t="shared" si="238"/>
        <v>0</v>
      </c>
      <c r="AP84" s="234"/>
      <c r="AQ84" s="234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</row>
    <row r="85" spans="1:67" s="5" customFormat="1" ht="24" customHeight="1">
      <c r="A85" s="260">
        <v>82</v>
      </c>
      <c r="B85" s="107"/>
      <c r="C85" s="147"/>
      <c r="D85" s="218"/>
      <c r="E85" s="108"/>
      <c r="F85" s="109"/>
      <c r="G85" s="110"/>
      <c r="H85" s="111"/>
      <c r="I85" s="114"/>
      <c r="J85" s="112"/>
      <c r="K85" s="113"/>
      <c r="L85" s="111"/>
      <c r="M85" s="114"/>
      <c r="N85" s="115"/>
      <c r="O85" s="116"/>
      <c r="P85" s="111"/>
      <c r="Q85" s="114"/>
      <c r="R85" s="115"/>
      <c r="S85" s="116"/>
      <c r="T85" s="111"/>
      <c r="U85" s="114"/>
      <c r="V85" s="115"/>
      <c r="W85" s="116"/>
      <c r="X85" s="111"/>
      <c r="Y85" s="114"/>
      <c r="Z85" s="115"/>
      <c r="AA85" s="116"/>
      <c r="AB85" s="111"/>
      <c r="AC85" s="224"/>
      <c r="AD85" s="61"/>
      <c r="AE85" s="270">
        <v>0</v>
      </c>
      <c r="AF85" s="270">
        <f t="shared" si="232"/>
        <v>0</v>
      </c>
      <c r="AG85" s="269">
        <f t="shared" si="225"/>
        <v>0</v>
      </c>
      <c r="AH85" s="271">
        <f t="shared" si="233"/>
        <v>0</v>
      </c>
      <c r="AI85" s="60">
        <f t="shared" si="234"/>
        <v>0</v>
      </c>
      <c r="AJ85" s="60">
        <f t="shared" si="235"/>
        <v>0</v>
      </c>
      <c r="AK85" s="61" t="str">
        <f t="shared" si="236"/>
        <v/>
      </c>
      <c r="AL85" s="62"/>
      <c r="AM85" s="63">
        <f t="shared" si="237"/>
        <v>0</v>
      </c>
      <c r="AN85" s="59">
        <f t="shared" si="238"/>
        <v>0</v>
      </c>
      <c r="AP85" s="234"/>
      <c r="AQ85" s="234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</row>
    <row r="86" spans="1:67" s="5" customFormat="1" ht="24" customHeight="1">
      <c r="A86" s="260">
        <v>83</v>
      </c>
      <c r="B86" s="107"/>
      <c r="C86" s="147"/>
      <c r="D86" s="218"/>
      <c r="E86" s="108"/>
      <c r="F86" s="109"/>
      <c r="G86" s="110"/>
      <c r="H86" s="111"/>
      <c r="I86" s="114"/>
      <c r="J86" s="112"/>
      <c r="K86" s="113"/>
      <c r="L86" s="111"/>
      <c r="M86" s="114"/>
      <c r="N86" s="115"/>
      <c r="O86" s="116"/>
      <c r="P86" s="111"/>
      <c r="Q86" s="114"/>
      <c r="R86" s="115"/>
      <c r="S86" s="116"/>
      <c r="T86" s="111"/>
      <c r="U86" s="114"/>
      <c r="V86" s="115"/>
      <c r="W86" s="116"/>
      <c r="X86" s="111"/>
      <c r="Y86" s="114"/>
      <c r="Z86" s="115"/>
      <c r="AA86" s="116"/>
      <c r="AB86" s="111"/>
      <c r="AC86" s="224"/>
      <c r="AD86" s="61"/>
      <c r="AE86" s="270">
        <v>0</v>
      </c>
      <c r="AF86" s="270">
        <f t="shared" si="232"/>
        <v>0</v>
      </c>
      <c r="AG86" s="269">
        <f t="shared" si="225"/>
        <v>0</v>
      </c>
      <c r="AH86" s="271">
        <f t="shared" si="233"/>
        <v>0</v>
      </c>
      <c r="AI86" s="60">
        <f t="shared" si="234"/>
        <v>0</v>
      </c>
      <c r="AJ86" s="60">
        <f t="shared" si="235"/>
        <v>0</v>
      </c>
      <c r="AK86" s="61" t="str">
        <f t="shared" si="236"/>
        <v/>
      </c>
      <c r="AL86" s="62"/>
      <c r="AM86" s="63">
        <f t="shared" si="237"/>
        <v>0</v>
      </c>
      <c r="AN86" s="59">
        <f t="shared" si="238"/>
        <v>0</v>
      </c>
      <c r="AP86" s="234"/>
      <c r="AQ86" s="234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</row>
    <row r="87" spans="1:67" s="5" customFormat="1" ht="24" customHeight="1">
      <c r="A87" s="260">
        <v>84</v>
      </c>
      <c r="B87" s="107"/>
      <c r="C87" s="147"/>
      <c r="D87" s="218"/>
      <c r="E87" s="108"/>
      <c r="F87" s="109"/>
      <c r="G87" s="110"/>
      <c r="H87" s="111"/>
      <c r="I87" s="114"/>
      <c r="J87" s="112"/>
      <c r="K87" s="113"/>
      <c r="L87" s="111"/>
      <c r="M87" s="114"/>
      <c r="N87" s="115"/>
      <c r="O87" s="116"/>
      <c r="P87" s="111"/>
      <c r="Q87" s="114"/>
      <c r="R87" s="115"/>
      <c r="S87" s="116"/>
      <c r="T87" s="111"/>
      <c r="U87" s="114"/>
      <c r="V87" s="115"/>
      <c r="W87" s="116"/>
      <c r="X87" s="111"/>
      <c r="Y87" s="114"/>
      <c r="Z87" s="115"/>
      <c r="AA87" s="116"/>
      <c r="AB87" s="111"/>
      <c r="AC87" s="224"/>
      <c r="AD87" s="61"/>
      <c r="AE87" s="270">
        <v>0</v>
      </c>
      <c r="AF87" s="270">
        <f t="shared" si="232"/>
        <v>0</v>
      </c>
      <c r="AG87" s="269">
        <f t="shared" si="225"/>
        <v>0</v>
      </c>
      <c r="AH87" s="271">
        <f t="shared" si="233"/>
        <v>0</v>
      </c>
      <c r="AI87" s="60">
        <f t="shared" si="234"/>
        <v>0</v>
      </c>
      <c r="AJ87" s="60">
        <f t="shared" si="235"/>
        <v>0</v>
      </c>
      <c r="AK87" s="61" t="str">
        <f t="shared" si="236"/>
        <v/>
      </c>
      <c r="AL87" s="62"/>
      <c r="AM87" s="63">
        <f t="shared" si="237"/>
        <v>0</v>
      </c>
      <c r="AN87" s="59">
        <f t="shared" si="238"/>
        <v>0</v>
      </c>
      <c r="AP87" s="234"/>
      <c r="AQ87" s="234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</row>
    <row r="88" spans="1:67" s="5" customFormat="1" ht="24" customHeight="1">
      <c r="A88" s="260">
        <v>85</v>
      </c>
      <c r="B88" s="107"/>
      <c r="C88" s="147"/>
      <c r="D88" s="218"/>
      <c r="E88" s="108"/>
      <c r="F88" s="109"/>
      <c r="G88" s="110"/>
      <c r="H88" s="111"/>
      <c r="I88" s="114"/>
      <c r="J88" s="112"/>
      <c r="K88" s="113"/>
      <c r="L88" s="111"/>
      <c r="M88" s="114"/>
      <c r="N88" s="115"/>
      <c r="O88" s="116"/>
      <c r="P88" s="111"/>
      <c r="Q88" s="114"/>
      <c r="R88" s="115"/>
      <c r="S88" s="116"/>
      <c r="T88" s="111"/>
      <c r="U88" s="114"/>
      <c r="V88" s="115"/>
      <c r="W88" s="116"/>
      <c r="X88" s="111"/>
      <c r="Y88" s="114"/>
      <c r="Z88" s="115"/>
      <c r="AA88" s="116"/>
      <c r="AB88" s="111"/>
      <c r="AC88" s="224"/>
      <c r="AD88" s="61"/>
      <c r="AE88" s="270">
        <v>0</v>
      </c>
      <c r="AF88" s="270">
        <f t="shared" si="232"/>
        <v>0</v>
      </c>
      <c r="AG88" s="269">
        <f t="shared" si="225"/>
        <v>0</v>
      </c>
      <c r="AH88" s="271">
        <f t="shared" si="233"/>
        <v>0</v>
      </c>
      <c r="AI88" s="60">
        <f t="shared" si="234"/>
        <v>0</v>
      </c>
      <c r="AJ88" s="60">
        <f t="shared" si="235"/>
        <v>0</v>
      </c>
      <c r="AK88" s="61" t="str">
        <f t="shared" si="236"/>
        <v/>
      </c>
      <c r="AL88" s="62"/>
      <c r="AM88" s="63">
        <f t="shared" si="237"/>
        <v>0</v>
      </c>
      <c r="AN88" s="59">
        <f t="shared" si="238"/>
        <v>0</v>
      </c>
      <c r="AP88" s="234"/>
      <c r="AQ88" s="234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</row>
    <row r="89" spans="1:67" s="5" customFormat="1" ht="24" customHeight="1">
      <c r="A89" s="260">
        <v>86</v>
      </c>
      <c r="B89" s="107"/>
      <c r="C89" s="147"/>
      <c r="D89" s="218"/>
      <c r="E89" s="108"/>
      <c r="F89" s="109"/>
      <c r="G89" s="110"/>
      <c r="H89" s="111"/>
      <c r="I89" s="114"/>
      <c r="J89" s="112"/>
      <c r="K89" s="113"/>
      <c r="L89" s="111"/>
      <c r="M89" s="114"/>
      <c r="N89" s="115"/>
      <c r="O89" s="116"/>
      <c r="P89" s="111"/>
      <c r="Q89" s="114"/>
      <c r="R89" s="115"/>
      <c r="S89" s="116"/>
      <c r="T89" s="111"/>
      <c r="U89" s="114"/>
      <c r="V89" s="115"/>
      <c r="W89" s="116"/>
      <c r="X89" s="111"/>
      <c r="Y89" s="114"/>
      <c r="Z89" s="115"/>
      <c r="AA89" s="116"/>
      <c r="AB89" s="111"/>
      <c r="AC89" s="224"/>
      <c r="AD89" s="61"/>
      <c r="AE89" s="270">
        <v>0</v>
      </c>
      <c r="AF89" s="270">
        <f t="shared" si="232"/>
        <v>0</v>
      </c>
      <c r="AG89" s="269">
        <f t="shared" si="225"/>
        <v>0</v>
      </c>
      <c r="AH89" s="271">
        <f t="shared" si="233"/>
        <v>0</v>
      </c>
      <c r="AI89" s="60">
        <f t="shared" si="234"/>
        <v>0</v>
      </c>
      <c r="AJ89" s="60">
        <f t="shared" si="235"/>
        <v>0</v>
      </c>
      <c r="AK89" s="61" t="str">
        <f t="shared" si="236"/>
        <v/>
      </c>
      <c r="AL89" s="62"/>
      <c r="AM89" s="63">
        <f t="shared" si="237"/>
        <v>0</v>
      </c>
      <c r="AN89" s="59">
        <f t="shared" si="238"/>
        <v>0</v>
      </c>
      <c r="AP89" s="234"/>
      <c r="AQ89" s="234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</row>
    <row r="90" spans="1:67" s="5" customFormat="1" ht="24" customHeight="1">
      <c r="A90" s="260">
        <v>87</v>
      </c>
      <c r="B90" s="107"/>
      <c r="C90" s="147"/>
      <c r="D90" s="218"/>
      <c r="E90" s="108"/>
      <c r="F90" s="109"/>
      <c r="G90" s="110"/>
      <c r="H90" s="111"/>
      <c r="I90" s="114"/>
      <c r="J90" s="112"/>
      <c r="K90" s="113"/>
      <c r="L90" s="111"/>
      <c r="M90" s="114"/>
      <c r="N90" s="115"/>
      <c r="O90" s="116"/>
      <c r="P90" s="111"/>
      <c r="Q90" s="114"/>
      <c r="R90" s="115"/>
      <c r="S90" s="116"/>
      <c r="T90" s="111"/>
      <c r="U90" s="114"/>
      <c r="V90" s="115"/>
      <c r="W90" s="116"/>
      <c r="X90" s="111"/>
      <c r="Y90" s="114"/>
      <c r="Z90" s="115"/>
      <c r="AA90" s="116"/>
      <c r="AB90" s="111"/>
      <c r="AC90" s="224"/>
      <c r="AD90" s="61"/>
      <c r="AE90" s="270">
        <v>0</v>
      </c>
      <c r="AF90" s="270">
        <f t="shared" si="232"/>
        <v>0</v>
      </c>
      <c r="AG90" s="269">
        <f t="shared" si="225"/>
        <v>0</v>
      </c>
      <c r="AH90" s="271">
        <f t="shared" si="233"/>
        <v>0</v>
      </c>
      <c r="AI90" s="60">
        <f t="shared" si="234"/>
        <v>0</v>
      </c>
      <c r="AJ90" s="60">
        <f t="shared" si="235"/>
        <v>0</v>
      </c>
      <c r="AK90" s="61" t="str">
        <f t="shared" si="236"/>
        <v/>
      </c>
      <c r="AL90" s="62"/>
      <c r="AM90" s="63">
        <f t="shared" si="237"/>
        <v>0</v>
      </c>
      <c r="AN90" s="59">
        <f t="shared" si="238"/>
        <v>0</v>
      </c>
      <c r="AP90" s="234"/>
      <c r="AQ90" s="234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</row>
    <row r="91" spans="1:67" s="5" customFormat="1" ht="24" customHeight="1">
      <c r="A91" s="260">
        <v>88</v>
      </c>
      <c r="B91" s="107"/>
      <c r="C91" s="147"/>
      <c r="D91" s="218"/>
      <c r="E91" s="108"/>
      <c r="F91" s="109"/>
      <c r="G91" s="110"/>
      <c r="H91" s="111"/>
      <c r="I91" s="114"/>
      <c r="J91" s="112"/>
      <c r="K91" s="113"/>
      <c r="L91" s="111"/>
      <c r="M91" s="114"/>
      <c r="N91" s="115"/>
      <c r="O91" s="116"/>
      <c r="P91" s="111"/>
      <c r="Q91" s="114"/>
      <c r="R91" s="115"/>
      <c r="S91" s="116"/>
      <c r="T91" s="111"/>
      <c r="U91" s="114"/>
      <c r="V91" s="115"/>
      <c r="W91" s="116"/>
      <c r="X91" s="111"/>
      <c r="Y91" s="114"/>
      <c r="Z91" s="115"/>
      <c r="AA91" s="116"/>
      <c r="AB91" s="111"/>
      <c r="AC91" s="224"/>
      <c r="AD91" s="61"/>
      <c r="AE91" s="270">
        <v>0</v>
      </c>
      <c r="AF91" s="270">
        <f t="shared" si="232"/>
        <v>0</v>
      </c>
      <c r="AG91" s="269">
        <f t="shared" si="225"/>
        <v>0</v>
      </c>
      <c r="AH91" s="271">
        <f t="shared" si="233"/>
        <v>0</v>
      </c>
      <c r="AI91" s="60">
        <f t="shared" si="234"/>
        <v>0</v>
      </c>
      <c r="AJ91" s="60">
        <f t="shared" si="235"/>
        <v>0</v>
      </c>
      <c r="AK91" s="61" t="str">
        <f t="shared" si="236"/>
        <v/>
      </c>
      <c r="AL91" s="62"/>
      <c r="AM91" s="63">
        <f t="shared" si="237"/>
        <v>0</v>
      </c>
      <c r="AN91" s="59">
        <f t="shared" si="238"/>
        <v>0</v>
      </c>
      <c r="AP91" s="234"/>
      <c r="AQ91" s="234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</row>
    <row r="92" spans="1:67" s="5" customFormat="1" ht="24" customHeight="1">
      <c r="A92" s="260">
        <v>89</v>
      </c>
      <c r="B92" s="107"/>
      <c r="C92" s="147"/>
      <c r="D92" s="218"/>
      <c r="E92" s="108"/>
      <c r="F92" s="109"/>
      <c r="G92" s="110"/>
      <c r="H92" s="111"/>
      <c r="I92" s="114"/>
      <c r="J92" s="112"/>
      <c r="K92" s="113"/>
      <c r="L92" s="111"/>
      <c r="M92" s="114"/>
      <c r="N92" s="115"/>
      <c r="O92" s="116"/>
      <c r="P92" s="111"/>
      <c r="Q92" s="114"/>
      <c r="R92" s="115"/>
      <c r="S92" s="116"/>
      <c r="T92" s="111"/>
      <c r="U92" s="114"/>
      <c r="V92" s="115"/>
      <c r="W92" s="116"/>
      <c r="X92" s="111"/>
      <c r="Y92" s="114"/>
      <c r="Z92" s="115"/>
      <c r="AA92" s="116"/>
      <c r="AB92" s="111"/>
      <c r="AC92" s="224"/>
      <c r="AD92" s="61"/>
      <c r="AE92" s="270">
        <v>0</v>
      </c>
      <c r="AF92" s="270">
        <f t="shared" si="232"/>
        <v>0</v>
      </c>
      <c r="AG92" s="269">
        <f t="shared" si="225"/>
        <v>0</v>
      </c>
      <c r="AH92" s="271">
        <f t="shared" si="233"/>
        <v>0</v>
      </c>
      <c r="AI92" s="60">
        <f t="shared" si="234"/>
        <v>0</v>
      </c>
      <c r="AJ92" s="60">
        <f t="shared" si="235"/>
        <v>0</v>
      </c>
      <c r="AK92" s="61" t="str">
        <f t="shared" si="236"/>
        <v/>
      </c>
      <c r="AL92" s="62"/>
      <c r="AM92" s="63">
        <f t="shared" si="237"/>
        <v>0</v>
      </c>
      <c r="AN92" s="59">
        <f t="shared" si="238"/>
        <v>0</v>
      </c>
      <c r="AP92" s="234"/>
      <c r="AQ92" s="234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</row>
    <row r="93" spans="1:67" s="5" customFormat="1" ht="24" customHeight="1">
      <c r="A93" s="260">
        <v>90</v>
      </c>
      <c r="B93" s="107"/>
      <c r="C93" s="147"/>
      <c r="D93" s="218"/>
      <c r="E93" s="108"/>
      <c r="F93" s="109"/>
      <c r="G93" s="110"/>
      <c r="H93" s="111"/>
      <c r="I93" s="114"/>
      <c r="J93" s="112"/>
      <c r="K93" s="113"/>
      <c r="L93" s="111"/>
      <c r="M93" s="114"/>
      <c r="N93" s="115"/>
      <c r="O93" s="116"/>
      <c r="P93" s="111"/>
      <c r="Q93" s="114"/>
      <c r="R93" s="115"/>
      <c r="S93" s="116"/>
      <c r="T93" s="111"/>
      <c r="U93" s="114"/>
      <c r="V93" s="115"/>
      <c r="W93" s="116"/>
      <c r="X93" s="111"/>
      <c r="Y93" s="114"/>
      <c r="Z93" s="115"/>
      <c r="AA93" s="116"/>
      <c r="AB93" s="111"/>
      <c r="AC93" s="224"/>
      <c r="AD93" s="61"/>
      <c r="AE93" s="270">
        <v>0</v>
      </c>
      <c r="AF93" s="270">
        <f t="shared" si="232"/>
        <v>0</v>
      </c>
      <c r="AG93" s="269">
        <f t="shared" si="225"/>
        <v>0</v>
      </c>
      <c r="AH93" s="271">
        <f t="shared" si="233"/>
        <v>0</v>
      </c>
      <c r="AI93" s="60">
        <f t="shared" si="234"/>
        <v>0</v>
      </c>
      <c r="AJ93" s="60">
        <f t="shared" si="235"/>
        <v>0</v>
      </c>
      <c r="AK93" s="61" t="str">
        <f t="shared" si="236"/>
        <v/>
      </c>
      <c r="AL93" s="62"/>
      <c r="AM93" s="63">
        <f t="shared" si="237"/>
        <v>0</v>
      </c>
      <c r="AN93" s="59">
        <f t="shared" si="238"/>
        <v>0</v>
      </c>
      <c r="AP93" s="234"/>
      <c r="AQ93" s="234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</row>
    <row r="94" spans="1:67" s="5" customFormat="1" ht="24" customHeight="1">
      <c r="A94" s="260">
        <v>91</v>
      </c>
      <c r="B94" s="107"/>
      <c r="C94" s="147"/>
      <c r="D94" s="218"/>
      <c r="E94" s="108"/>
      <c r="F94" s="109"/>
      <c r="G94" s="110"/>
      <c r="H94" s="111"/>
      <c r="I94" s="114"/>
      <c r="J94" s="112"/>
      <c r="K94" s="113"/>
      <c r="L94" s="111"/>
      <c r="M94" s="114"/>
      <c r="N94" s="115"/>
      <c r="O94" s="116"/>
      <c r="P94" s="111"/>
      <c r="Q94" s="114"/>
      <c r="R94" s="115"/>
      <c r="S94" s="116"/>
      <c r="T94" s="111"/>
      <c r="U94" s="114"/>
      <c r="V94" s="115"/>
      <c r="W94" s="116"/>
      <c r="X94" s="111"/>
      <c r="Y94" s="114"/>
      <c r="Z94" s="115"/>
      <c r="AA94" s="116"/>
      <c r="AB94" s="111"/>
      <c r="AC94" s="224"/>
      <c r="AD94" s="61"/>
      <c r="AE94" s="270">
        <v>0</v>
      </c>
      <c r="AF94" s="270">
        <f t="shared" si="232"/>
        <v>0</v>
      </c>
      <c r="AG94" s="269">
        <f t="shared" si="225"/>
        <v>0</v>
      </c>
      <c r="AH94" s="271">
        <f t="shared" si="233"/>
        <v>0</v>
      </c>
      <c r="AI94" s="60">
        <f t="shared" si="234"/>
        <v>0</v>
      </c>
      <c r="AJ94" s="60">
        <f t="shared" si="235"/>
        <v>0</v>
      </c>
      <c r="AK94" s="61" t="str">
        <f t="shared" si="236"/>
        <v/>
      </c>
      <c r="AL94" s="62"/>
      <c r="AM94" s="63">
        <f t="shared" si="237"/>
        <v>0</v>
      </c>
      <c r="AN94" s="59">
        <f t="shared" si="238"/>
        <v>0</v>
      </c>
      <c r="AP94" s="234"/>
      <c r="AQ94" s="234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</row>
    <row r="95" spans="1:67" s="5" customFormat="1" ht="24" customHeight="1">
      <c r="A95" s="260">
        <v>92</v>
      </c>
      <c r="B95" s="107"/>
      <c r="C95" s="147"/>
      <c r="D95" s="218"/>
      <c r="E95" s="108"/>
      <c r="F95" s="109"/>
      <c r="G95" s="110"/>
      <c r="H95" s="111"/>
      <c r="I95" s="114"/>
      <c r="J95" s="112"/>
      <c r="K95" s="113"/>
      <c r="L95" s="111"/>
      <c r="M95" s="114"/>
      <c r="N95" s="115"/>
      <c r="O95" s="116"/>
      <c r="P95" s="111"/>
      <c r="Q95" s="114"/>
      <c r="R95" s="115"/>
      <c r="S95" s="116"/>
      <c r="T95" s="111"/>
      <c r="U95" s="114"/>
      <c r="V95" s="115"/>
      <c r="W95" s="116"/>
      <c r="X95" s="111"/>
      <c r="Y95" s="114"/>
      <c r="Z95" s="115"/>
      <c r="AA95" s="116"/>
      <c r="AB95" s="111"/>
      <c r="AC95" s="224"/>
      <c r="AD95" s="61"/>
      <c r="AE95" s="270">
        <v>0</v>
      </c>
      <c r="AF95" s="270">
        <f t="shared" si="232"/>
        <v>0</v>
      </c>
      <c r="AG95" s="269">
        <f t="shared" si="225"/>
        <v>0</v>
      </c>
      <c r="AH95" s="271">
        <f t="shared" si="233"/>
        <v>0</v>
      </c>
      <c r="AI95" s="60">
        <f t="shared" si="234"/>
        <v>0</v>
      </c>
      <c r="AJ95" s="60">
        <f t="shared" si="235"/>
        <v>0</v>
      </c>
      <c r="AK95" s="61" t="str">
        <f t="shared" si="236"/>
        <v/>
      </c>
      <c r="AL95" s="62"/>
      <c r="AM95" s="63">
        <f t="shared" si="237"/>
        <v>0</v>
      </c>
      <c r="AN95" s="59">
        <f t="shared" si="238"/>
        <v>0</v>
      </c>
      <c r="AP95" s="234"/>
      <c r="AQ95" s="234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</row>
    <row r="96" spans="1:67" s="5" customFormat="1" ht="24" customHeight="1">
      <c r="A96" s="260">
        <v>93</v>
      </c>
      <c r="B96" s="107"/>
      <c r="C96" s="147"/>
      <c r="D96" s="218"/>
      <c r="E96" s="108"/>
      <c r="F96" s="109"/>
      <c r="G96" s="110"/>
      <c r="H96" s="111"/>
      <c r="I96" s="114"/>
      <c r="J96" s="112"/>
      <c r="K96" s="113"/>
      <c r="L96" s="111"/>
      <c r="M96" s="114"/>
      <c r="N96" s="115"/>
      <c r="O96" s="116"/>
      <c r="P96" s="111"/>
      <c r="Q96" s="114"/>
      <c r="R96" s="115"/>
      <c r="S96" s="116"/>
      <c r="T96" s="111"/>
      <c r="U96" s="114"/>
      <c r="V96" s="115"/>
      <c r="W96" s="116"/>
      <c r="X96" s="111"/>
      <c r="Y96" s="114"/>
      <c r="Z96" s="115"/>
      <c r="AA96" s="116"/>
      <c r="AB96" s="111"/>
      <c r="AC96" s="224"/>
      <c r="AD96" s="61"/>
      <c r="AE96" s="270">
        <v>0</v>
      </c>
      <c r="AF96" s="270">
        <f t="shared" si="232"/>
        <v>0</v>
      </c>
      <c r="AG96" s="269">
        <f t="shared" si="225"/>
        <v>0</v>
      </c>
      <c r="AH96" s="271">
        <f t="shared" si="233"/>
        <v>0</v>
      </c>
      <c r="AI96" s="60">
        <f t="shared" si="234"/>
        <v>0</v>
      </c>
      <c r="AJ96" s="60">
        <f t="shared" si="235"/>
        <v>0</v>
      </c>
      <c r="AK96" s="61" t="str">
        <f t="shared" si="236"/>
        <v/>
      </c>
      <c r="AL96" s="62"/>
      <c r="AM96" s="63">
        <f t="shared" si="237"/>
        <v>0</v>
      </c>
      <c r="AN96" s="59">
        <f t="shared" si="238"/>
        <v>0</v>
      </c>
      <c r="AP96" s="234"/>
      <c r="AQ96" s="234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</row>
    <row r="97" spans="1:67" s="5" customFormat="1" ht="24" customHeight="1">
      <c r="A97" s="260">
        <v>94</v>
      </c>
      <c r="B97" s="107"/>
      <c r="C97" s="147"/>
      <c r="D97" s="218"/>
      <c r="E97" s="108"/>
      <c r="F97" s="109"/>
      <c r="G97" s="110"/>
      <c r="H97" s="111"/>
      <c r="I97" s="114"/>
      <c r="J97" s="112"/>
      <c r="K97" s="113"/>
      <c r="L97" s="111"/>
      <c r="M97" s="114"/>
      <c r="N97" s="115"/>
      <c r="O97" s="116"/>
      <c r="P97" s="111"/>
      <c r="Q97" s="114"/>
      <c r="R97" s="115"/>
      <c r="S97" s="116"/>
      <c r="T97" s="111"/>
      <c r="U97" s="114"/>
      <c r="V97" s="115"/>
      <c r="W97" s="116"/>
      <c r="X97" s="111"/>
      <c r="Y97" s="114"/>
      <c r="Z97" s="115"/>
      <c r="AA97" s="116"/>
      <c r="AB97" s="111"/>
      <c r="AC97" s="224"/>
      <c r="AD97" s="61"/>
      <c r="AE97" s="270">
        <v>0</v>
      </c>
      <c r="AF97" s="270">
        <f t="shared" si="232"/>
        <v>0</v>
      </c>
      <c r="AG97" s="269">
        <f t="shared" si="225"/>
        <v>0</v>
      </c>
      <c r="AH97" s="271">
        <f t="shared" si="233"/>
        <v>0</v>
      </c>
      <c r="AI97" s="60">
        <f t="shared" si="234"/>
        <v>0</v>
      </c>
      <c r="AJ97" s="60">
        <f t="shared" si="235"/>
        <v>0</v>
      </c>
      <c r="AK97" s="61" t="str">
        <f t="shared" si="236"/>
        <v/>
      </c>
      <c r="AL97" s="62"/>
      <c r="AM97" s="63">
        <f t="shared" si="237"/>
        <v>0</v>
      </c>
      <c r="AN97" s="59">
        <f t="shared" si="238"/>
        <v>0</v>
      </c>
      <c r="AP97" s="234"/>
      <c r="AQ97" s="234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</row>
    <row r="98" spans="1:67" s="5" customFormat="1" ht="24" customHeight="1">
      <c r="A98" s="260">
        <v>95</v>
      </c>
      <c r="B98" s="107"/>
      <c r="C98" s="147"/>
      <c r="D98" s="218"/>
      <c r="E98" s="108"/>
      <c r="F98" s="109"/>
      <c r="G98" s="110"/>
      <c r="H98" s="111"/>
      <c r="I98" s="114"/>
      <c r="J98" s="112"/>
      <c r="K98" s="113"/>
      <c r="L98" s="111"/>
      <c r="M98" s="114"/>
      <c r="N98" s="115"/>
      <c r="O98" s="116"/>
      <c r="P98" s="111"/>
      <c r="Q98" s="114"/>
      <c r="R98" s="115"/>
      <c r="S98" s="116"/>
      <c r="T98" s="111"/>
      <c r="U98" s="114"/>
      <c r="V98" s="115"/>
      <c r="W98" s="116"/>
      <c r="X98" s="111"/>
      <c r="Y98" s="114"/>
      <c r="Z98" s="115"/>
      <c r="AA98" s="116"/>
      <c r="AB98" s="111"/>
      <c r="AC98" s="224"/>
      <c r="AD98" s="61"/>
      <c r="AE98" s="270">
        <v>0</v>
      </c>
      <c r="AF98" s="270">
        <f t="shared" si="232"/>
        <v>0</v>
      </c>
      <c r="AG98" s="269">
        <f t="shared" si="225"/>
        <v>0</v>
      </c>
      <c r="AH98" s="271">
        <f t="shared" si="233"/>
        <v>0</v>
      </c>
      <c r="AI98" s="60">
        <f t="shared" si="234"/>
        <v>0</v>
      </c>
      <c r="AJ98" s="60">
        <f t="shared" si="235"/>
        <v>0</v>
      </c>
      <c r="AK98" s="61" t="str">
        <f t="shared" si="236"/>
        <v/>
      </c>
      <c r="AL98" s="62"/>
      <c r="AM98" s="63">
        <f t="shared" si="237"/>
        <v>0</v>
      </c>
      <c r="AN98" s="59">
        <f t="shared" si="238"/>
        <v>0</v>
      </c>
      <c r="AP98" s="234"/>
      <c r="AQ98" s="234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</row>
    <row r="99" spans="1:67" s="5" customFormat="1" ht="24" customHeight="1">
      <c r="A99" s="260">
        <v>96</v>
      </c>
      <c r="B99" s="107"/>
      <c r="C99" s="147"/>
      <c r="D99" s="218"/>
      <c r="E99" s="108"/>
      <c r="F99" s="109"/>
      <c r="G99" s="110"/>
      <c r="H99" s="111"/>
      <c r="I99" s="114"/>
      <c r="J99" s="112"/>
      <c r="K99" s="113"/>
      <c r="L99" s="111"/>
      <c r="M99" s="114"/>
      <c r="N99" s="115"/>
      <c r="O99" s="116"/>
      <c r="P99" s="111"/>
      <c r="Q99" s="114"/>
      <c r="R99" s="115"/>
      <c r="S99" s="116"/>
      <c r="T99" s="111"/>
      <c r="U99" s="114"/>
      <c r="V99" s="115"/>
      <c r="W99" s="116"/>
      <c r="X99" s="111"/>
      <c r="Y99" s="114"/>
      <c r="Z99" s="115"/>
      <c r="AA99" s="116"/>
      <c r="AB99" s="111"/>
      <c r="AC99" s="224"/>
      <c r="AD99" s="61"/>
      <c r="AE99" s="270">
        <v>0</v>
      </c>
      <c r="AF99" s="270">
        <f t="shared" si="232"/>
        <v>0</v>
      </c>
      <c r="AG99" s="269">
        <f t="shared" si="225"/>
        <v>0</v>
      </c>
      <c r="AH99" s="271">
        <f t="shared" si="233"/>
        <v>0</v>
      </c>
      <c r="AI99" s="60">
        <f t="shared" si="234"/>
        <v>0</v>
      </c>
      <c r="AJ99" s="60">
        <f t="shared" si="235"/>
        <v>0</v>
      </c>
      <c r="AK99" s="61" t="str">
        <f t="shared" si="236"/>
        <v/>
      </c>
      <c r="AL99" s="62"/>
      <c r="AM99" s="63">
        <f t="shared" si="237"/>
        <v>0</v>
      </c>
      <c r="AN99" s="59">
        <f t="shared" si="238"/>
        <v>0</v>
      </c>
      <c r="AP99" s="234"/>
      <c r="AQ99" s="234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</row>
    <row r="100" spans="1:67" s="5" customFormat="1" ht="24" customHeight="1">
      <c r="A100" s="260">
        <v>97</v>
      </c>
      <c r="B100" s="107"/>
      <c r="C100" s="147"/>
      <c r="D100" s="218"/>
      <c r="E100" s="108"/>
      <c r="F100" s="109"/>
      <c r="G100" s="110"/>
      <c r="H100" s="111"/>
      <c r="I100" s="114"/>
      <c r="J100" s="112"/>
      <c r="K100" s="113"/>
      <c r="L100" s="111"/>
      <c r="M100" s="114"/>
      <c r="N100" s="115"/>
      <c r="O100" s="116"/>
      <c r="P100" s="111"/>
      <c r="Q100" s="114"/>
      <c r="R100" s="115"/>
      <c r="S100" s="116"/>
      <c r="T100" s="111"/>
      <c r="U100" s="114"/>
      <c r="V100" s="115"/>
      <c r="W100" s="116"/>
      <c r="X100" s="111"/>
      <c r="Y100" s="114"/>
      <c r="Z100" s="115"/>
      <c r="AA100" s="116"/>
      <c r="AB100" s="111"/>
      <c r="AC100" s="224"/>
      <c r="AD100" s="61"/>
      <c r="AE100" s="270">
        <v>0</v>
      </c>
      <c r="AF100" s="270">
        <f t="shared" si="232"/>
        <v>0</v>
      </c>
      <c r="AG100" s="269">
        <f t="shared" si="225"/>
        <v>0</v>
      </c>
      <c r="AH100" s="271">
        <f t="shared" si="233"/>
        <v>0</v>
      </c>
      <c r="AI100" s="60">
        <f t="shared" si="234"/>
        <v>0</v>
      </c>
      <c r="AJ100" s="60">
        <f t="shared" si="235"/>
        <v>0</v>
      </c>
      <c r="AK100" s="61" t="str">
        <f t="shared" si="236"/>
        <v/>
      </c>
      <c r="AL100" s="62"/>
      <c r="AM100" s="63">
        <f t="shared" si="237"/>
        <v>0</v>
      </c>
      <c r="AN100" s="59">
        <f t="shared" si="238"/>
        <v>0</v>
      </c>
      <c r="AP100" s="234"/>
      <c r="AQ100" s="234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</row>
    <row r="101" spans="1:67" s="5" customFormat="1" ht="24" customHeight="1">
      <c r="A101" s="260">
        <v>98</v>
      </c>
      <c r="B101" s="107"/>
      <c r="C101" s="147"/>
      <c r="D101" s="218"/>
      <c r="E101" s="108"/>
      <c r="F101" s="109"/>
      <c r="G101" s="110"/>
      <c r="H101" s="111"/>
      <c r="I101" s="114"/>
      <c r="J101" s="112"/>
      <c r="K101" s="113"/>
      <c r="L101" s="111"/>
      <c r="M101" s="114"/>
      <c r="N101" s="115"/>
      <c r="O101" s="116"/>
      <c r="P101" s="111"/>
      <c r="Q101" s="114"/>
      <c r="R101" s="115"/>
      <c r="S101" s="116"/>
      <c r="T101" s="111"/>
      <c r="U101" s="114"/>
      <c r="V101" s="115"/>
      <c r="W101" s="116"/>
      <c r="X101" s="111"/>
      <c r="Y101" s="114"/>
      <c r="Z101" s="115"/>
      <c r="AA101" s="116"/>
      <c r="AB101" s="111"/>
      <c r="AC101" s="224"/>
      <c r="AD101" s="61"/>
      <c r="AE101" s="270">
        <v>0</v>
      </c>
      <c r="AF101" s="270">
        <f t="shared" ref="AF101" si="239">(N101+O101)*Q101+(J101+K101)*M101+(F101+G101)*I101</f>
        <v>0</v>
      </c>
      <c r="AG101" s="269">
        <f t="shared" si="225"/>
        <v>0</v>
      </c>
      <c r="AH101" s="271">
        <f t="shared" ref="AH101" si="240">AD101+AG101</f>
        <v>0</v>
      </c>
      <c r="AI101" s="60">
        <f t="shared" si="234"/>
        <v>0</v>
      </c>
      <c r="AJ101" s="60">
        <f t="shared" si="235"/>
        <v>0</v>
      </c>
      <c r="AK101" s="61" t="str">
        <f t="shared" si="236"/>
        <v/>
      </c>
      <c r="AL101" s="62"/>
      <c r="AM101" s="63">
        <f t="shared" si="237"/>
        <v>0</v>
      </c>
      <c r="AN101" s="59">
        <f t="shared" si="238"/>
        <v>0</v>
      </c>
      <c r="AP101" s="234"/>
      <c r="AQ101" s="234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</row>
    <row r="102" spans="1:67" s="5" customFormat="1" ht="24" customHeight="1">
      <c r="A102" s="260">
        <v>99</v>
      </c>
      <c r="B102" s="107"/>
      <c r="C102" s="147"/>
      <c r="D102" s="218"/>
      <c r="E102" s="108"/>
      <c r="F102" s="109"/>
      <c r="G102" s="110"/>
      <c r="H102" s="111"/>
      <c r="I102" s="114"/>
      <c r="J102" s="112"/>
      <c r="K102" s="113"/>
      <c r="L102" s="111"/>
      <c r="M102" s="114"/>
      <c r="N102" s="115"/>
      <c r="O102" s="116"/>
      <c r="P102" s="111"/>
      <c r="Q102" s="114"/>
      <c r="R102" s="115"/>
      <c r="S102" s="116"/>
      <c r="T102" s="111"/>
      <c r="U102" s="114"/>
      <c r="V102" s="115"/>
      <c r="W102" s="116"/>
      <c r="X102" s="111"/>
      <c r="Y102" s="114"/>
      <c r="Z102" s="115"/>
      <c r="AA102" s="116"/>
      <c r="AB102" s="111"/>
      <c r="AC102" s="224"/>
      <c r="AD102" s="61"/>
      <c r="AE102" s="270">
        <v>0</v>
      </c>
      <c r="AF102" s="270">
        <f t="shared" ref="AF102" si="241">(N102+O102)*Q102+(J102+K102)*M102+(F102+G102)*I102</f>
        <v>0</v>
      </c>
      <c r="AG102" s="269">
        <f t="shared" ref="AG102" si="242">IF(OR($C102=0,$D102=0,$E102=0),0,SUM(AU102,AY102,BC102,BG102,BK102,BO102))</f>
        <v>0</v>
      </c>
      <c r="AH102" s="271">
        <f t="shared" ref="AH102" si="243">AD102+AG102</f>
        <v>0</v>
      </c>
      <c r="AI102" s="60">
        <f t="shared" ref="AI102" si="244">AG102-AN102</f>
        <v>0</v>
      </c>
      <c r="AJ102" s="60">
        <f t="shared" ref="AJ102" si="245">AI102-AG102</f>
        <v>0</v>
      </c>
      <c r="AK102" s="61" t="str">
        <f t="shared" ref="AK102" si="246">IF(AND(AN102&gt;0,(AI102=AG102-AN102)),"מועסק פחות מ-10% מזמנו במופ","")</f>
        <v/>
      </c>
      <c r="AL102" s="62"/>
      <c r="AM102" s="63">
        <f t="shared" ref="AM102" si="247">IF(OR($C102=0,$E102=0),0,MIN(AQ102*AR102*MIN(AP102,MIN($AL102,AS102)),MIN(AQ102,($F102+$G102))*IF($E102=6,$I102,MIN(AP102,$I102,$AL102)))+MIN(AQ102*AV102*MIN(AP102,MIN($AL102,AW102)),MIN(AQ102,($J102+$K102))*IF($E102=6,$M102,MIN(AP102,$M102,$AL102)))+MIN(AQ102*AZ102*MIN(AP102,MIN($AL102,BA102)),MIN(AQ102,($N102+$O102))*IF($E102=6,$Q102,MIN(AP102,$Q102,$AL102)))+MIN(AQ102*BD102*MIN(AP102,MIN($AL102,BE102)),MIN(AQ102,($R102+$S102))*IF($E102=6,$U102,MIN(AP102,$U102,$AL102)))+MIN(AQ102*BH102*MIN(AP102,MIN($AL102,BI102)),MIN(AQ102,($V102+$W102))*IF($E102=6,$Y102,MIN(AP102,$Y102,$AL102)))+MIN(AQ102*BL102*MIN(AP102,MIN($AL102,BM102)),MIN(AQ102,($Z102+$AA102))*IF($E102=6,$AC102,MIN(AP102,$AC102,$AL102))))</f>
        <v>0</v>
      </c>
      <c r="AN102" s="59">
        <f t="shared" ref="AN102" si="248">IF(OR($C102=0,$E102=0),0,IF($H102*$I102&lt;0.1,AU102,0)+IF($L102*$M102&lt;0.1,AY102,0)+IF($P102*$Q102&lt;0.1,BC102,0)+IF($T102*$U102&lt;0.1,BG102,0)+IF($X102*$Y102&lt;0.1,BK102,0)+IF($AB102*$AC102&lt;0.1,BO102,0))</f>
        <v>0</v>
      </c>
      <c r="AP102" s="234"/>
      <c r="AQ102" s="234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</row>
    <row r="103" spans="1:67" s="5" customFormat="1" ht="24" customHeight="1">
      <c r="A103" s="260">
        <v>100</v>
      </c>
      <c r="B103" s="107"/>
      <c r="C103" s="147"/>
      <c r="D103" s="218"/>
      <c r="E103" s="108"/>
      <c r="F103" s="109"/>
      <c r="G103" s="110"/>
      <c r="H103" s="111"/>
      <c r="I103" s="114"/>
      <c r="J103" s="112"/>
      <c r="K103" s="113"/>
      <c r="L103" s="111"/>
      <c r="M103" s="114"/>
      <c r="N103" s="115"/>
      <c r="O103" s="116"/>
      <c r="P103" s="111"/>
      <c r="Q103" s="114"/>
      <c r="R103" s="115"/>
      <c r="S103" s="116"/>
      <c r="T103" s="111"/>
      <c r="U103" s="114"/>
      <c r="V103" s="115"/>
      <c r="W103" s="116"/>
      <c r="X103" s="111"/>
      <c r="Y103" s="114"/>
      <c r="Z103" s="115"/>
      <c r="AA103" s="116"/>
      <c r="AB103" s="111"/>
      <c r="AC103" s="224"/>
      <c r="AD103" s="61"/>
      <c r="AE103" s="270">
        <v>0</v>
      </c>
      <c r="AF103" s="270">
        <f t="shared" ref="AF103" si="249">(N103+O103)*Q103+(J103+K103)*M103+(F103+G103)*I103</f>
        <v>0</v>
      </c>
      <c r="AG103" s="269">
        <f t="shared" ref="AG103" si="250">IF(OR($C103=0,$D103=0,$E103=0),0,SUM(AU103,AY103,BC103,BG103,BK103,BO103))</f>
        <v>0</v>
      </c>
      <c r="AH103" s="271">
        <f t="shared" ref="AH103" si="251">AD103+AG103</f>
        <v>0</v>
      </c>
      <c r="AI103" s="60">
        <f t="shared" ref="AI103" si="252">AG103-AN103</f>
        <v>0</v>
      </c>
      <c r="AJ103" s="60">
        <f t="shared" ref="AJ103" si="253">AI103-AG103</f>
        <v>0</v>
      </c>
      <c r="AK103" s="61" t="str">
        <f t="shared" ref="AK103" si="254">IF(AND(AN103&gt;0,(AI103=AG103-AN103)),"מועסק פחות מ-10% מזמנו במופ","")</f>
        <v/>
      </c>
      <c r="AL103" s="62"/>
      <c r="AM103" s="63">
        <f t="shared" ref="AM103" si="255">IF(OR($C103=0,$E103=0),0,MIN(AQ103*AR103*MIN(AP103,MIN($AL103,AS103)),MIN(AQ103,($F103+$G103))*IF($E103=6,$I103,MIN(AP103,$I103,$AL103)))+MIN(AQ103*AV103*MIN(AP103,MIN($AL103,AW103)),MIN(AQ103,($J103+$K103))*IF($E103=6,$M103,MIN(AP103,$M103,$AL103)))+MIN(AQ103*AZ103*MIN(AP103,MIN($AL103,BA103)),MIN(AQ103,($N103+$O103))*IF($E103=6,$Q103,MIN(AP103,$Q103,$AL103)))+MIN(AQ103*BD103*MIN(AP103,MIN($AL103,BE103)),MIN(AQ103,($R103+$S103))*IF($E103=6,$U103,MIN(AP103,$U103,$AL103)))+MIN(AQ103*BH103*MIN(AP103,MIN($AL103,BI103)),MIN(AQ103,($V103+$W103))*IF($E103=6,$Y103,MIN(AP103,$Y103,$AL103)))+MIN(AQ103*BL103*MIN(AP103,MIN($AL103,BM103)),MIN(AQ103,($Z103+$AA103))*IF($E103=6,$AC103,MIN(AP103,$AC103,$AL103))))</f>
        <v>0</v>
      </c>
      <c r="AN103" s="59">
        <f t="shared" ref="AN103" si="256">IF(OR($C103=0,$E103=0),0,IF($H103*$I103&lt;0.1,AU103,0)+IF($L103*$M103&lt;0.1,AY103,0)+IF($P103*$Q103&lt;0.1,BC103,0)+IF($T103*$U103&lt;0.1,BG103,0)+IF($X103*$Y103&lt;0.1,BK103,0)+IF($AB103*$AC103&lt;0.1,BO103,0))</f>
        <v>0</v>
      </c>
      <c r="AP103" s="234"/>
      <c r="AQ103" s="234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</row>
    <row r="104" spans="1:67" s="5" customFormat="1" ht="24" customHeight="1">
      <c r="A104" s="260">
        <v>101</v>
      </c>
      <c r="B104" s="107"/>
      <c r="C104" s="147"/>
      <c r="D104" s="218"/>
      <c r="E104" s="108"/>
      <c r="F104" s="109"/>
      <c r="G104" s="110"/>
      <c r="H104" s="111"/>
      <c r="I104" s="114"/>
      <c r="J104" s="112"/>
      <c r="K104" s="113"/>
      <c r="L104" s="111"/>
      <c r="M104" s="114"/>
      <c r="N104" s="115"/>
      <c r="O104" s="116"/>
      <c r="P104" s="111"/>
      <c r="Q104" s="114"/>
      <c r="R104" s="115"/>
      <c r="S104" s="116"/>
      <c r="T104" s="111"/>
      <c r="U104" s="114"/>
      <c r="V104" s="115"/>
      <c r="W104" s="116"/>
      <c r="X104" s="111"/>
      <c r="Y104" s="114"/>
      <c r="Z104" s="115"/>
      <c r="AA104" s="116"/>
      <c r="AB104" s="111"/>
      <c r="AC104" s="224"/>
      <c r="AD104" s="61"/>
      <c r="AE104" s="270">
        <v>0</v>
      </c>
      <c r="AF104" s="270">
        <f t="shared" ref="AF104" si="257">(N104+O104)*Q104+(J104+K104)*M104+(F104+G104)*I104</f>
        <v>0</v>
      </c>
      <c r="AG104" s="269">
        <f t="shared" ref="AG104:AG132" si="258">IF(OR($C104=0,$D104=0,$E104=0),0,SUM(AU104,AY104,BC104,BG104,BK104,BO104))</f>
        <v>0</v>
      </c>
      <c r="AH104" s="271">
        <f t="shared" ref="AH104" si="259">AD104+AG104</f>
        <v>0</v>
      </c>
      <c r="AI104" s="60">
        <f t="shared" ref="AI104" si="260">AG104-AN104</f>
        <v>0</v>
      </c>
      <c r="AJ104" s="60">
        <f t="shared" ref="AJ104" si="261">AI104-AG104</f>
        <v>0</v>
      </c>
      <c r="AK104" s="61" t="str">
        <f t="shared" ref="AK104" si="262">IF(AND(AN104&gt;0,(AI104=AG104-AN104)),"מועסק פחות מ-10% מזמנו במופ","")</f>
        <v/>
      </c>
      <c r="AL104" s="62"/>
      <c r="AM104" s="63">
        <f t="shared" ref="AM104" si="263">IF(OR($C104=0,$E104=0),0,MIN(AQ104*AR104*MIN(AP104,MIN($AL104,AS104)),MIN(AQ104,($F104+$G104))*IF($E104=6,$I104,MIN(AP104,$I104,$AL104)))+MIN(AQ104*AV104*MIN(AP104,MIN($AL104,AW104)),MIN(AQ104,($J104+$K104))*IF($E104=6,$M104,MIN(AP104,$M104,$AL104)))+MIN(AQ104*AZ104*MIN(AP104,MIN($AL104,BA104)),MIN(AQ104,($N104+$O104))*IF($E104=6,$Q104,MIN(AP104,$Q104,$AL104)))+MIN(AQ104*BD104*MIN(AP104,MIN($AL104,BE104)),MIN(AQ104,($R104+$S104))*IF($E104=6,$U104,MIN(AP104,$U104,$AL104)))+MIN(AQ104*BH104*MIN(AP104,MIN($AL104,BI104)),MIN(AQ104,($V104+$W104))*IF($E104=6,$Y104,MIN(AP104,$Y104,$AL104)))+MIN(AQ104*BL104*MIN(AP104,MIN($AL104,BM104)),MIN(AQ104,($Z104+$AA104))*IF($E104=6,$AC104,MIN(AP104,$AC104,$AL104))))</f>
        <v>0</v>
      </c>
      <c r="AN104" s="59">
        <f t="shared" ref="AN104" si="264">IF(OR($C104=0,$E104=0),0,IF($H104*$I104&lt;0.1,AU104,0)+IF($L104*$M104&lt;0.1,AY104,0)+IF($P104*$Q104&lt;0.1,BC104,0)+IF($T104*$U104&lt;0.1,BG104,0)+IF($X104*$Y104&lt;0.1,BK104,0)+IF($AB104*$AC104&lt;0.1,BO104,0))</f>
        <v>0</v>
      </c>
      <c r="AP104" s="234"/>
      <c r="AQ104" s="234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</row>
    <row r="105" spans="1:67" s="5" customFormat="1" ht="24" customHeight="1">
      <c r="A105" s="260">
        <v>102</v>
      </c>
      <c r="B105" s="107"/>
      <c r="C105" s="147"/>
      <c r="D105" s="218"/>
      <c r="E105" s="108"/>
      <c r="F105" s="109"/>
      <c r="G105" s="110"/>
      <c r="H105" s="111"/>
      <c r="I105" s="114"/>
      <c r="J105" s="112"/>
      <c r="K105" s="113"/>
      <c r="L105" s="111"/>
      <c r="M105" s="114"/>
      <c r="N105" s="115"/>
      <c r="O105" s="116"/>
      <c r="P105" s="111"/>
      <c r="Q105" s="114"/>
      <c r="R105" s="115"/>
      <c r="S105" s="116"/>
      <c r="T105" s="111"/>
      <c r="U105" s="114"/>
      <c r="V105" s="115"/>
      <c r="W105" s="116"/>
      <c r="X105" s="111"/>
      <c r="Y105" s="114"/>
      <c r="Z105" s="115"/>
      <c r="AA105" s="116"/>
      <c r="AB105" s="111"/>
      <c r="AC105" s="224"/>
      <c r="AD105" s="61"/>
      <c r="AE105" s="270">
        <v>0</v>
      </c>
      <c r="AF105" s="270">
        <f t="shared" ref="AF105:AF133" si="265">(N105+O105)*Q105+(J105+K105)*M105+(F105+G105)*I105</f>
        <v>0</v>
      </c>
      <c r="AG105" s="269">
        <f t="shared" si="258"/>
        <v>0</v>
      </c>
      <c r="AH105" s="271">
        <f t="shared" ref="AH105:AH133" si="266">AD105+AG105</f>
        <v>0</v>
      </c>
      <c r="AI105" s="60">
        <f t="shared" ref="AI105:AI132" si="267">AG105-AN105</f>
        <v>0</v>
      </c>
      <c r="AJ105" s="60">
        <f t="shared" ref="AJ105:AJ132" si="268">AI105-AG105</f>
        <v>0</v>
      </c>
      <c r="AK105" s="61" t="str">
        <f t="shared" ref="AK105:AK132" si="269">IF(AND(AN105&gt;0,(AI105=AG105-AN105)),"מועסק פחות מ-10% מזמנו במופ","")</f>
        <v/>
      </c>
      <c r="AL105" s="62"/>
      <c r="AM105" s="63">
        <f t="shared" ref="AM105:AM132" si="270">IF(OR($C105=0,$E105=0),0,MIN(AQ105*AR105*MIN(AP105,MIN($AL105,AS105)),MIN(AQ105,($F105+$G105))*IF($E105=6,$I105,MIN(AP105,$I105,$AL105)))+MIN(AQ105*AV105*MIN(AP105,MIN($AL105,AW105)),MIN(AQ105,($J105+$K105))*IF($E105=6,$M105,MIN(AP105,$M105,$AL105)))+MIN(AQ105*AZ105*MIN(AP105,MIN($AL105,BA105)),MIN(AQ105,($N105+$O105))*IF($E105=6,$Q105,MIN(AP105,$Q105,$AL105)))+MIN(AQ105*BD105*MIN(AP105,MIN($AL105,BE105)),MIN(AQ105,($R105+$S105))*IF($E105=6,$U105,MIN(AP105,$U105,$AL105)))+MIN(AQ105*BH105*MIN(AP105,MIN($AL105,BI105)),MIN(AQ105,($V105+$W105))*IF($E105=6,$Y105,MIN(AP105,$Y105,$AL105)))+MIN(AQ105*BL105*MIN(AP105,MIN($AL105,BM105)),MIN(AQ105,($Z105+$AA105))*IF($E105=6,$AC105,MIN(AP105,$AC105,$AL105))))</f>
        <v>0</v>
      </c>
      <c r="AN105" s="59">
        <f t="shared" ref="AN105:AN132" si="271">IF(OR($C105=0,$E105=0),0,IF($H105*$I105&lt;0.1,AU105,0)+IF($L105*$M105&lt;0.1,AY105,0)+IF($P105*$Q105&lt;0.1,BC105,0)+IF($T105*$U105&lt;0.1,BG105,0)+IF($X105*$Y105&lt;0.1,BK105,0)+IF($AB105*$AC105&lt;0.1,BO105,0))</f>
        <v>0</v>
      </c>
      <c r="AP105" s="234"/>
      <c r="AQ105" s="234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</row>
    <row r="106" spans="1:67" s="5" customFormat="1" ht="24" customHeight="1">
      <c r="A106" s="260">
        <v>103</v>
      </c>
      <c r="B106" s="107"/>
      <c r="C106" s="147"/>
      <c r="D106" s="218"/>
      <c r="E106" s="108"/>
      <c r="F106" s="109"/>
      <c r="G106" s="110"/>
      <c r="H106" s="111"/>
      <c r="I106" s="114"/>
      <c r="J106" s="112"/>
      <c r="K106" s="113"/>
      <c r="L106" s="111"/>
      <c r="M106" s="114"/>
      <c r="N106" s="115"/>
      <c r="O106" s="116"/>
      <c r="P106" s="111"/>
      <c r="Q106" s="114"/>
      <c r="R106" s="115"/>
      <c r="S106" s="116"/>
      <c r="T106" s="111"/>
      <c r="U106" s="114"/>
      <c r="V106" s="115"/>
      <c r="W106" s="116"/>
      <c r="X106" s="111"/>
      <c r="Y106" s="114"/>
      <c r="Z106" s="115"/>
      <c r="AA106" s="116"/>
      <c r="AB106" s="111"/>
      <c r="AC106" s="224"/>
      <c r="AD106" s="61"/>
      <c r="AE106" s="270">
        <v>0</v>
      </c>
      <c r="AF106" s="270">
        <f t="shared" si="265"/>
        <v>0</v>
      </c>
      <c r="AG106" s="269">
        <f t="shared" si="258"/>
        <v>0</v>
      </c>
      <c r="AH106" s="271">
        <f t="shared" si="266"/>
        <v>0</v>
      </c>
      <c r="AI106" s="60">
        <f t="shared" si="267"/>
        <v>0</v>
      </c>
      <c r="AJ106" s="60">
        <f t="shared" si="268"/>
        <v>0</v>
      </c>
      <c r="AK106" s="61" t="str">
        <f t="shared" si="269"/>
        <v/>
      </c>
      <c r="AL106" s="62"/>
      <c r="AM106" s="63">
        <f t="shared" si="270"/>
        <v>0</v>
      </c>
      <c r="AN106" s="59">
        <f t="shared" si="271"/>
        <v>0</v>
      </c>
      <c r="AP106" s="234"/>
      <c r="AQ106" s="234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</row>
    <row r="107" spans="1:67" s="5" customFormat="1" ht="24" customHeight="1">
      <c r="A107" s="260">
        <v>104</v>
      </c>
      <c r="B107" s="107"/>
      <c r="C107" s="147"/>
      <c r="D107" s="218"/>
      <c r="E107" s="108"/>
      <c r="F107" s="109"/>
      <c r="G107" s="110"/>
      <c r="H107" s="111"/>
      <c r="I107" s="114"/>
      <c r="J107" s="112"/>
      <c r="K107" s="113"/>
      <c r="L107" s="111"/>
      <c r="M107" s="114"/>
      <c r="N107" s="115"/>
      <c r="O107" s="116"/>
      <c r="P107" s="111"/>
      <c r="Q107" s="114"/>
      <c r="R107" s="115"/>
      <c r="S107" s="116"/>
      <c r="T107" s="111"/>
      <c r="U107" s="114"/>
      <c r="V107" s="115"/>
      <c r="W107" s="116"/>
      <c r="X107" s="111"/>
      <c r="Y107" s="114"/>
      <c r="Z107" s="115"/>
      <c r="AA107" s="116"/>
      <c r="AB107" s="111"/>
      <c r="AC107" s="224"/>
      <c r="AD107" s="61"/>
      <c r="AE107" s="270">
        <v>0</v>
      </c>
      <c r="AF107" s="270">
        <f t="shared" si="265"/>
        <v>0</v>
      </c>
      <c r="AG107" s="269">
        <f t="shared" si="258"/>
        <v>0</v>
      </c>
      <c r="AH107" s="271">
        <f t="shared" si="266"/>
        <v>0</v>
      </c>
      <c r="AI107" s="60">
        <f t="shared" si="267"/>
        <v>0</v>
      </c>
      <c r="AJ107" s="60">
        <f t="shared" si="268"/>
        <v>0</v>
      </c>
      <c r="AK107" s="61" t="str">
        <f t="shared" si="269"/>
        <v/>
      </c>
      <c r="AL107" s="62"/>
      <c r="AM107" s="63">
        <f t="shared" si="270"/>
        <v>0</v>
      </c>
      <c r="AN107" s="59">
        <f t="shared" si="271"/>
        <v>0</v>
      </c>
      <c r="AP107" s="234"/>
      <c r="AQ107" s="234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</row>
    <row r="108" spans="1:67" s="5" customFormat="1" ht="24" customHeight="1">
      <c r="A108" s="260">
        <v>105</v>
      </c>
      <c r="B108" s="107"/>
      <c r="C108" s="147"/>
      <c r="D108" s="218"/>
      <c r="E108" s="108"/>
      <c r="F108" s="109"/>
      <c r="G108" s="110"/>
      <c r="H108" s="111"/>
      <c r="I108" s="114"/>
      <c r="J108" s="112"/>
      <c r="K108" s="113"/>
      <c r="L108" s="111"/>
      <c r="M108" s="114"/>
      <c r="N108" s="115"/>
      <c r="O108" s="116"/>
      <c r="P108" s="111"/>
      <c r="Q108" s="114"/>
      <c r="R108" s="115"/>
      <c r="S108" s="116"/>
      <c r="T108" s="111"/>
      <c r="U108" s="114"/>
      <c r="V108" s="115"/>
      <c r="W108" s="116"/>
      <c r="X108" s="111"/>
      <c r="Y108" s="114"/>
      <c r="Z108" s="115"/>
      <c r="AA108" s="116"/>
      <c r="AB108" s="111"/>
      <c r="AC108" s="224"/>
      <c r="AD108" s="61"/>
      <c r="AE108" s="270">
        <v>0</v>
      </c>
      <c r="AF108" s="270">
        <f t="shared" si="265"/>
        <v>0</v>
      </c>
      <c r="AG108" s="269">
        <f t="shared" si="258"/>
        <v>0</v>
      </c>
      <c r="AH108" s="271">
        <f t="shared" si="266"/>
        <v>0</v>
      </c>
      <c r="AI108" s="60">
        <f t="shared" si="267"/>
        <v>0</v>
      </c>
      <c r="AJ108" s="60">
        <f t="shared" si="268"/>
        <v>0</v>
      </c>
      <c r="AK108" s="61" t="str">
        <f t="shared" si="269"/>
        <v/>
      </c>
      <c r="AL108" s="62"/>
      <c r="AM108" s="63">
        <f t="shared" si="270"/>
        <v>0</v>
      </c>
      <c r="AN108" s="59">
        <f t="shared" si="271"/>
        <v>0</v>
      </c>
      <c r="AP108" s="234"/>
      <c r="AQ108" s="234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</row>
    <row r="109" spans="1:67" s="5" customFormat="1" ht="24" customHeight="1">
      <c r="A109" s="260">
        <v>106</v>
      </c>
      <c r="B109" s="107"/>
      <c r="C109" s="147"/>
      <c r="D109" s="218"/>
      <c r="E109" s="108"/>
      <c r="F109" s="109"/>
      <c r="G109" s="110"/>
      <c r="H109" s="111"/>
      <c r="I109" s="114"/>
      <c r="J109" s="112"/>
      <c r="K109" s="113"/>
      <c r="L109" s="111"/>
      <c r="M109" s="114"/>
      <c r="N109" s="115"/>
      <c r="O109" s="116"/>
      <c r="P109" s="111"/>
      <c r="Q109" s="114"/>
      <c r="R109" s="115"/>
      <c r="S109" s="116"/>
      <c r="T109" s="111"/>
      <c r="U109" s="114"/>
      <c r="V109" s="115"/>
      <c r="W109" s="116"/>
      <c r="X109" s="111"/>
      <c r="Y109" s="114"/>
      <c r="Z109" s="115"/>
      <c r="AA109" s="116"/>
      <c r="AB109" s="111"/>
      <c r="AC109" s="224"/>
      <c r="AD109" s="61"/>
      <c r="AE109" s="270">
        <v>0</v>
      </c>
      <c r="AF109" s="270">
        <f t="shared" si="265"/>
        <v>0</v>
      </c>
      <c r="AG109" s="269">
        <f t="shared" si="258"/>
        <v>0</v>
      </c>
      <c r="AH109" s="271">
        <f t="shared" si="266"/>
        <v>0</v>
      </c>
      <c r="AI109" s="60">
        <f t="shared" si="267"/>
        <v>0</v>
      </c>
      <c r="AJ109" s="60">
        <f t="shared" si="268"/>
        <v>0</v>
      </c>
      <c r="AK109" s="61" t="str">
        <f t="shared" si="269"/>
        <v/>
      </c>
      <c r="AL109" s="62"/>
      <c r="AM109" s="63">
        <f t="shared" si="270"/>
        <v>0</v>
      </c>
      <c r="AN109" s="59">
        <f t="shared" si="271"/>
        <v>0</v>
      </c>
      <c r="AP109" s="234"/>
      <c r="AQ109" s="234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</row>
    <row r="110" spans="1:67" s="5" customFormat="1" ht="24" customHeight="1">
      <c r="A110" s="260">
        <v>107</v>
      </c>
      <c r="B110" s="107"/>
      <c r="C110" s="147"/>
      <c r="D110" s="218"/>
      <c r="E110" s="108"/>
      <c r="F110" s="109"/>
      <c r="G110" s="110"/>
      <c r="H110" s="111"/>
      <c r="I110" s="114"/>
      <c r="J110" s="112"/>
      <c r="K110" s="113"/>
      <c r="L110" s="111"/>
      <c r="M110" s="114"/>
      <c r="N110" s="115"/>
      <c r="O110" s="116"/>
      <c r="P110" s="111"/>
      <c r="Q110" s="114"/>
      <c r="R110" s="115"/>
      <c r="S110" s="116"/>
      <c r="T110" s="111"/>
      <c r="U110" s="114"/>
      <c r="V110" s="115"/>
      <c r="W110" s="116"/>
      <c r="X110" s="111"/>
      <c r="Y110" s="114"/>
      <c r="Z110" s="115"/>
      <c r="AA110" s="116"/>
      <c r="AB110" s="111"/>
      <c r="AC110" s="224"/>
      <c r="AD110" s="61"/>
      <c r="AE110" s="270">
        <v>0</v>
      </c>
      <c r="AF110" s="270">
        <f t="shared" si="265"/>
        <v>0</v>
      </c>
      <c r="AG110" s="269">
        <f t="shared" si="258"/>
        <v>0</v>
      </c>
      <c r="AH110" s="271">
        <f t="shared" si="266"/>
        <v>0</v>
      </c>
      <c r="AI110" s="60">
        <f t="shared" si="267"/>
        <v>0</v>
      </c>
      <c r="AJ110" s="60">
        <f t="shared" si="268"/>
        <v>0</v>
      </c>
      <c r="AK110" s="61" t="str">
        <f t="shared" si="269"/>
        <v/>
      </c>
      <c r="AL110" s="62"/>
      <c r="AM110" s="63">
        <f t="shared" si="270"/>
        <v>0</v>
      </c>
      <c r="AN110" s="59">
        <f t="shared" si="271"/>
        <v>0</v>
      </c>
      <c r="AP110" s="234"/>
      <c r="AQ110" s="234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</row>
    <row r="111" spans="1:67" s="5" customFormat="1" ht="24" customHeight="1">
      <c r="A111" s="260">
        <v>108</v>
      </c>
      <c r="B111" s="107"/>
      <c r="C111" s="147"/>
      <c r="D111" s="218"/>
      <c r="E111" s="108"/>
      <c r="F111" s="109"/>
      <c r="G111" s="110"/>
      <c r="H111" s="111"/>
      <c r="I111" s="114"/>
      <c r="J111" s="112"/>
      <c r="K111" s="113"/>
      <c r="L111" s="111"/>
      <c r="M111" s="114"/>
      <c r="N111" s="115"/>
      <c r="O111" s="116"/>
      <c r="P111" s="111"/>
      <c r="Q111" s="114"/>
      <c r="R111" s="115"/>
      <c r="S111" s="116"/>
      <c r="T111" s="111"/>
      <c r="U111" s="114"/>
      <c r="V111" s="115"/>
      <c r="W111" s="116"/>
      <c r="X111" s="111"/>
      <c r="Y111" s="114"/>
      <c r="Z111" s="115"/>
      <c r="AA111" s="116"/>
      <c r="AB111" s="111"/>
      <c r="AC111" s="224"/>
      <c r="AD111" s="61"/>
      <c r="AE111" s="270">
        <v>0</v>
      </c>
      <c r="AF111" s="270">
        <f t="shared" si="265"/>
        <v>0</v>
      </c>
      <c r="AG111" s="269">
        <f t="shared" si="258"/>
        <v>0</v>
      </c>
      <c r="AH111" s="271">
        <f t="shared" si="266"/>
        <v>0</v>
      </c>
      <c r="AI111" s="60">
        <f t="shared" si="267"/>
        <v>0</v>
      </c>
      <c r="AJ111" s="60">
        <f t="shared" si="268"/>
        <v>0</v>
      </c>
      <c r="AK111" s="61" t="str">
        <f t="shared" si="269"/>
        <v/>
      </c>
      <c r="AL111" s="62"/>
      <c r="AM111" s="63">
        <f t="shared" si="270"/>
        <v>0</v>
      </c>
      <c r="AN111" s="59">
        <f t="shared" si="271"/>
        <v>0</v>
      </c>
      <c r="AP111" s="234"/>
      <c r="AQ111" s="234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</row>
    <row r="112" spans="1:67" s="5" customFormat="1" ht="24" customHeight="1">
      <c r="A112" s="260">
        <v>109</v>
      </c>
      <c r="B112" s="107"/>
      <c r="C112" s="147"/>
      <c r="D112" s="218"/>
      <c r="E112" s="108"/>
      <c r="F112" s="109"/>
      <c r="G112" s="110"/>
      <c r="H112" s="111"/>
      <c r="I112" s="114"/>
      <c r="J112" s="112"/>
      <c r="K112" s="113"/>
      <c r="L112" s="111"/>
      <c r="M112" s="114"/>
      <c r="N112" s="115"/>
      <c r="O112" s="116"/>
      <c r="P112" s="111"/>
      <c r="Q112" s="114"/>
      <c r="R112" s="115"/>
      <c r="S112" s="116"/>
      <c r="T112" s="111"/>
      <c r="U112" s="114"/>
      <c r="V112" s="115"/>
      <c r="W112" s="116"/>
      <c r="X112" s="111"/>
      <c r="Y112" s="114"/>
      <c r="Z112" s="115"/>
      <c r="AA112" s="116"/>
      <c r="AB112" s="111"/>
      <c r="AC112" s="224"/>
      <c r="AD112" s="61"/>
      <c r="AE112" s="270">
        <v>0</v>
      </c>
      <c r="AF112" s="270">
        <f t="shared" si="265"/>
        <v>0</v>
      </c>
      <c r="AG112" s="269">
        <f t="shared" si="258"/>
        <v>0</v>
      </c>
      <c r="AH112" s="271">
        <f t="shared" si="266"/>
        <v>0</v>
      </c>
      <c r="AI112" s="60">
        <f t="shared" si="267"/>
        <v>0</v>
      </c>
      <c r="AJ112" s="60">
        <f t="shared" si="268"/>
        <v>0</v>
      </c>
      <c r="AK112" s="61" t="str">
        <f t="shared" si="269"/>
        <v/>
      </c>
      <c r="AL112" s="62"/>
      <c r="AM112" s="63">
        <f t="shared" si="270"/>
        <v>0</v>
      </c>
      <c r="AN112" s="59">
        <f t="shared" si="271"/>
        <v>0</v>
      </c>
      <c r="AP112" s="234"/>
      <c r="AQ112" s="234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</row>
    <row r="113" spans="1:67" s="5" customFormat="1" ht="24" customHeight="1">
      <c r="A113" s="260">
        <v>110</v>
      </c>
      <c r="B113" s="107"/>
      <c r="C113" s="147"/>
      <c r="D113" s="218"/>
      <c r="E113" s="108"/>
      <c r="F113" s="109"/>
      <c r="G113" s="110"/>
      <c r="H113" s="111"/>
      <c r="I113" s="114"/>
      <c r="J113" s="112"/>
      <c r="K113" s="113"/>
      <c r="L113" s="111"/>
      <c r="M113" s="114"/>
      <c r="N113" s="115"/>
      <c r="O113" s="116"/>
      <c r="P113" s="111"/>
      <c r="Q113" s="114"/>
      <c r="R113" s="115"/>
      <c r="S113" s="116"/>
      <c r="T113" s="111"/>
      <c r="U113" s="114"/>
      <c r="V113" s="115"/>
      <c r="W113" s="116"/>
      <c r="X113" s="111"/>
      <c r="Y113" s="114"/>
      <c r="Z113" s="115"/>
      <c r="AA113" s="116"/>
      <c r="AB113" s="111"/>
      <c r="AC113" s="224"/>
      <c r="AD113" s="61"/>
      <c r="AE113" s="270">
        <v>0</v>
      </c>
      <c r="AF113" s="270">
        <f t="shared" si="265"/>
        <v>0</v>
      </c>
      <c r="AG113" s="269">
        <f t="shared" si="258"/>
        <v>0</v>
      </c>
      <c r="AH113" s="271">
        <f t="shared" si="266"/>
        <v>0</v>
      </c>
      <c r="AI113" s="60">
        <f t="shared" si="267"/>
        <v>0</v>
      </c>
      <c r="AJ113" s="60">
        <f t="shared" si="268"/>
        <v>0</v>
      </c>
      <c r="AK113" s="61" t="str">
        <f t="shared" si="269"/>
        <v/>
      </c>
      <c r="AL113" s="62"/>
      <c r="AM113" s="63">
        <f t="shared" si="270"/>
        <v>0</v>
      </c>
      <c r="AN113" s="59">
        <f t="shared" si="271"/>
        <v>0</v>
      </c>
      <c r="AP113" s="234"/>
      <c r="AQ113" s="234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</row>
    <row r="114" spans="1:67" s="5" customFormat="1" ht="24" customHeight="1">
      <c r="A114" s="260">
        <v>111</v>
      </c>
      <c r="B114" s="107"/>
      <c r="C114" s="147"/>
      <c r="D114" s="218"/>
      <c r="E114" s="108"/>
      <c r="F114" s="109"/>
      <c r="G114" s="110"/>
      <c r="H114" s="111"/>
      <c r="I114" s="114"/>
      <c r="J114" s="112"/>
      <c r="K114" s="113"/>
      <c r="L114" s="111"/>
      <c r="M114" s="114"/>
      <c r="N114" s="115"/>
      <c r="O114" s="116"/>
      <c r="P114" s="111"/>
      <c r="Q114" s="114"/>
      <c r="R114" s="115"/>
      <c r="S114" s="116"/>
      <c r="T114" s="111"/>
      <c r="U114" s="114"/>
      <c r="V114" s="115"/>
      <c r="W114" s="116"/>
      <c r="X114" s="111"/>
      <c r="Y114" s="114"/>
      <c r="Z114" s="115"/>
      <c r="AA114" s="116"/>
      <c r="AB114" s="111"/>
      <c r="AC114" s="224"/>
      <c r="AD114" s="61"/>
      <c r="AE114" s="270">
        <v>0</v>
      </c>
      <c r="AF114" s="270">
        <f t="shared" si="265"/>
        <v>0</v>
      </c>
      <c r="AG114" s="269">
        <f t="shared" si="258"/>
        <v>0</v>
      </c>
      <c r="AH114" s="271">
        <f t="shared" si="266"/>
        <v>0</v>
      </c>
      <c r="AI114" s="60">
        <f t="shared" si="267"/>
        <v>0</v>
      </c>
      <c r="AJ114" s="60">
        <f t="shared" si="268"/>
        <v>0</v>
      </c>
      <c r="AK114" s="61" t="str">
        <f t="shared" si="269"/>
        <v/>
      </c>
      <c r="AL114" s="62"/>
      <c r="AM114" s="63">
        <f t="shared" si="270"/>
        <v>0</v>
      </c>
      <c r="AN114" s="59">
        <f t="shared" si="271"/>
        <v>0</v>
      </c>
      <c r="AP114" s="234"/>
      <c r="AQ114" s="234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</row>
    <row r="115" spans="1:67" s="5" customFormat="1" ht="24" customHeight="1">
      <c r="A115" s="260">
        <v>112</v>
      </c>
      <c r="B115" s="107"/>
      <c r="C115" s="147"/>
      <c r="D115" s="218"/>
      <c r="E115" s="108"/>
      <c r="F115" s="109"/>
      <c r="G115" s="110"/>
      <c r="H115" s="111"/>
      <c r="I115" s="114"/>
      <c r="J115" s="112"/>
      <c r="K115" s="113"/>
      <c r="L115" s="111"/>
      <c r="M115" s="114"/>
      <c r="N115" s="115"/>
      <c r="O115" s="116"/>
      <c r="P115" s="111"/>
      <c r="Q115" s="114"/>
      <c r="R115" s="115"/>
      <c r="S115" s="116"/>
      <c r="T115" s="111"/>
      <c r="U115" s="114"/>
      <c r="V115" s="115"/>
      <c r="W115" s="116"/>
      <c r="X115" s="111"/>
      <c r="Y115" s="114"/>
      <c r="Z115" s="115"/>
      <c r="AA115" s="116"/>
      <c r="AB115" s="111"/>
      <c r="AC115" s="224"/>
      <c r="AD115" s="61"/>
      <c r="AE115" s="270">
        <v>0</v>
      </c>
      <c r="AF115" s="270">
        <f t="shared" si="265"/>
        <v>0</v>
      </c>
      <c r="AG115" s="269">
        <f t="shared" si="258"/>
        <v>0</v>
      </c>
      <c r="AH115" s="271">
        <f t="shared" si="266"/>
        <v>0</v>
      </c>
      <c r="AI115" s="60">
        <f t="shared" si="267"/>
        <v>0</v>
      </c>
      <c r="AJ115" s="60">
        <f t="shared" si="268"/>
        <v>0</v>
      </c>
      <c r="AK115" s="61" t="str">
        <f t="shared" si="269"/>
        <v/>
      </c>
      <c r="AL115" s="62"/>
      <c r="AM115" s="63">
        <f t="shared" si="270"/>
        <v>0</v>
      </c>
      <c r="AN115" s="59">
        <f t="shared" si="271"/>
        <v>0</v>
      </c>
      <c r="AP115" s="234"/>
      <c r="AQ115" s="234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</row>
    <row r="116" spans="1:67" s="5" customFormat="1" ht="24" customHeight="1">
      <c r="A116" s="260">
        <v>113</v>
      </c>
      <c r="B116" s="107"/>
      <c r="C116" s="147"/>
      <c r="D116" s="218"/>
      <c r="E116" s="108"/>
      <c r="F116" s="109"/>
      <c r="G116" s="110"/>
      <c r="H116" s="111"/>
      <c r="I116" s="114"/>
      <c r="J116" s="112"/>
      <c r="K116" s="113"/>
      <c r="L116" s="111"/>
      <c r="M116" s="114"/>
      <c r="N116" s="115"/>
      <c r="O116" s="116"/>
      <c r="P116" s="111"/>
      <c r="Q116" s="114"/>
      <c r="R116" s="115"/>
      <c r="S116" s="116"/>
      <c r="T116" s="111"/>
      <c r="U116" s="114"/>
      <c r="V116" s="115"/>
      <c r="W116" s="116"/>
      <c r="X116" s="111"/>
      <c r="Y116" s="114"/>
      <c r="Z116" s="115"/>
      <c r="AA116" s="116"/>
      <c r="AB116" s="111"/>
      <c r="AC116" s="224"/>
      <c r="AD116" s="61"/>
      <c r="AE116" s="270">
        <v>0</v>
      </c>
      <c r="AF116" s="270">
        <f t="shared" si="265"/>
        <v>0</v>
      </c>
      <c r="AG116" s="269">
        <f t="shared" si="258"/>
        <v>0</v>
      </c>
      <c r="AH116" s="271">
        <f t="shared" si="266"/>
        <v>0</v>
      </c>
      <c r="AI116" s="60">
        <f t="shared" si="267"/>
        <v>0</v>
      </c>
      <c r="AJ116" s="60">
        <f t="shared" si="268"/>
        <v>0</v>
      </c>
      <c r="AK116" s="61" t="str">
        <f t="shared" si="269"/>
        <v/>
      </c>
      <c r="AL116" s="62"/>
      <c r="AM116" s="63">
        <f t="shared" si="270"/>
        <v>0</v>
      </c>
      <c r="AN116" s="59">
        <f t="shared" si="271"/>
        <v>0</v>
      </c>
      <c r="AP116" s="234"/>
      <c r="AQ116" s="234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</row>
    <row r="117" spans="1:67" s="5" customFormat="1" ht="24" customHeight="1">
      <c r="A117" s="260">
        <v>114</v>
      </c>
      <c r="B117" s="107"/>
      <c r="C117" s="147"/>
      <c r="D117" s="218"/>
      <c r="E117" s="108"/>
      <c r="F117" s="109"/>
      <c r="G117" s="110"/>
      <c r="H117" s="111"/>
      <c r="I117" s="114"/>
      <c r="J117" s="112"/>
      <c r="K117" s="113"/>
      <c r="L117" s="111"/>
      <c r="M117" s="114"/>
      <c r="N117" s="115"/>
      <c r="O117" s="116"/>
      <c r="P117" s="111"/>
      <c r="Q117" s="114"/>
      <c r="R117" s="115"/>
      <c r="S117" s="116"/>
      <c r="T117" s="111"/>
      <c r="U117" s="114"/>
      <c r="V117" s="115"/>
      <c r="W117" s="116"/>
      <c r="X117" s="111"/>
      <c r="Y117" s="114"/>
      <c r="Z117" s="115"/>
      <c r="AA117" s="116"/>
      <c r="AB117" s="111"/>
      <c r="AC117" s="224"/>
      <c r="AD117" s="61"/>
      <c r="AE117" s="270">
        <v>0</v>
      </c>
      <c r="AF117" s="270">
        <f t="shared" si="265"/>
        <v>0</v>
      </c>
      <c r="AG117" s="269">
        <f t="shared" si="258"/>
        <v>0</v>
      </c>
      <c r="AH117" s="271">
        <f t="shared" si="266"/>
        <v>0</v>
      </c>
      <c r="AI117" s="60">
        <f t="shared" si="267"/>
        <v>0</v>
      </c>
      <c r="AJ117" s="60">
        <f t="shared" si="268"/>
        <v>0</v>
      </c>
      <c r="AK117" s="61" t="str">
        <f t="shared" si="269"/>
        <v/>
      </c>
      <c r="AL117" s="62"/>
      <c r="AM117" s="63">
        <f t="shared" si="270"/>
        <v>0</v>
      </c>
      <c r="AN117" s="59">
        <f t="shared" si="271"/>
        <v>0</v>
      </c>
      <c r="AP117" s="234"/>
      <c r="AQ117" s="234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</row>
    <row r="118" spans="1:67" s="5" customFormat="1" ht="24" customHeight="1">
      <c r="A118" s="260">
        <v>115</v>
      </c>
      <c r="B118" s="107"/>
      <c r="C118" s="147"/>
      <c r="D118" s="218"/>
      <c r="E118" s="108"/>
      <c r="F118" s="109"/>
      <c r="G118" s="110"/>
      <c r="H118" s="111"/>
      <c r="I118" s="114"/>
      <c r="J118" s="112"/>
      <c r="K118" s="113"/>
      <c r="L118" s="111"/>
      <c r="M118" s="114"/>
      <c r="N118" s="115"/>
      <c r="O118" s="116"/>
      <c r="P118" s="111"/>
      <c r="Q118" s="114"/>
      <c r="R118" s="115"/>
      <c r="S118" s="116"/>
      <c r="T118" s="111"/>
      <c r="U118" s="114"/>
      <c r="V118" s="115"/>
      <c r="W118" s="116"/>
      <c r="X118" s="111"/>
      <c r="Y118" s="114"/>
      <c r="Z118" s="115"/>
      <c r="AA118" s="116"/>
      <c r="AB118" s="111"/>
      <c r="AC118" s="224"/>
      <c r="AD118" s="61"/>
      <c r="AE118" s="270">
        <v>0</v>
      </c>
      <c r="AF118" s="270">
        <f t="shared" si="265"/>
        <v>0</v>
      </c>
      <c r="AG118" s="269">
        <f t="shared" si="258"/>
        <v>0</v>
      </c>
      <c r="AH118" s="271">
        <f t="shared" si="266"/>
        <v>0</v>
      </c>
      <c r="AI118" s="60">
        <f t="shared" si="267"/>
        <v>0</v>
      </c>
      <c r="AJ118" s="60">
        <f t="shared" si="268"/>
        <v>0</v>
      </c>
      <c r="AK118" s="61" t="str">
        <f t="shared" si="269"/>
        <v/>
      </c>
      <c r="AL118" s="62"/>
      <c r="AM118" s="63">
        <f t="shared" si="270"/>
        <v>0</v>
      </c>
      <c r="AN118" s="59">
        <f t="shared" si="271"/>
        <v>0</v>
      </c>
      <c r="AP118" s="234"/>
      <c r="AQ118" s="234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</row>
    <row r="119" spans="1:67" s="5" customFormat="1" ht="24" customHeight="1">
      <c r="A119" s="260">
        <v>116</v>
      </c>
      <c r="B119" s="107"/>
      <c r="C119" s="147"/>
      <c r="D119" s="218"/>
      <c r="E119" s="108"/>
      <c r="F119" s="109"/>
      <c r="G119" s="110"/>
      <c r="H119" s="111"/>
      <c r="I119" s="114"/>
      <c r="J119" s="112"/>
      <c r="K119" s="113"/>
      <c r="L119" s="111"/>
      <c r="M119" s="114"/>
      <c r="N119" s="115"/>
      <c r="O119" s="116"/>
      <c r="P119" s="111"/>
      <c r="Q119" s="114"/>
      <c r="R119" s="115"/>
      <c r="S119" s="116"/>
      <c r="T119" s="111"/>
      <c r="U119" s="114"/>
      <c r="V119" s="115"/>
      <c r="W119" s="116"/>
      <c r="X119" s="111"/>
      <c r="Y119" s="114"/>
      <c r="Z119" s="115"/>
      <c r="AA119" s="116"/>
      <c r="AB119" s="111"/>
      <c r="AC119" s="224"/>
      <c r="AD119" s="61"/>
      <c r="AE119" s="270">
        <v>0</v>
      </c>
      <c r="AF119" s="270">
        <f t="shared" si="265"/>
        <v>0</v>
      </c>
      <c r="AG119" s="269">
        <f t="shared" si="258"/>
        <v>0</v>
      </c>
      <c r="AH119" s="271">
        <f t="shared" si="266"/>
        <v>0</v>
      </c>
      <c r="AI119" s="60">
        <f t="shared" si="267"/>
        <v>0</v>
      </c>
      <c r="AJ119" s="60">
        <f t="shared" si="268"/>
        <v>0</v>
      </c>
      <c r="AK119" s="61" t="str">
        <f t="shared" si="269"/>
        <v/>
      </c>
      <c r="AL119" s="62"/>
      <c r="AM119" s="63">
        <f t="shared" si="270"/>
        <v>0</v>
      </c>
      <c r="AN119" s="59">
        <f t="shared" si="271"/>
        <v>0</v>
      </c>
      <c r="AP119" s="234"/>
      <c r="AQ119" s="234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</row>
    <row r="120" spans="1:67" s="5" customFormat="1" ht="24" customHeight="1">
      <c r="A120" s="260">
        <v>117</v>
      </c>
      <c r="B120" s="107"/>
      <c r="C120" s="147"/>
      <c r="D120" s="218"/>
      <c r="E120" s="108"/>
      <c r="F120" s="109"/>
      <c r="G120" s="110"/>
      <c r="H120" s="111"/>
      <c r="I120" s="114"/>
      <c r="J120" s="112"/>
      <c r="K120" s="113"/>
      <c r="L120" s="111"/>
      <c r="M120" s="114"/>
      <c r="N120" s="115"/>
      <c r="O120" s="116"/>
      <c r="P120" s="111"/>
      <c r="Q120" s="114"/>
      <c r="R120" s="115"/>
      <c r="S120" s="116"/>
      <c r="T120" s="111"/>
      <c r="U120" s="114"/>
      <c r="V120" s="115"/>
      <c r="W120" s="116"/>
      <c r="X120" s="111"/>
      <c r="Y120" s="114"/>
      <c r="Z120" s="115"/>
      <c r="AA120" s="116"/>
      <c r="AB120" s="111"/>
      <c r="AC120" s="224"/>
      <c r="AD120" s="61"/>
      <c r="AE120" s="270">
        <v>0</v>
      </c>
      <c r="AF120" s="270">
        <f t="shared" si="265"/>
        <v>0</v>
      </c>
      <c r="AG120" s="269">
        <f t="shared" si="258"/>
        <v>0</v>
      </c>
      <c r="AH120" s="271">
        <f t="shared" si="266"/>
        <v>0</v>
      </c>
      <c r="AI120" s="60">
        <f t="shared" si="267"/>
        <v>0</v>
      </c>
      <c r="AJ120" s="60">
        <f t="shared" si="268"/>
        <v>0</v>
      </c>
      <c r="AK120" s="61" t="str">
        <f t="shared" si="269"/>
        <v/>
      </c>
      <c r="AL120" s="62"/>
      <c r="AM120" s="63">
        <f t="shared" si="270"/>
        <v>0</v>
      </c>
      <c r="AN120" s="59">
        <f t="shared" si="271"/>
        <v>0</v>
      </c>
      <c r="AP120" s="234"/>
      <c r="AQ120" s="234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</row>
    <row r="121" spans="1:67" s="5" customFormat="1" ht="24" customHeight="1">
      <c r="A121" s="260">
        <v>118</v>
      </c>
      <c r="B121" s="107"/>
      <c r="C121" s="147"/>
      <c r="D121" s="218"/>
      <c r="E121" s="108"/>
      <c r="F121" s="109"/>
      <c r="G121" s="110"/>
      <c r="H121" s="111"/>
      <c r="I121" s="114"/>
      <c r="J121" s="112"/>
      <c r="K121" s="113"/>
      <c r="L121" s="111"/>
      <c r="M121" s="114"/>
      <c r="N121" s="115"/>
      <c r="O121" s="116"/>
      <c r="P121" s="111"/>
      <c r="Q121" s="114"/>
      <c r="R121" s="115"/>
      <c r="S121" s="116"/>
      <c r="T121" s="111"/>
      <c r="U121" s="114"/>
      <c r="V121" s="115"/>
      <c r="W121" s="116"/>
      <c r="X121" s="111"/>
      <c r="Y121" s="114"/>
      <c r="Z121" s="115"/>
      <c r="AA121" s="116"/>
      <c r="AB121" s="111"/>
      <c r="AC121" s="224"/>
      <c r="AD121" s="61"/>
      <c r="AE121" s="270">
        <v>0</v>
      </c>
      <c r="AF121" s="270">
        <f t="shared" si="265"/>
        <v>0</v>
      </c>
      <c r="AG121" s="269">
        <f t="shared" si="258"/>
        <v>0</v>
      </c>
      <c r="AH121" s="271">
        <f t="shared" si="266"/>
        <v>0</v>
      </c>
      <c r="AI121" s="60">
        <f t="shared" si="267"/>
        <v>0</v>
      </c>
      <c r="AJ121" s="60">
        <f t="shared" si="268"/>
        <v>0</v>
      </c>
      <c r="AK121" s="61" t="str">
        <f t="shared" si="269"/>
        <v/>
      </c>
      <c r="AL121" s="62"/>
      <c r="AM121" s="63">
        <f t="shared" si="270"/>
        <v>0</v>
      </c>
      <c r="AN121" s="59">
        <f t="shared" si="271"/>
        <v>0</v>
      </c>
      <c r="AP121" s="234"/>
      <c r="AQ121" s="234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</row>
    <row r="122" spans="1:67" s="5" customFormat="1" ht="24" customHeight="1">
      <c r="A122" s="260">
        <v>119</v>
      </c>
      <c r="B122" s="107"/>
      <c r="C122" s="147"/>
      <c r="D122" s="218"/>
      <c r="E122" s="108"/>
      <c r="F122" s="109"/>
      <c r="G122" s="110"/>
      <c r="H122" s="111"/>
      <c r="I122" s="114"/>
      <c r="J122" s="112"/>
      <c r="K122" s="113"/>
      <c r="L122" s="111"/>
      <c r="M122" s="114"/>
      <c r="N122" s="115"/>
      <c r="O122" s="116"/>
      <c r="P122" s="111"/>
      <c r="Q122" s="114"/>
      <c r="R122" s="115"/>
      <c r="S122" s="116"/>
      <c r="T122" s="111"/>
      <c r="U122" s="114"/>
      <c r="V122" s="115"/>
      <c r="W122" s="116"/>
      <c r="X122" s="111"/>
      <c r="Y122" s="114"/>
      <c r="Z122" s="115"/>
      <c r="AA122" s="116"/>
      <c r="AB122" s="111"/>
      <c r="AC122" s="224"/>
      <c r="AD122" s="61"/>
      <c r="AE122" s="270">
        <v>0</v>
      </c>
      <c r="AF122" s="270">
        <f t="shared" si="265"/>
        <v>0</v>
      </c>
      <c r="AG122" s="269">
        <f t="shared" si="258"/>
        <v>0</v>
      </c>
      <c r="AH122" s="271">
        <f t="shared" si="266"/>
        <v>0</v>
      </c>
      <c r="AI122" s="60">
        <f t="shared" si="267"/>
        <v>0</v>
      </c>
      <c r="AJ122" s="60">
        <f t="shared" si="268"/>
        <v>0</v>
      </c>
      <c r="AK122" s="61" t="str">
        <f t="shared" si="269"/>
        <v/>
      </c>
      <c r="AL122" s="62"/>
      <c r="AM122" s="63">
        <f t="shared" si="270"/>
        <v>0</v>
      </c>
      <c r="AN122" s="59">
        <f t="shared" si="271"/>
        <v>0</v>
      </c>
      <c r="AP122" s="234"/>
      <c r="AQ122" s="234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</row>
    <row r="123" spans="1:67" s="5" customFormat="1" ht="24" customHeight="1">
      <c r="A123" s="260">
        <v>120</v>
      </c>
      <c r="B123" s="107"/>
      <c r="C123" s="147"/>
      <c r="D123" s="218"/>
      <c r="E123" s="108"/>
      <c r="F123" s="109"/>
      <c r="G123" s="110"/>
      <c r="H123" s="111"/>
      <c r="I123" s="114"/>
      <c r="J123" s="112"/>
      <c r="K123" s="113"/>
      <c r="L123" s="111"/>
      <c r="M123" s="114"/>
      <c r="N123" s="115"/>
      <c r="O123" s="116"/>
      <c r="P123" s="111"/>
      <c r="Q123" s="114"/>
      <c r="R123" s="115"/>
      <c r="S123" s="116"/>
      <c r="T123" s="111"/>
      <c r="U123" s="114"/>
      <c r="V123" s="115"/>
      <c r="W123" s="116"/>
      <c r="X123" s="111"/>
      <c r="Y123" s="114"/>
      <c r="Z123" s="115"/>
      <c r="AA123" s="116"/>
      <c r="AB123" s="111"/>
      <c r="AC123" s="224"/>
      <c r="AD123" s="61"/>
      <c r="AE123" s="270">
        <v>0</v>
      </c>
      <c r="AF123" s="270">
        <f t="shared" si="265"/>
        <v>0</v>
      </c>
      <c r="AG123" s="269">
        <f t="shared" si="258"/>
        <v>0</v>
      </c>
      <c r="AH123" s="271">
        <f t="shared" si="266"/>
        <v>0</v>
      </c>
      <c r="AI123" s="60">
        <f t="shared" si="267"/>
        <v>0</v>
      </c>
      <c r="AJ123" s="60">
        <f t="shared" si="268"/>
        <v>0</v>
      </c>
      <c r="AK123" s="61" t="str">
        <f t="shared" si="269"/>
        <v/>
      </c>
      <c r="AL123" s="62"/>
      <c r="AM123" s="63">
        <f t="shared" si="270"/>
        <v>0</v>
      </c>
      <c r="AN123" s="59">
        <f t="shared" si="271"/>
        <v>0</v>
      </c>
      <c r="AP123" s="234"/>
      <c r="AQ123" s="234"/>
      <c r="AR123" s="235"/>
      <c r="AS123" s="235"/>
      <c r="AT123" s="235"/>
      <c r="AU123" s="235"/>
      <c r="AV123" s="235"/>
      <c r="AW123" s="235"/>
      <c r="AX123" s="235"/>
      <c r="AY123" s="235"/>
      <c r="AZ123" s="235"/>
      <c r="BA123" s="235"/>
      <c r="BB123" s="235"/>
      <c r="BC123" s="235"/>
      <c r="BD123" s="235"/>
      <c r="BE123" s="235"/>
      <c r="BF123" s="235"/>
      <c r="BG123" s="235"/>
      <c r="BH123" s="235"/>
      <c r="BI123" s="235"/>
      <c r="BJ123" s="235"/>
      <c r="BK123" s="235"/>
      <c r="BL123" s="235"/>
      <c r="BM123" s="235"/>
      <c r="BN123" s="235"/>
      <c r="BO123" s="235"/>
    </row>
    <row r="124" spans="1:67" s="5" customFormat="1" ht="24" customHeight="1">
      <c r="A124" s="260">
        <v>121</v>
      </c>
      <c r="B124" s="107"/>
      <c r="C124" s="147"/>
      <c r="D124" s="218"/>
      <c r="E124" s="108"/>
      <c r="F124" s="109"/>
      <c r="G124" s="110"/>
      <c r="H124" s="111"/>
      <c r="I124" s="114"/>
      <c r="J124" s="112"/>
      <c r="K124" s="113"/>
      <c r="L124" s="111"/>
      <c r="M124" s="114"/>
      <c r="N124" s="115"/>
      <c r="O124" s="116"/>
      <c r="P124" s="111"/>
      <c r="Q124" s="114"/>
      <c r="R124" s="115"/>
      <c r="S124" s="116"/>
      <c r="T124" s="111"/>
      <c r="U124" s="114"/>
      <c r="V124" s="115"/>
      <c r="W124" s="116"/>
      <c r="X124" s="111"/>
      <c r="Y124" s="114"/>
      <c r="Z124" s="115"/>
      <c r="AA124" s="116"/>
      <c r="AB124" s="111"/>
      <c r="AC124" s="224"/>
      <c r="AD124" s="61"/>
      <c r="AE124" s="270">
        <v>0</v>
      </c>
      <c r="AF124" s="270">
        <f t="shared" si="265"/>
        <v>0</v>
      </c>
      <c r="AG124" s="269">
        <f t="shared" si="258"/>
        <v>0</v>
      </c>
      <c r="AH124" s="271">
        <f t="shared" si="266"/>
        <v>0</v>
      </c>
      <c r="AI124" s="60">
        <f t="shared" si="267"/>
        <v>0</v>
      </c>
      <c r="AJ124" s="60">
        <f t="shared" si="268"/>
        <v>0</v>
      </c>
      <c r="AK124" s="61" t="str">
        <f t="shared" si="269"/>
        <v/>
      </c>
      <c r="AL124" s="62"/>
      <c r="AM124" s="63">
        <f t="shared" si="270"/>
        <v>0</v>
      </c>
      <c r="AN124" s="59">
        <f t="shared" si="271"/>
        <v>0</v>
      </c>
      <c r="AP124" s="234"/>
      <c r="AQ124" s="234"/>
      <c r="AR124" s="235"/>
      <c r="AS124" s="235"/>
      <c r="AT124" s="235"/>
      <c r="AU124" s="235"/>
      <c r="AV124" s="235"/>
      <c r="AW124" s="235"/>
      <c r="AX124" s="235"/>
      <c r="AY124" s="235"/>
      <c r="AZ124" s="235"/>
      <c r="BA124" s="235"/>
      <c r="BB124" s="235"/>
      <c r="BC124" s="235"/>
      <c r="BD124" s="235"/>
      <c r="BE124" s="235"/>
      <c r="BF124" s="235"/>
      <c r="BG124" s="235"/>
      <c r="BH124" s="235"/>
      <c r="BI124" s="235"/>
      <c r="BJ124" s="235"/>
      <c r="BK124" s="235"/>
      <c r="BL124" s="235"/>
      <c r="BM124" s="235"/>
      <c r="BN124" s="235"/>
      <c r="BO124" s="235"/>
    </row>
    <row r="125" spans="1:67" s="5" customFormat="1" ht="24" customHeight="1">
      <c r="A125" s="260">
        <v>122</v>
      </c>
      <c r="B125" s="107"/>
      <c r="C125" s="147"/>
      <c r="D125" s="218"/>
      <c r="E125" s="108"/>
      <c r="F125" s="109"/>
      <c r="G125" s="110"/>
      <c r="H125" s="111"/>
      <c r="I125" s="114"/>
      <c r="J125" s="112"/>
      <c r="K125" s="113"/>
      <c r="L125" s="111"/>
      <c r="M125" s="114"/>
      <c r="N125" s="115"/>
      <c r="O125" s="116"/>
      <c r="P125" s="111"/>
      <c r="Q125" s="114"/>
      <c r="R125" s="115"/>
      <c r="S125" s="116"/>
      <c r="T125" s="111"/>
      <c r="U125" s="114"/>
      <c r="V125" s="115"/>
      <c r="W125" s="116"/>
      <c r="X125" s="111"/>
      <c r="Y125" s="114"/>
      <c r="Z125" s="115"/>
      <c r="AA125" s="116"/>
      <c r="AB125" s="111"/>
      <c r="AC125" s="224"/>
      <c r="AD125" s="61"/>
      <c r="AE125" s="270">
        <v>0</v>
      </c>
      <c r="AF125" s="270">
        <f t="shared" si="265"/>
        <v>0</v>
      </c>
      <c r="AG125" s="269">
        <f t="shared" si="258"/>
        <v>0</v>
      </c>
      <c r="AH125" s="271">
        <f t="shared" si="266"/>
        <v>0</v>
      </c>
      <c r="AI125" s="60">
        <f t="shared" si="267"/>
        <v>0</v>
      </c>
      <c r="AJ125" s="60">
        <f t="shared" si="268"/>
        <v>0</v>
      </c>
      <c r="AK125" s="61" t="str">
        <f t="shared" si="269"/>
        <v/>
      </c>
      <c r="AL125" s="62"/>
      <c r="AM125" s="63">
        <f t="shared" si="270"/>
        <v>0</v>
      </c>
      <c r="AN125" s="59">
        <f t="shared" si="271"/>
        <v>0</v>
      </c>
      <c r="AP125" s="234"/>
      <c r="AQ125" s="234"/>
      <c r="AR125" s="235"/>
      <c r="AS125" s="235"/>
      <c r="AT125" s="235"/>
      <c r="AU125" s="235"/>
      <c r="AV125" s="235"/>
      <c r="AW125" s="235"/>
      <c r="AX125" s="235"/>
      <c r="AY125" s="235"/>
      <c r="AZ125" s="235"/>
      <c r="BA125" s="235"/>
      <c r="BB125" s="235"/>
      <c r="BC125" s="235"/>
      <c r="BD125" s="235"/>
      <c r="BE125" s="235"/>
      <c r="BF125" s="235"/>
      <c r="BG125" s="235"/>
      <c r="BH125" s="235"/>
      <c r="BI125" s="235"/>
      <c r="BJ125" s="235"/>
      <c r="BK125" s="235"/>
      <c r="BL125" s="235"/>
      <c r="BM125" s="235"/>
      <c r="BN125" s="235"/>
      <c r="BO125" s="235"/>
    </row>
    <row r="126" spans="1:67" s="5" customFormat="1" ht="24" customHeight="1">
      <c r="A126" s="260">
        <v>123</v>
      </c>
      <c r="B126" s="107"/>
      <c r="C126" s="147"/>
      <c r="D126" s="218"/>
      <c r="E126" s="108"/>
      <c r="F126" s="109"/>
      <c r="G126" s="110"/>
      <c r="H126" s="111"/>
      <c r="I126" s="114"/>
      <c r="J126" s="112"/>
      <c r="K126" s="113"/>
      <c r="L126" s="111"/>
      <c r="M126" s="114"/>
      <c r="N126" s="115"/>
      <c r="O126" s="116"/>
      <c r="P126" s="111"/>
      <c r="Q126" s="114"/>
      <c r="R126" s="115"/>
      <c r="S126" s="116"/>
      <c r="T126" s="111"/>
      <c r="U126" s="114"/>
      <c r="V126" s="115"/>
      <c r="W126" s="116"/>
      <c r="X126" s="111"/>
      <c r="Y126" s="114"/>
      <c r="Z126" s="115"/>
      <c r="AA126" s="116"/>
      <c r="AB126" s="111"/>
      <c r="AC126" s="224"/>
      <c r="AD126" s="61"/>
      <c r="AE126" s="270">
        <v>0</v>
      </c>
      <c r="AF126" s="270">
        <f t="shared" si="265"/>
        <v>0</v>
      </c>
      <c r="AG126" s="269">
        <f t="shared" si="258"/>
        <v>0</v>
      </c>
      <c r="AH126" s="271">
        <f t="shared" si="266"/>
        <v>0</v>
      </c>
      <c r="AI126" s="60">
        <f t="shared" si="267"/>
        <v>0</v>
      </c>
      <c r="AJ126" s="60">
        <f t="shared" si="268"/>
        <v>0</v>
      </c>
      <c r="AK126" s="61" t="str">
        <f t="shared" si="269"/>
        <v/>
      </c>
      <c r="AL126" s="62"/>
      <c r="AM126" s="63">
        <f t="shared" si="270"/>
        <v>0</v>
      </c>
      <c r="AN126" s="59">
        <f t="shared" si="271"/>
        <v>0</v>
      </c>
      <c r="AP126" s="234"/>
      <c r="AQ126" s="234"/>
      <c r="AR126" s="235"/>
      <c r="AS126" s="235"/>
      <c r="AT126" s="235"/>
      <c r="AU126" s="235"/>
      <c r="AV126" s="235"/>
      <c r="AW126" s="235"/>
      <c r="AX126" s="235"/>
      <c r="AY126" s="235"/>
      <c r="AZ126" s="235"/>
      <c r="BA126" s="235"/>
      <c r="BB126" s="235"/>
      <c r="BC126" s="235"/>
      <c r="BD126" s="235"/>
      <c r="BE126" s="235"/>
      <c r="BF126" s="235"/>
      <c r="BG126" s="235"/>
      <c r="BH126" s="235"/>
      <c r="BI126" s="235"/>
      <c r="BJ126" s="235"/>
      <c r="BK126" s="235"/>
      <c r="BL126" s="235"/>
      <c r="BM126" s="235"/>
      <c r="BN126" s="235"/>
      <c r="BO126" s="235"/>
    </row>
    <row r="127" spans="1:67" s="5" customFormat="1" ht="24" customHeight="1">
      <c r="A127" s="260">
        <v>124</v>
      </c>
      <c r="B127" s="107"/>
      <c r="C127" s="147"/>
      <c r="D127" s="218"/>
      <c r="E127" s="108"/>
      <c r="F127" s="109"/>
      <c r="G127" s="110"/>
      <c r="H127" s="111"/>
      <c r="I127" s="114"/>
      <c r="J127" s="112"/>
      <c r="K127" s="113"/>
      <c r="L127" s="111"/>
      <c r="M127" s="114"/>
      <c r="N127" s="115"/>
      <c r="O127" s="116"/>
      <c r="P127" s="111"/>
      <c r="Q127" s="114"/>
      <c r="R127" s="115"/>
      <c r="S127" s="116"/>
      <c r="T127" s="111"/>
      <c r="U127" s="114"/>
      <c r="V127" s="115"/>
      <c r="W127" s="116"/>
      <c r="X127" s="111"/>
      <c r="Y127" s="114"/>
      <c r="Z127" s="115"/>
      <c r="AA127" s="116"/>
      <c r="AB127" s="111"/>
      <c r="AC127" s="224"/>
      <c r="AD127" s="61"/>
      <c r="AE127" s="270">
        <v>0</v>
      </c>
      <c r="AF127" s="270">
        <f t="shared" si="265"/>
        <v>0</v>
      </c>
      <c r="AG127" s="269">
        <f t="shared" si="258"/>
        <v>0</v>
      </c>
      <c r="AH127" s="271">
        <f t="shared" si="266"/>
        <v>0</v>
      </c>
      <c r="AI127" s="60">
        <f t="shared" si="267"/>
        <v>0</v>
      </c>
      <c r="AJ127" s="60">
        <f t="shared" si="268"/>
        <v>0</v>
      </c>
      <c r="AK127" s="61" t="str">
        <f t="shared" si="269"/>
        <v/>
      </c>
      <c r="AL127" s="62"/>
      <c r="AM127" s="63">
        <f t="shared" si="270"/>
        <v>0</v>
      </c>
      <c r="AN127" s="59">
        <f t="shared" si="271"/>
        <v>0</v>
      </c>
      <c r="AP127" s="234"/>
      <c r="AQ127" s="234"/>
      <c r="AR127" s="235"/>
      <c r="AS127" s="235"/>
      <c r="AT127" s="235"/>
      <c r="AU127" s="235"/>
      <c r="AV127" s="235"/>
      <c r="AW127" s="235"/>
      <c r="AX127" s="235"/>
      <c r="AY127" s="235"/>
      <c r="AZ127" s="235"/>
      <c r="BA127" s="235"/>
      <c r="BB127" s="235"/>
      <c r="BC127" s="235"/>
      <c r="BD127" s="235"/>
      <c r="BE127" s="235"/>
      <c r="BF127" s="235"/>
      <c r="BG127" s="235"/>
      <c r="BH127" s="235"/>
      <c r="BI127" s="235"/>
      <c r="BJ127" s="235"/>
      <c r="BK127" s="235"/>
      <c r="BL127" s="235"/>
      <c r="BM127" s="235"/>
      <c r="BN127" s="235"/>
      <c r="BO127" s="235"/>
    </row>
    <row r="128" spans="1:67" s="5" customFormat="1" ht="24" customHeight="1">
      <c r="A128" s="260">
        <v>125</v>
      </c>
      <c r="B128" s="107"/>
      <c r="C128" s="147"/>
      <c r="D128" s="218"/>
      <c r="E128" s="108"/>
      <c r="F128" s="109"/>
      <c r="G128" s="110"/>
      <c r="H128" s="111"/>
      <c r="I128" s="114"/>
      <c r="J128" s="112"/>
      <c r="K128" s="113"/>
      <c r="L128" s="111"/>
      <c r="M128" s="114"/>
      <c r="N128" s="115"/>
      <c r="O128" s="116"/>
      <c r="P128" s="111"/>
      <c r="Q128" s="114"/>
      <c r="R128" s="115"/>
      <c r="S128" s="116"/>
      <c r="T128" s="111"/>
      <c r="U128" s="114"/>
      <c r="V128" s="115"/>
      <c r="W128" s="116"/>
      <c r="X128" s="111"/>
      <c r="Y128" s="114"/>
      <c r="Z128" s="115"/>
      <c r="AA128" s="116"/>
      <c r="AB128" s="111"/>
      <c r="AC128" s="224"/>
      <c r="AD128" s="61"/>
      <c r="AE128" s="270">
        <v>0</v>
      </c>
      <c r="AF128" s="270">
        <f t="shared" si="265"/>
        <v>0</v>
      </c>
      <c r="AG128" s="269">
        <f t="shared" si="258"/>
        <v>0</v>
      </c>
      <c r="AH128" s="271">
        <f t="shared" si="266"/>
        <v>0</v>
      </c>
      <c r="AI128" s="60">
        <f t="shared" si="267"/>
        <v>0</v>
      </c>
      <c r="AJ128" s="60">
        <f t="shared" si="268"/>
        <v>0</v>
      </c>
      <c r="AK128" s="61" t="str">
        <f t="shared" si="269"/>
        <v/>
      </c>
      <c r="AL128" s="62"/>
      <c r="AM128" s="63">
        <f t="shared" si="270"/>
        <v>0</v>
      </c>
      <c r="AN128" s="59">
        <f t="shared" si="271"/>
        <v>0</v>
      </c>
      <c r="AP128" s="234"/>
      <c r="AQ128" s="234"/>
      <c r="AR128" s="235"/>
      <c r="AS128" s="235"/>
      <c r="AT128" s="235"/>
      <c r="AU128" s="235"/>
      <c r="AV128" s="235"/>
      <c r="AW128" s="235"/>
      <c r="AX128" s="235"/>
      <c r="AY128" s="235"/>
      <c r="AZ128" s="235"/>
      <c r="BA128" s="235"/>
      <c r="BB128" s="235"/>
      <c r="BC128" s="235"/>
      <c r="BD128" s="235"/>
      <c r="BE128" s="235"/>
      <c r="BF128" s="235"/>
      <c r="BG128" s="235"/>
      <c r="BH128" s="235"/>
      <c r="BI128" s="235"/>
      <c r="BJ128" s="235"/>
      <c r="BK128" s="235"/>
      <c r="BL128" s="235"/>
      <c r="BM128" s="235"/>
      <c r="BN128" s="235"/>
      <c r="BO128" s="235"/>
    </row>
    <row r="129" spans="1:67" s="5" customFormat="1" ht="24" customHeight="1">
      <c r="A129" s="260">
        <v>126</v>
      </c>
      <c r="B129" s="107"/>
      <c r="C129" s="147"/>
      <c r="D129" s="218"/>
      <c r="E129" s="108"/>
      <c r="F129" s="109"/>
      <c r="G129" s="110"/>
      <c r="H129" s="111"/>
      <c r="I129" s="114"/>
      <c r="J129" s="112"/>
      <c r="K129" s="113"/>
      <c r="L129" s="111"/>
      <c r="M129" s="114"/>
      <c r="N129" s="115"/>
      <c r="O129" s="116"/>
      <c r="P129" s="111"/>
      <c r="Q129" s="114"/>
      <c r="R129" s="115"/>
      <c r="S129" s="116"/>
      <c r="T129" s="111"/>
      <c r="U129" s="114"/>
      <c r="V129" s="115"/>
      <c r="W129" s="116"/>
      <c r="X129" s="111"/>
      <c r="Y129" s="114"/>
      <c r="Z129" s="115"/>
      <c r="AA129" s="116"/>
      <c r="AB129" s="111"/>
      <c r="AC129" s="224"/>
      <c r="AD129" s="61"/>
      <c r="AE129" s="270">
        <v>0</v>
      </c>
      <c r="AF129" s="270">
        <f t="shared" si="265"/>
        <v>0</v>
      </c>
      <c r="AG129" s="269">
        <f t="shared" si="258"/>
        <v>0</v>
      </c>
      <c r="AH129" s="271">
        <f t="shared" si="266"/>
        <v>0</v>
      </c>
      <c r="AI129" s="60">
        <f t="shared" si="267"/>
        <v>0</v>
      </c>
      <c r="AJ129" s="60">
        <f t="shared" si="268"/>
        <v>0</v>
      </c>
      <c r="AK129" s="61" t="str">
        <f t="shared" si="269"/>
        <v/>
      </c>
      <c r="AL129" s="62"/>
      <c r="AM129" s="63">
        <f t="shared" si="270"/>
        <v>0</v>
      </c>
      <c r="AN129" s="59">
        <f t="shared" si="271"/>
        <v>0</v>
      </c>
      <c r="AP129" s="234"/>
      <c r="AQ129" s="234"/>
      <c r="AR129" s="235"/>
      <c r="AS129" s="235"/>
      <c r="AT129" s="235"/>
      <c r="AU129" s="235"/>
      <c r="AV129" s="235"/>
      <c r="AW129" s="235"/>
      <c r="AX129" s="235"/>
      <c r="AY129" s="235"/>
      <c r="AZ129" s="235"/>
      <c r="BA129" s="235"/>
      <c r="BB129" s="235"/>
      <c r="BC129" s="235"/>
      <c r="BD129" s="235"/>
      <c r="BE129" s="235"/>
      <c r="BF129" s="235"/>
      <c r="BG129" s="235"/>
      <c r="BH129" s="235"/>
      <c r="BI129" s="235"/>
      <c r="BJ129" s="235"/>
      <c r="BK129" s="235"/>
      <c r="BL129" s="235"/>
      <c r="BM129" s="235"/>
      <c r="BN129" s="235"/>
      <c r="BO129" s="235"/>
    </row>
    <row r="130" spans="1:67" s="5" customFormat="1" ht="24" customHeight="1">
      <c r="A130" s="260">
        <v>127</v>
      </c>
      <c r="B130" s="107"/>
      <c r="C130" s="147"/>
      <c r="D130" s="218"/>
      <c r="E130" s="108"/>
      <c r="F130" s="109"/>
      <c r="G130" s="110"/>
      <c r="H130" s="111"/>
      <c r="I130" s="114"/>
      <c r="J130" s="112"/>
      <c r="K130" s="113"/>
      <c r="L130" s="111"/>
      <c r="M130" s="114"/>
      <c r="N130" s="115"/>
      <c r="O130" s="116"/>
      <c r="P130" s="111"/>
      <c r="Q130" s="114"/>
      <c r="R130" s="115"/>
      <c r="S130" s="116"/>
      <c r="T130" s="111"/>
      <c r="U130" s="114"/>
      <c r="V130" s="115"/>
      <c r="W130" s="116"/>
      <c r="X130" s="111"/>
      <c r="Y130" s="114"/>
      <c r="Z130" s="115"/>
      <c r="AA130" s="116"/>
      <c r="AB130" s="111"/>
      <c r="AC130" s="224"/>
      <c r="AD130" s="61"/>
      <c r="AE130" s="270">
        <v>0</v>
      </c>
      <c r="AF130" s="270">
        <f t="shared" si="265"/>
        <v>0</v>
      </c>
      <c r="AG130" s="269">
        <f t="shared" si="258"/>
        <v>0</v>
      </c>
      <c r="AH130" s="271">
        <f t="shared" si="266"/>
        <v>0</v>
      </c>
      <c r="AI130" s="60">
        <f t="shared" si="267"/>
        <v>0</v>
      </c>
      <c r="AJ130" s="60">
        <f t="shared" si="268"/>
        <v>0</v>
      </c>
      <c r="AK130" s="61" t="str">
        <f t="shared" si="269"/>
        <v/>
      </c>
      <c r="AL130" s="62"/>
      <c r="AM130" s="63">
        <f t="shared" si="270"/>
        <v>0</v>
      </c>
      <c r="AN130" s="59">
        <f t="shared" si="271"/>
        <v>0</v>
      </c>
      <c r="AP130" s="234"/>
      <c r="AQ130" s="234"/>
      <c r="AR130" s="235"/>
      <c r="AS130" s="235"/>
      <c r="AT130" s="235"/>
      <c r="AU130" s="235"/>
      <c r="AV130" s="235"/>
      <c r="AW130" s="235"/>
      <c r="AX130" s="235"/>
      <c r="AY130" s="235"/>
      <c r="AZ130" s="235"/>
      <c r="BA130" s="235"/>
      <c r="BB130" s="235"/>
      <c r="BC130" s="235"/>
      <c r="BD130" s="235"/>
      <c r="BE130" s="235"/>
      <c r="BF130" s="235"/>
      <c r="BG130" s="235"/>
      <c r="BH130" s="235"/>
      <c r="BI130" s="235"/>
      <c r="BJ130" s="235"/>
      <c r="BK130" s="235"/>
      <c r="BL130" s="235"/>
      <c r="BM130" s="235"/>
      <c r="BN130" s="235"/>
      <c r="BO130" s="235"/>
    </row>
    <row r="131" spans="1:67" s="5" customFormat="1" ht="24" customHeight="1">
      <c r="A131" s="260">
        <v>128</v>
      </c>
      <c r="B131" s="107"/>
      <c r="C131" s="147"/>
      <c r="D131" s="218"/>
      <c r="E131" s="108"/>
      <c r="F131" s="109"/>
      <c r="G131" s="110"/>
      <c r="H131" s="111"/>
      <c r="I131" s="114"/>
      <c r="J131" s="112"/>
      <c r="K131" s="113"/>
      <c r="L131" s="111"/>
      <c r="M131" s="114"/>
      <c r="N131" s="115"/>
      <c r="O131" s="116"/>
      <c r="P131" s="111"/>
      <c r="Q131" s="114"/>
      <c r="R131" s="115"/>
      <c r="S131" s="116"/>
      <c r="T131" s="111"/>
      <c r="U131" s="114"/>
      <c r="V131" s="115"/>
      <c r="W131" s="116"/>
      <c r="X131" s="111"/>
      <c r="Y131" s="114"/>
      <c r="Z131" s="115"/>
      <c r="AA131" s="116"/>
      <c r="AB131" s="111"/>
      <c r="AC131" s="224"/>
      <c r="AD131" s="61"/>
      <c r="AE131" s="270">
        <v>0</v>
      </c>
      <c r="AF131" s="270">
        <f t="shared" si="265"/>
        <v>0</v>
      </c>
      <c r="AG131" s="269">
        <f t="shared" si="258"/>
        <v>0</v>
      </c>
      <c r="AH131" s="271">
        <f t="shared" si="266"/>
        <v>0</v>
      </c>
      <c r="AI131" s="60">
        <f t="shared" si="267"/>
        <v>0</v>
      </c>
      <c r="AJ131" s="60">
        <f t="shared" si="268"/>
        <v>0</v>
      </c>
      <c r="AK131" s="61" t="str">
        <f t="shared" si="269"/>
        <v/>
      </c>
      <c r="AL131" s="62"/>
      <c r="AM131" s="63">
        <f t="shared" si="270"/>
        <v>0</v>
      </c>
      <c r="AN131" s="59">
        <f t="shared" si="271"/>
        <v>0</v>
      </c>
      <c r="AP131" s="234"/>
      <c r="AQ131" s="234"/>
      <c r="AR131" s="235"/>
      <c r="AS131" s="235"/>
      <c r="AT131" s="235"/>
      <c r="AU131" s="235"/>
      <c r="AV131" s="235"/>
      <c r="AW131" s="235"/>
      <c r="AX131" s="235"/>
      <c r="AY131" s="235"/>
      <c r="AZ131" s="235"/>
      <c r="BA131" s="235"/>
      <c r="BB131" s="235"/>
      <c r="BC131" s="235"/>
      <c r="BD131" s="235"/>
      <c r="BE131" s="235"/>
      <c r="BF131" s="235"/>
      <c r="BG131" s="235"/>
      <c r="BH131" s="235"/>
      <c r="BI131" s="235"/>
      <c r="BJ131" s="235"/>
      <c r="BK131" s="235"/>
      <c r="BL131" s="235"/>
      <c r="BM131" s="235"/>
      <c r="BN131" s="235"/>
      <c r="BO131" s="235"/>
    </row>
    <row r="132" spans="1:67" s="5" customFormat="1" ht="24" customHeight="1">
      <c r="A132" s="260">
        <v>129</v>
      </c>
      <c r="B132" s="107"/>
      <c r="C132" s="147"/>
      <c r="D132" s="218"/>
      <c r="E132" s="108"/>
      <c r="F132" s="109"/>
      <c r="G132" s="110"/>
      <c r="H132" s="111"/>
      <c r="I132" s="114"/>
      <c r="J132" s="112"/>
      <c r="K132" s="113"/>
      <c r="L132" s="111"/>
      <c r="M132" s="114"/>
      <c r="N132" s="115"/>
      <c r="O132" s="116"/>
      <c r="P132" s="111"/>
      <c r="Q132" s="114"/>
      <c r="R132" s="115"/>
      <c r="S132" s="116"/>
      <c r="T132" s="111"/>
      <c r="U132" s="114"/>
      <c r="V132" s="115"/>
      <c r="W132" s="116"/>
      <c r="X132" s="111"/>
      <c r="Y132" s="114"/>
      <c r="Z132" s="115"/>
      <c r="AA132" s="116"/>
      <c r="AB132" s="111"/>
      <c r="AC132" s="224"/>
      <c r="AD132" s="61"/>
      <c r="AE132" s="270">
        <v>0</v>
      </c>
      <c r="AF132" s="270">
        <f t="shared" si="265"/>
        <v>0</v>
      </c>
      <c r="AG132" s="269">
        <f t="shared" si="258"/>
        <v>0</v>
      </c>
      <c r="AH132" s="271">
        <f t="shared" si="266"/>
        <v>0</v>
      </c>
      <c r="AI132" s="60">
        <f t="shared" si="267"/>
        <v>0</v>
      </c>
      <c r="AJ132" s="60">
        <f t="shared" si="268"/>
        <v>0</v>
      </c>
      <c r="AK132" s="61" t="str">
        <f t="shared" si="269"/>
        <v/>
      </c>
      <c r="AL132" s="62"/>
      <c r="AM132" s="63">
        <f t="shared" si="270"/>
        <v>0</v>
      </c>
      <c r="AN132" s="59">
        <f t="shared" si="271"/>
        <v>0</v>
      </c>
      <c r="AP132" s="234"/>
      <c r="AQ132" s="234"/>
      <c r="AR132" s="235"/>
      <c r="AS132" s="235"/>
      <c r="AT132" s="235"/>
      <c r="AU132" s="235"/>
      <c r="AV132" s="235"/>
      <c r="AW132" s="235"/>
      <c r="AX132" s="235"/>
      <c r="AY132" s="235"/>
      <c r="AZ132" s="235"/>
      <c r="BA132" s="235"/>
      <c r="BB132" s="235"/>
      <c r="BC132" s="235"/>
      <c r="BD132" s="235"/>
      <c r="BE132" s="235"/>
      <c r="BF132" s="235"/>
      <c r="BG132" s="235"/>
      <c r="BH132" s="235"/>
      <c r="BI132" s="235"/>
      <c r="BJ132" s="235"/>
      <c r="BK132" s="235"/>
      <c r="BL132" s="235"/>
      <c r="BM132" s="235"/>
      <c r="BN132" s="235"/>
      <c r="BO132" s="235"/>
    </row>
    <row r="133" spans="1:67" s="5" customFormat="1" ht="24" customHeight="1">
      <c r="A133" s="260">
        <v>130</v>
      </c>
      <c r="B133" s="107"/>
      <c r="C133" s="147"/>
      <c r="D133" s="218"/>
      <c r="E133" s="108"/>
      <c r="F133" s="109"/>
      <c r="G133" s="110"/>
      <c r="H133" s="111"/>
      <c r="I133" s="114"/>
      <c r="J133" s="112"/>
      <c r="K133" s="113"/>
      <c r="L133" s="111"/>
      <c r="M133" s="114"/>
      <c r="N133" s="115"/>
      <c r="O133" s="116"/>
      <c r="P133" s="111"/>
      <c r="Q133" s="114"/>
      <c r="R133" s="115"/>
      <c r="S133" s="116"/>
      <c r="T133" s="111"/>
      <c r="U133" s="114"/>
      <c r="V133" s="115"/>
      <c r="W133" s="116"/>
      <c r="X133" s="111"/>
      <c r="Y133" s="114"/>
      <c r="Z133" s="115"/>
      <c r="AA133" s="116"/>
      <c r="AB133" s="111"/>
      <c r="AC133" s="224"/>
      <c r="AD133" s="61"/>
      <c r="AE133" s="270">
        <v>0</v>
      </c>
      <c r="AF133" s="270">
        <f t="shared" si="265"/>
        <v>0</v>
      </c>
      <c r="AG133" s="269">
        <f t="shared" ref="AG133" si="272">IF(OR($C133=0,$D133=0,$E133=0),0,SUM(AU133,AY133,BC133,BG133,BK133,BO133))</f>
        <v>0</v>
      </c>
      <c r="AH133" s="271">
        <f t="shared" si="266"/>
        <v>0</v>
      </c>
      <c r="AI133" s="60">
        <f t="shared" ref="AI133" si="273">AG133-AN133</f>
        <v>0</v>
      </c>
      <c r="AJ133" s="60">
        <f t="shared" ref="AJ133" si="274">AI133-AG133</f>
        <v>0</v>
      </c>
      <c r="AK133" s="61" t="str">
        <f t="shared" ref="AK133" si="275">IF(AND(AN133&gt;0,(AI133=AG133-AN133)),"מועסק פחות מ-10% מזמנו במופ","")</f>
        <v/>
      </c>
      <c r="AL133" s="62"/>
      <c r="AM133" s="63">
        <f t="shared" ref="AM133" si="276">IF(OR($C133=0,$E133=0),0,MIN(AQ133*AR133*MIN(AP133,MIN($AL133,AS133)),MIN(AQ133,($F133+$G133))*IF($E133=6,$I133,MIN(AP133,$I133,$AL133)))+MIN(AQ133*AV133*MIN(AP133,MIN($AL133,AW133)),MIN(AQ133,($J133+$K133))*IF($E133=6,$M133,MIN(AP133,$M133,$AL133)))+MIN(AQ133*AZ133*MIN(AP133,MIN($AL133,BA133)),MIN(AQ133,($N133+$O133))*IF($E133=6,$Q133,MIN(AP133,$Q133,$AL133)))+MIN(AQ133*BD133*MIN(AP133,MIN($AL133,BE133)),MIN(AQ133,($R133+$S133))*IF($E133=6,$U133,MIN(AP133,$U133,$AL133)))+MIN(AQ133*BH133*MIN(AP133,MIN($AL133,BI133)),MIN(AQ133,($V133+$W133))*IF($E133=6,$Y133,MIN(AP133,$Y133,$AL133)))+MIN(AQ133*BL133*MIN(AP133,MIN($AL133,BM133)),MIN(AQ133,($Z133+$AA133))*IF($E133=6,$AC133,MIN(AP133,$AC133,$AL133))))</f>
        <v>0</v>
      </c>
      <c r="AN133" s="59">
        <f t="shared" ref="AN133" si="277">IF(OR($C133=0,$E133=0),0,IF($H133*$I133&lt;0.1,AU133,0)+IF($L133*$M133&lt;0.1,AY133,0)+IF($P133*$Q133&lt;0.1,BC133,0)+IF($T133*$U133&lt;0.1,BG133,0)+IF($X133*$Y133&lt;0.1,BK133,0)+IF($AB133*$AC133&lt;0.1,BO133,0))</f>
        <v>0</v>
      </c>
      <c r="AP133" s="234"/>
      <c r="AQ133" s="234"/>
      <c r="AR133" s="235"/>
      <c r="AS133" s="235"/>
      <c r="AT133" s="235"/>
      <c r="AU133" s="235"/>
      <c r="AV133" s="235"/>
      <c r="AW133" s="235"/>
      <c r="AX133" s="235"/>
      <c r="AY133" s="235"/>
      <c r="AZ133" s="235"/>
      <c r="BA133" s="235"/>
      <c r="BB133" s="235"/>
      <c r="BC133" s="235"/>
      <c r="BD133" s="235"/>
      <c r="BE133" s="235"/>
      <c r="BF133" s="235"/>
      <c r="BG133" s="235"/>
      <c r="BH133" s="235"/>
      <c r="BI133" s="235"/>
      <c r="BJ133" s="235"/>
      <c r="BK133" s="235"/>
      <c r="BL133" s="235"/>
      <c r="BM133" s="235"/>
      <c r="BN133" s="235"/>
      <c r="BO133" s="235"/>
    </row>
    <row r="134" spans="1:67" s="5" customFormat="1" ht="24" customHeight="1">
      <c r="A134" s="260">
        <v>131</v>
      </c>
      <c r="B134" s="107"/>
      <c r="C134" s="147"/>
      <c r="D134" s="218"/>
      <c r="E134" s="108"/>
      <c r="F134" s="109"/>
      <c r="G134" s="110"/>
      <c r="H134" s="111"/>
      <c r="I134" s="114"/>
      <c r="J134" s="112"/>
      <c r="K134" s="113"/>
      <c r="L134" s="111"/>
      <c r="M134" s="114"/>
      <c r="N134" s="115"/>
      <c r="O134" s="116"/>
      <c r="P134" s="111"/>
      <c r="Q134" s="114"/>
      <c r="R134" s="115"/>
      <c r="S134" s="116"/>
      <c r="T134" s="111"/>
      <c r="U134" s="114"/>
      <c r="V134" s="115"/>
      <c r="W134" s="116"/>
      <c r="X134" s="111"/>
      <c r="Y134" s="114"/>
      <c r="Z134" s="115"/>
      <c r="AA134" s="116"/>
      <c r="AB134" s="111"/>
      <c r="AC134" s="224"/>
      <c r="AD134" s="61"/>
      <c r="AE134" s="270">
        <v>0</v>
      </c>
      <c r="AF134" s="270">
        <f t="shared" ref="AF134" si="278">(N134+O134)*Q134+(J134+K134)*M134+(F134+G134)*I134</f>
        <v>0</v>
      </c>
      <c r="AG134" s="269">
        <f t="shared" ref="AG134" si="279">IF(OR($C134=0,$D134=0,$E134=0),0,SUM(AU134,AY134,BC134,BG134,BK134,BO134))</f>
        <v>0</v>
      </c>
      <c r="AH134" s="271">
        <f t="shared" ref="AH134" si="280">AD134+AG134</f>
        <v>0</v>
      </c>
      <c r="AI134" s="60">
        <f t="shared" ref="AI134" si="281">AG134-AN134</f>
        <v>0</v>
      </c>
      <c r="AJ134" s="60">
        <f t="shared" ref="AJ134" si="282">AI134-AG134</f>
        <v>0</v>
      </c>
      <c r="AK134" s="61" t="str">
        <f t="shared" ref="AK134" si="283">IF(AND(AN134&gt;0,(AI134=AG134-AN134)),"מועסק פחות מ-10% מזמנו במופ","")</f>
        <v/>
      </c>
      <c r="AL134" s="62"/>
      <c r="AM134" s="63">
        <f t="shared" ref="AM134" si="284">IF(OR($C134=0,$E134=0),0,MIN(AQ134*AR134*MIN(AP134,MIN($AL134,AS134)),MIN(AQ134,($F134+$G134))*IF($E134=6,$I134,MIN(AP134,$I134,$AL134)))+MIN(AQ134*AV134*MIN(AP134,MIN($AL134,AW134)),MIN(AQ134,($J134+$K134))*IF($E134=6,$M134,MIN(AP134,$M134,$AL134)))+MIN(AQ134*AZ134*MIN(AP134,MIN($AL134,BA134)),MIN(AQ134,($N134+$O134))*IF($E134=6,$Q134,MIN(AP134,$Q134,$AL134)))+MIN(AQ134*BD134*MIN(AP134,MIN($AL134,BE134)),MIN(AQ134,($R134+$S134))*IF($E134=6,$U134,MIN(AP134,$U134,$AL134)))+MIN(AQ134*BH134*MIN(AP134,MIN($AL134,BI134)),MIN(AQ134,($V134+$W134))*IF($E134=6,$Y134,MIN(AP134,$Y134,$AL134)))+MIN(AQ134*BL134*MIN(AP134,MIN($AL134,BM134)),MIN(AQ134,($Z134+$AA134))*IF($E134=6,$AC134,MIN(AP134,$AC134,$AL134))))</f>
        <v>0</v>
      </c>
      <c r="AN134" s="59">
        <f t="shared" ref="AN134" si="285">IF(OR($C134=0,$E134=0),0,IF($H134*$I134&lt;0.1,AU134,0)+IF($L134*$M134&lt;0.1,AY134,0)+IF($P134*$Q134&lt;0.1,BC134,0)+IF($T134*$U134&lt;0.1,BG134,0)+IF($X134*$Y134&lt;0.1,BK134,0)+IF($AB134*$AC134&lt;0.1,BO134,0))</f>
        <v>0</v>
      </c>
      <c r="AP134" s="234"/>
      <c r="AQ134" s="234"/>
      <c r="AR134" s="235"/>
      <c r="AS134" s="235"/>
      <c r="AT134" s="235"/>
      <c r="AU134" s="235"/>
      <c r="AV134" s="235"/>
      <c r="AW134" s="235"/>
      <c r="AX134" s="235"/>
      <c r="AY134" s="235"/>
      <c r="AZ134" s="235"/>
      <c r="BA134" s="235"/>
      <c r="BB134" s="235"/>
      <c r="BC134" s="235"/>
      <c r="BD134" s="235"/>
      <c r="BE134" s="235"/>
      <c r="BF134" s="235"/>
      <c r="BG134" s="235"/>
      <c r="BH134" s="235"/>
      <c r="BI134" s="235"/>
      <c r="BJ134" s="235"/>
      <c r="BK134" s="235"/>
      <c r="BL134" s="235"/>
      <c r="BM134" s="235"/>
      <c r="BN134" s="235"/>
      <c r="BO134" s="235"/>
    </row>
    <row r="135" spans="1:67" s="5" customFormat="1" ht="24" customHeight="1">
      <c r="A135" s="260">
        <v>132</v>
      </c>
      <c r="B135" s="107"/>
      <c r="C135" s="147"/>
      <c r="D135" s="218"/>
      <c r="E135" s="108"/>
      <c r="F135" s="109"/>
      <c r="G135" s="110"/>
      <c r="H135" s="111"/>
      <c r="I135" s="114"/>
      <c r="J135" s="112"/>
      <c r="K135" s="113"/>
      <c r="L135" s="111"/>
      <c r="M135" s="114"/>
      <c r="N135" s="115"/>
      <c r="O135" s="116"/>
      <c r="P135" s="111"/>
      <c r="Q135" s="114"/>
      <c r="R135" s="115"/>
      <c r="S135" s="116"/>
      <c r="T135" s="111"/>
      <c r="U135" s="114"/>
      <c r="V135" s="115"/>
      <c r="W135" s="116"/>
      <c r="X135" s="111"/>
      <c r="Y135" s="114"/>
      <c r="Z135" s="115"/>
      <c r="AA135" s="116"/>
      <c r="AB135" s="111"/>
      <c r="AC135" s="224"/>
      <c r="AD135" s="61"/>
      <c r="AE135" s="270">
        <v>0</v>
      </c>
      <c r="AF135" s="270">
        <f t="shared" ref="AF135" si="286">(N135+O135)*Q135+(J135+K135)*M135+(F135+G135)*I135</f>
        <v>0</v>
      </c>
      <c r="AG135" s="269">
        <f t="shared" ref="AG135" si="287">IF(OR($C135=0,$D135=0,$E135=0),0,SUM(AU135,AY135,BC135,BG135,BK135,BO135))</f>
        <v>0</v>
      </c>
      <c r="AH135" s="271">
        <f t="shared" ref="AH135" si="288">AD135+AG135</f>
        <v>0</v>
      </c>
      <c r="AI135" s="60">
        <f t="shared" ref="AI135" si="289">AG135-AN135</f>
        <v>0</v>
      </c>
      <c r="AJ135" s="60">
        <f t="shared" ref="AJ135" si="290">AI135-AG135</f>
        <v>0</v>
      </c>
      <c r="AK135" s="61" t="str">
        <f t="shared" ref="AK135" si="291">IF(AND(AN135&gt;0,(AI135=AG135-AN135)),"מועסק פחות מ-10% מזמנו במופ","")</f>
        <v/>
      </c>
      <c r="AL135" s="62"/>
      <c r="AM135" s="63">
        <f t="shared" ref="AM135" si="292">IF(OR($C135=0,$E135=0),0,MIN(AQ135*AR135*MIN(AP135,MIN($AL135,AS135)),MIN(AQ135,($F135+$G135))*IF($E135=6,$I135,MIN(AP135,$I135,$AL135)))+MIN(AQ135*AV135*MIN(AP135,MIN($AL135,AW135)),MIN(AQ135,($J135+$K135))*IF($E135=6,$M135,MIN(AP135,$M135,$AL135)))+MIN(AQ135*AZ135*MIN(AP135,MIN($AL135,BA135)),MIN(AQ135,($N135+$O135))*IF($E135=6,$Q135,MIN(AP135,$Q135,$AL135)))+MIN(AQ135*BD135*MIN(AP135,MIN($AL135,BE135)),MIN(AQ135,($R135+$S135))*IF($E135=6,$U135,MIN(AP135,$U135,$AL135)))+MIN(AQ135*BH135*MIN(AP135,MIN($AL135,BI135)),MIN(AQ135,($V135+$W135))*IF($E135=6,$Y135,MIN(AP135,$Y135,$AL135)))+MIN(AQ135*BL135*MIN(AP135,MIN($AL135,BM135)),MIN(AQ135,($Z135+$AA135))*IF($E135=6,$AC135,MIN(AP135,$AC135,$AL135))))</f>
        <v>0</v>
      </c>
      <c r="AN135" s="59">
        <f t="shared" ref="AN135" si="293">IF(OR($C135=0,$E135=0),0,IF($H135*$I135&lt;0.1,AU135,0)+IF($L135*$M135&lt;0.1,AY135,0)+IF($P135*$Q135&lt;0.1,BC135,0)+IF($T135*$U135&lt;0.1,BG135,0)+IF($X135*$Y135&lt;0.1,BK135,0)+IF($AB135*$AC135&lt;0.1,BO135,0))</f>
        <v>0</v>
      </c>
      <c r="AP135" s="234"/>
      <c r="AQ135" s="234"/>
      <c r="AR135" s="235"/>
      <c r="AS135" s="235"/>
      <c r="AT135" s="235"/>
      <c r="AU135" s="235"/>
      <c r="AV135" s="235"/>
      <c r="AW135" s="235"/>
      <c r="AX135" s="235"/>
      <c r="AY135" s="235"/>
      <c r="AZ135" s="235"/>
      <c r="BA135" s="235"/>
      <c r="BB135" s="235"/>
      <c r="BC135" s="235"/>
      <c r="BD135" s="235"/>
      <c r="BE135" s="235"/>
      <c r="BF135" s="235"/>
      <c r="BG135" s="235"/>
      <c r="BH135" s="235"/>
      <c r="BI135" s="235"/>
      <c r="BJ135" s="235"/>
      <c r="BK135" s="235"/>
      <c r="BL135" s="235"/>
      <c r="BM135" s="235"/>
      <c r="BN135" s="235"/>
      <c r="BO135" s="235"/>
    </row>
    <row r="136" spans="1:67" s="5" customFormat="1" ht="24" customHeight="1">
      <c r="A136" s="260">
        <v>133</v>
      </c>
      <c r="B136" s="107"/>
      <c r="C136" s="147"/>
      <c r="D136" s="218"/>
      <c r="E136" s="108"/>
      <c r="F136" s="109"/>
      <c r="G136" s="110"/>
      <c r="H136" s="111"/>
      <c r="I136" s="114"/>
      <c r="J136" s="112"/>
      <c r="K136" s="113"/>
      <c r="L136" s="111"/>
      <c r="M136" s="114"/>
      <c r="N136" s="115"/>
      <c r="O136" s="116"/>
      <c r="P136" s="111"/>
      <c r="Q136" s="114"/>
      <c r="R136" s="115"/>
      <c r="S136" s="116"/>
      <c r="T136" s="111"/>
      <c r="U136" s="114"/>
      <c r="V136" s="115"/>
      <c r="W136" s="116"/>
      <c r="X136" s="111"/>
      <c r="Y136" s="114"/>
      <c r="Z136" s="115"/>
      <c r="AA136" s="116"/>
      <c r="AB136" s="111"/>
      <c r="AC136" s="224"/>
      <c r="AD136" s="61"/>
      <c r="AE136" s="270">
        <v>0</v>
      </c>
      <c r="AF136" s="270">
        <f t="shared" ref="AF136" si="294">(N136+O136)*Q136+(J136+K136)*M136+(F136+G136)*I136</f>
        <v>0</v>
      </c>
      <c r="AG136" s="269">
        <f t="shared" ref="AG136:AG165" si="295">IF(OR($C136=0,$D136=0,$E136=0),0,SUM(AU136,AY136,BC136,BG136,BK136,BO136))</f>
        <v>0</v>
      </c>
      <c r="AH136" s="271">
        <f t="shared" ref="AH136" si="296">AD136+AG136</f>
        <v>0</v>
      </c>
      <c r="AI136" s="60">
        <f t="shared" ref="AI136" si="297">AG136-AN136</f>
        <v>0</v>
      </c>
      <c r="AJ136" s="60">
        <f t="shared" ref="AJ136" si="298">AI136-AG136</f>
        <v>0</v>
      </c>
      <c r="AK136" s="61" t="str">
        <f t="shared" ref="AK136" si="299">IF(AND(AN136&gt;0,(AI136=AG136-AN136)),"מועסק פחות מ-10% מזמנו במופ","")</f>
        <v/>
      </c>
      <c r="AL136" s="62"/>
      <c r="AM136" s="63">
        <f t="shared" ref="AM136" si="300">IF(OR($C136=0,$E136=0),0,MIN(AQ136*AR136*MIN(AP136,MIN($AL136,AS136)),MIN(AQ136,($F136+$G136))*IF($E136=6,$I136,MIN(AP136,$I136,$AL136)))+MIN(AQ136*AV136*MIN(AP136,MIN($AL136,AW136)),MIN(AQ136,($J136+$K136))*IF($E136=6,$M136,MIN(AP136,$M136,$AL136)))+MIN(AQ136*AZ136*MIN(AP136,MIN($AL136,BA136)),MIN(AQ136,($N136+$O136))*IF($E136=6,$Q136,MIN(AP136,$Q136,$AL136)))+MIN(AQ136*BD136*MIN(AP136,MIN($AL136,BE136)),MIN(AQ136,($R136+$S136))*IF($E136=6,$U136,MIN(AP136,$U136,$AL136)))+MIN(AQ136*BH136*MIN(AP136,MIN($AL136,BI136)),MIN(AQ136,($V136+$W136))*IF($E136=6,$Y136,MIN(AP136,$Y136,$AL136)))+MIN(AQ136*BL136*MIN(AP136,MIN($AL136,BM136)),MIN(AQ136,($Z136+$AA136))*IF($E136=6,$AC136,MIN(AP136,$AC136,$AL136))))</f>
        <v>0</v>
      </c>
      <c r="AN136" s="59">
        <f t="shared" ref="AN136" si="301">IF(OR($C136=0,$E136=0),0,IF($H136*$I136&lt;0.1,AU136,0)+IF($L136*$M136&lt;0.1,AY136,0)+IF($P136*$Q136&lt;0.1,BC136,0)+IF($T136*$U136&lt;0.1,BG136,0)+IF($X136*$Y136&lt;0.1,BK136,0)+IF($AB136*$AC136&lt;0.1,BO136,0))</f>
        <v>0</v>
      </c>
      <c r="AP136" s="234"/>
      <c r="AQ136" s="234"/>
      <c r="AR136" s="235"/>
      <c r="AS136" s="235"/>
      <c r="AT136" s="235"/>
      <c r="AU136" s="235"/>
      <c r="AV136" s="235"/>
      <c r="AW136" s="235"/>
      <c r="AX136" s="235"/>
      <c r="AY136" s="235"/>
      <c r="AZ136" s="235"/>
      <c r="BA136" s="235"/>
      <c r="BB136" s="235"/>
      <c r="BC136" s="235"/>
      <c r="BD136" s="235"/>
      <c r="BE136" s="235"/>
      <c r="BF136" s="235"/>
      <c r="BG136" s="235"/>
      <c r="BH136" s="235"/>
      <c r="BI136" s="235"/>
      <c r="BJ136" s="235"/>
      <c r="BK136" s="235"/>
      <c r="BL136" s="235"/>
      <c r="BM136" s="235"/>
      <c r="BN136" s="235"/>
      <c r="BO136" s="235"/>
    </row>
    <row r="137" spans="1:67" s="5" customFormat="1" ht="24" customHeight="1">
      <c r="A137" s="260">
        <v>134</v>
      </c>
      <c r="B137" s="107"/>
      <c r="C137" s="147"/>
      <c r="D137" s="218"/>
      <c r="E137" s="108"/>
      <c r="F137" s="109"/>
      <c r="G137" s="110"/>
      <c r="H137" s="111"/>
      <c r="I137" s="114"/>
      <c r="J137" s="112"/>
      <c r="K137" s="113"/>
      <c r="L137" s="111"/>
      <c r="M137" s="114"/>
      <c r="N137" s="115"/>
      <c r="O137" s="116"/>
      <c r="P137" s="111"/>
      <c r="Q137" s="114"/>
      <c r="R137" s="115"/>
      <c r="S137" s="116"/>
      <c r="T137" s="111"/>
      <c r="U137" s="114"/>
      <c r="V137" s="115"/>
      <c r="W137" s="116"/>
      <c r="X137" s="111"/>
      <c r="Y137" s="114"/>
      <c r="Z137" s="115"/>
      <c r="AA137" s="116"/>
      <c r="AB137" s="111"/>
      <c r="AC137" s="224"/>
      <c r="AD137" s="61"/>
      <c r="AE137" s="270">
        <v>0</v>
      </c>
      <c r="AF137" s="270">
        <f t="shared" ref="AF137:AF164" si="302">(N137+O137)*Q137+(J137+K137)*M137+(F137+G137)*I137</f>
        <v>0</v>
      </c>
      <c r="AG137" s="269">
        <f t="shared" si="295"/>
        <v>0</v>
      </c>
      <c r="AH137" s="271">
        <f t="shared" ref="AH137:AH164" si="303">AD137+AG137</f>
        <v>0</v>
      </c>
      <c r="AI137" s="60">
        <f t="shared" ref="AI137:AI165" si="304">AG137-AN137</f>
        <v>0</v>
      </c>
      <c r="AJ137" s="60">
        <f t="shared" ref="AJ137:AJ165" si="305">AI137-AG137</f>
        <v>0</v>
      </c>
      <c r="AK137" s="61" t="str">
        <f t="shared" ref="AK137:AK165" si="306">IF(AND(AN137&gt;0,(AI137=AG137-AN137)),"מועסק פחות מ-10% מזמנו במופ","")</f>
        <v/>
      </c>
      <c r="AL137" s="62"/>
      <c r="AM137" s="63">
        <f t="shared" ref="AM137:AM165" si="307">IF(OR($C137=0,$E137=0),0,MIN(AQ137*AR137*MIN(AP137,MIN($AL137,AS137)),MIN(AQ137,($F137+$G137))*IF($E137=6,$I137,MIN(AP137,$I137,$AL137)))+MIN(AQ137*AV137*MIN(AP137,MIN($AL137,AW137)),MIN(AQ137,($J137+$K137))*IF($E137=6,$M137,MIN(AP137,$M137,$AL137)))+MIN(AQ137*AZ137*MIN(AP137,MIN($AL137,BA137)),MIN(AQ137,($N137+$O137))*IF($E137=6,$Q137,MIN(AP137,$Q137,$AL137)))+MIN(AQ137*BD137*MIN(AP137,MIN($AL137,BE137)),MIN(AQ137,($R137+$S137))*IF($E137=6,$U137,MIN(AP137,$U137,$AL137)))+MIN(AQ137*BH137*MIN(AP137,MIN($AL137,BI137)),MIN(AQ137,($V137+$W137))*IF($E137=6,$Y137,MIN(AP137,$Y137,$AL137)))+MIN(AQ137*BL137*MIN(AP137,MIN($AL137,BM137)),MIN(AQ137,($Z137+$AA137))*IF($E137=6,$AC137,MIN(AP137,$AC137,$AL137))))</f>
        <v>0</v>
      </c>
      <c r="AN137" s="59">
        <f t="shared" ref="AN137:AN165" si="308">IF(OR($C137=0,$E137=0),0,IF($H137*$I137&lt;0.1,AU137,0)+IF($L137*$M137&lt;0.1,AY137,0)+IF($P137*$Q137&lt;0.1,BC137,0)+IF($T137*$U137&lt;0.1,BG137,0)+IF($X137*$Y137&lt;0.1,BK137,0)+IF($AB137*$AC137&lt;0.1,BO137,0))</f>
        <v>0</v>
      </c>
      <c r="AP137" s="234"/>
      <c r="AQ137" s="234"/>
      <c r="AR137" s="235"/>
      <c r="AS137" s="235"/>
      <c r="AT137" s="235"/>
      <c r="AU137" s="235"/>
      <c r="AV137" s="235"/>
      <c r="AW137" s="235"/>
      <c r="AX137" s="235"/>
      <c r="AY137" s="235"/>
      <c r="AZ137" s="235"/>
      <c r="BA137" s="235"/>
      <c r="BB137" s="235"/>
      <c r="BC137" s="235"/>
      <c r="BD137" s="235"/>
      <c r="BE137" s="235"/>
      <c r="BF137" s="235"/>
      <c r="BG137" s="235"/>
      <c r="BH137" s="235"/>
      <c r="BI137" s="235"/>
      <c r="BJ137" s="235"/>
      <c r="BK137" s="235"/>
      <c r="BL137" s="235"/>
      <c r="BM137" s="235"/>
      <c r="BN137" s="235"/>
      <c r="BO137" s="235"/>
    </row>
    <row r="138" spans="1:67" s="5" customFormat="1" ht="24" customHeight="1">
      <c r="A138" s="260">
        <v>135</v>
      </c>
      <c r="B138" s="107"/>
      <c r="C138" s="147"/>
      <c r="D138" s="218"/>
      <c r="E138" s="108"/>
      <c r="F138" s="109"/>
      <c r="G138" s="110"/>
      <c r="H138" s="111"/>
      <c r="I138" s="114"/>
      <c r="J138" s="112"/>
      <c r="K138" s="113"/>
      <c r="L138" s="111"/>
      <c r="M138" s="114"/>
      <c r="N138" s="115"/>
      <c r="O138" s="116"/>
      <c r="P138" s="111"/>
      <c r="Q138" s="114"/>
      <c r="R138" s="115"/>
      <c r="S138" s="116"/>
      <c r="T138" s="111"/>
      <c r="U138" s="114"/>
      <c r="V138" s="115"/>
      <c r="W138" s="116"/>
      <c r="X138" s="111"/>
      <c r="Y138" s="114"/>
      <c r="Z138" s="115"/>
      <c r="AA138" s="116"/>
      <c r="AB138" s="111"/>
      <c r="AC138" s="224"/>
      <c r="AD138" s="61"/>
      <c r="AE138" s="270">
        <v>0</v>
      </c>
      <c r="AF138" s="270">
        <f t="shared" si="302"/>
        <v>0</v>
      </c>
      <c r="AG138" s="269">
        <f t="shared" si="295"/>
        <v>0</v>
      </c>
      <c r="AH138" s="271">
        <f t="shared" si="303"/>
        <v>0</v>
      </c>
      <c r="AI138" s="60">
        <f t="shared" si="304"/>
        <v>0</v>
      </c>
      <c r="AJ138" s="60">
        <f t="shared" si="305"/>
        <v>0</v>
      </c>
      <c r="AK138" s="61" t="str">
        <f t="shared" si="306"/>
        <v/>
      </c>
      <c r="AL138" s="62"/>
      <c r="AM138" s="63">
        <f t="shared" si="307"/>
        <v>0</v>
      </c>
      <c r="AN138" s="59">
        <f t="shared" si="308"/>
        <v>0</v>
      </c>
      <c r="AP138" s="234"/>
      <c r="AQ138" s="234"/>
      <c r="AR138" s="235"/>
      <c r="AS138" s="235"/>
      <c r="AT138" s="235"/>
      <c r="AU138" s="235"/>
      <c r="AV138" s="235"/>
      <c r="AW138" s="235"/>
      <c r="AX138" s="235"/>
      <c r="AY138" s="235"/>
      <c r="AZ138" s="235"/>
      <c r="BA138" s="235"/>
      <c r="BB138" s="235"/>
      <c r="BC138" s="235"/>
      <c r="BD138" s="235"/>
      <c r="BE138" s="235"/>
      <c r="BF138" s="235"/>
      <c r="BG138" s="235"/>
      <c r="BH138" s="235"/>
      <c r="BI138" s="235"/>
      <c r="BJ138" s="235"/>
      <c r="BK138" s="235"/>
      <c r="BL138" s="235"/>
      <c r="BM138" s="235"/>
      <c r="BN138" s="235"/>
      <c r="BO138" s="235"/>
    </row>
    <row r="139" spans="1:67" s="5" customFormat="1" ht="24" customHeight="1">
      <c r="A139" s="260">
        <v>136</v>
      </c>
      <c r="B139" s="107"/>
      <c r="C139" s="147"/>
      <c r="D139" s="218"/>
      <c r="E139" s="108"/>
      <c r="F139" s="109"/>
      <c r="G139" s="110"/>
      <c r="H139" s="111"/>
      <c r="I139" s="114"/>
      <c r="J139" s="112"/>
      <c r="K139" s="113"/>
      <c r="L139" s="111"/>
      <c r="M139" s="114"/>
      <c r="N139" s="115"/>
      <c r="O139" s="116"/>
      <c r="P139" s="111"/>
      <c r="Q139" s="114"/>
      <c r="R139" s="115"/>
      <c r="S139" s="116"/>
      <c r="T139" s="111"/>
      <c r="U139" s="114"/>
      <c r="V139" s="115"/>
      <c r="W139" s="116"/>
      <c r="X139" s="111"/>
      <c r="Y139" s="114"/>
      <c r="Z139" s="115"/>
      <c r="AA139" s="116"/>
      <c r="AB139" s="111"/>
      <c r="AC139" s="224"/>
      <c r="AD139" s="61"/>
      <c r="AE139" s="270">
        <v>0</v>
      </c>
      <c r="AF139" s="270">
        <f t="shared" si="302"/>
        <v>0</v>
      </c>
      <c r="AG139" s="269">
        <f t="shared" si="295"/>
        <v>0</v>
      </c>
      <c r="AH139" s="271">
        <f t="shared" si="303"/>
        <v>0</v>
      </c>
      <c r="AI139" s="60">
        <f t="shared" si="304"/>
        <v>0</v>
      </c>
      <c r="AJ139" s="60">
        <f t="shared" si="305"/>
        <v>0</v>
      </c>
      <c r="AK139" s="61" t="str">
        <f t="shared" si="306"/>
        <v/>
      </c>
      <c r="AL139" s="62"/>
      <c r="AM139" s="63">
        <f t="shared" si="307"/>
        <v>0</v>
      </c>
      <c r="AN139" s="59">
        <f t="shared" si="308"/>
        <v>0</v>
      </c>
      <c r="AP139" s="234"/>
      <c r="AQ139" s="234"/>
      <c r="AR139" s="235"/>
      <c r="AS139" s="235"/>
      <c r="AT139" s="235"/>
      <c r="AU139" s="235"/>
      <c r="AV139" s="235"/>
      <c r="AW139" s="235"/>
      <c r="AX139" s="235"/>
      <c r="AY139" s="235"/>
      <c r="AZ139" s="235"/>
      <c r="BA139" s="235"/>
      <c r="BB139" s="235"/>
      <c r="BC139" s="235"/>
      <c r="BD139" s="235"/>
      <c r="BE139" s="235"/>
      <c r="BF139" s="235"/>
      <c r="BG139" s="235"/>
      <c r="BH139" s="235"/>
      <c r="BI139" s="235"/>
      <c r="BJ139" s="235"/>
      <c r="BK139" s="235"/>
      <c r="BL139" s="235"/>
      <c r="BM139" s="235"/>
      <c r="BN139" s="235"/>
      <c r="BO139" s="235"/>
    </row>
    <row r="140" spans="1:67" s="5" customFormat="1" ht="24" customHeight="1">
      <c r="A140" s="260">
        <v>137</v>
      </c>
      <c r="B140" s="107"/>
      <c r="C140" s="147"/>
      <c r="D140" s="218"/>
      <c r="E140" s="108"/>
      <c r="F140" s="109"/>
      <c r="G140" s="110"/>
      <c r="H140" s="111"/>
      <c r="I140" s="114"/>
      <c r="J140" s="112"/>
      <c r="K140" s="113"/>
      <c r="L140" s="111"/>
      <c r="M140" s="114"/>
      <c r="N140" s="115"/>
      <c r="O140" s="116"/>
      <c r="P140" s="111"/>
      <c r="Q140" s="114"/>
      <c r="R140" s="115"/>
      <c r="S140" s="116"/>
      <c r="T140" s="111"/>
      <c r="U140" s="114"/>
      <c r="V140" s="115"/>
      <c r="W140" s="116"/>
      <c r="X140" s="111"/>
      <c r="Y140" s="114"/>
      <c r="Z140" s="115"/>
      <c r="AA140" s="116"/>
      <c r="AB140" s="111"/>
      <c r="AC140" s="224"/>
      <c r="AD140" s="61"/>
      <c r="AE140" s="270">
        <v>0</v>
      </c>
      <c r="AF140" s="270">
        <f t="shared" si="302"/>
        <v>0</v>
      </c>
      <c r="AG140" s="269">
        <f t="shared" si="295"/>
        <v>0</v>
      </c>
      <c r="AH140" s="271">
        <f t="shared" si="303"/>
        <v>0</v>
      </c>
      <c r="AI140" s="60">
        <f t="shared" si="304"/>
        <v>0</v>
      </c>
      <c r="AJ140" s="60">
        <f t="shared" si="305"/>
        <v>0</v>
      </c>
      <c r="AK140" s="61" t="str">
        <f t="shared" si="306"/>
        <v/>
      </c>
      <c r="AL140" s="62"/>
      <c r="AM140" s="63">
        <f t="shared" si="307"/>
        <v>0</v>
      </c>
      <c r="AN140" s="59">
        <f t="shared" si="308"/>
        <v>0</v>
      </c>
      <c r="AP140" s="234"/>
      <c r="AQ140" s="234"/>
      <c r="AR140" s="235"/>
      <c r="AS140" s="235"/>
      <c r="AT140" s="235"/>
      <c r="AU140" s="235"/>
      <c r="AV140" s="235"/>
      <c r="AW140" s="235"/>
      <c r="AX140" s="235"/>
      <c r="AY140" s="235"/>
      <c r="AZ140" s="235"/>
      <c r="BA140" s="235"/>
      <c r="BB140" s="235"/>
      <c r="BC140" s="235"/>
      <c r="BD140" s="235"/>
      <c r="BE140" s="235"/>
      <c r="BF140" s="235"/>
      <c r="BG140" s="235"/>
      <c r="BH140" s="235"/>
      <c r="BI140" s="235"/>
      <c r="BJ140" s="235"/>
      <c r="BK140" s="235"/>
      <c r="BL140" s="235"/>
      <c r="BM140" s="235"/>
      <c r="BN140" s="235"/>
      <c r="BO140" s="235"/>
    </row>
    <row r="141" spans="1:67" s="5" customFormat="1" ht="24" customHeight="1">
      <c r="A141" s="260">
        <v>138</v>
      </c>
      <c r="B141" s="107"/>
      <c r="C141" s="147"/>
      <c r="D141" s="218"/>
      <c r="E141" s="108"/>
      <c r="F141" s="109"/>
      <c r="G141" s="110"/>
      <c r="H141" s="111"/>
      <c r="I141" s="114"/>
      <c r="J141" s="112"/>
      <c r="K141" s="113"/>
      <c r="L141" s="111"/>
      <c r="M141" s="114"/>
      <c r="N141" s="115"/>
      <c r="O141" s="116"/>
      <c r="P141" s="111"/>
      <c r="Q141" s="114"/>
      <c r="R141" s="115"/>
      <c r="S141" s="116"/>
      <c r="T141" s="111"/>
      <c r="U141" s="114"/>
      <c r="V141" s="115"/>
      <c r="W141" s="116"/>
      <c r="X141" s="111"/>
      <c r="Y141" s="114"/>
      <c r="Z141" s="115"/>
      <c r="AA141" s="116"/>
      <c r="AB141" s="111"/>
      <c r="AC141" s="224"/>
      <c r="AD141" s="61"/>
      <c r="AE141" s="270">
        <v>0</v>
      </c>
      <c r="AF141" s="270">
        <f t="shared" si="302"/>
        <v>0</v>
      </c>
      <c r="AG141" s="269">
        <f t="shared" si="295"/>
        <v>0</v>
      </c>
      <c r="AH141" s="271">
        <f t="shared" si="303"/>
        <v>0</v>
      </c>
      <c r="AI141" s="60">
        <f t="shared" si="304"/>
        <v>0</v>
      </c>
      <c r="AJ141" s="60">
        <f t="shared" si="305"/>
        <v>0</v>
      </c>
      <c r="AK141" s="61" t="str">
        <f t="shared" si="306"/>
        <v/>
      </c>
      <c r="AL141" s="62"/>
      <c r="AM141" s="63">
        <f t="shared" si="307"/>
        <v>0</v>
      </c>
      <c r="AN141" s="59">
        <f t="shared" si="308"/>
        <v>0</v>
      </c>
      <c r="AP141" s="234"/>
      <c r="AQ141" s="234"/>
      <c r="AR141" s="235"/>
      <c r="AS141" s="235"/>
      <c r="AT141" s="235"/>
      <c r="AU141" s="235"/>
      <c r="AV141" s="235"/>
      <c r="AW141" s="235"/>
      <c r="AX141" s="235"/>
      <c r="AY141" s="235"/>
      <c r="AZ141" s="235"/>
      <c r="BA141" s="235"/>
      <c r="BB141" s="235"/>
      <c r="BC141" s="235"/>
      <c r="BD141" s="235"/>
      <c r="BE141" s="235"/>
      <c r="BF141" s="235"/>
      <c r="BG141" s="235"/>
      <c r="BH141" s="235"/>
      <c r="BI141" s="235"/>
      <c r="BJ141" s="235"/>
      <c r="BK141" s="235"/>
      <c r="BL141" s="235"/>
      <c r="BM141" s="235"/>
      <c r="BN141" s="235"/>
      <c r="BO141" s="235"/>
    </row>
    <row r="142" spans="1:67" s="5" customFormat="1" ht="24" customHeight="1">
      <c r="A142" s="260">
        <v>139</v>
      </c>
      <c r="B142" s="107"/>
      <c r="C142" s="147"/>
      <c r="D142" s="218"/>
      <c r="E142" s="108"/>
      <c r="F142" s="109"/>
      <c r="G142" s="110"/>
      <c r="H142" s="111"/>
      <c r="I142" s="114"/>
      <c r="J142" s="112"/>
      <c r="K142" s="113"/>
      <c r="L142" s="111"/>
      <c r="M142" s="114"/>
      <c r="N142" s="115"/>
      <c r="O142" s="116"/>
      <c r="P142" s="111"/>
      <c r="Q142" s="114"/>
      <c r="R142" s="115"/>
      <c r="S142" s="116"/>
      <c r="T142" s="111"/>
      <c r="U142" s="114"/>
      <c r="V142" s="115"/>
      <c r="W142" s="116"/>
      <c r="X142" s="111"/>
      <c r="Y142" s="114"/>
      <c r="Z142" s="115"/>
      <c r="AA142" s="116"/>
      <c r="AB142" s="111"/>
      <c r="AC142" s="224"/>
      <c r="AD142" s="61"/>
      <c r="AE142" s="270">
        <v>0</v>
      </c>
      <c r="AF142" s="270">
        <f t="shared" si="302"/>
        <v>0</v>
      </c>
      <c r="AG142" s="269">
        <f t="shared" si="295"/>
        <v>0</v>
      </c>
      <c r="AH142" s="271">
        <f t="shared" si="303"/>
        <v>0</v>
      </c>
      <c r="AI142" s="60">
        <f t="shared" si="304"/>
        <v>0</v>
      </c>
      <c r="AJ142" s="60">
        <f t="shared" si="305"/>
        <v>0</v>
      </c>
      <c r="AK142" s="61" t="str">
        <f t="shared" si="306"/>
        <v/>
      </c>
      <c r="AL142" s="62"/>
      <c r="AM142" s="63">
        <f t="shared" si="307"/>
        <v>0</v>
      </c>
      <c r="AN142" s="59">
        <f t="shared" si="308"/>
        <v>0</v>
      </c>
      <c r="AP142" s="234"/>
      <c r="AQ142" s="234"/>
      <c r="AR142" s="235"/>
      <c r="AS142" s="235"/>
      <c r="AT142" s="235"/>
      <c r="AU142" s="235"/>
      <c r="AV142" s="235"/>
      <c r="AW142" s="235"/>
      <c r="AX142" s="235"/>
      <c r="AY142" s="235"/>
      <c r="AZ142" s="235"/>
      <c r="BA142" s="235"/>
      <c r="BB142" s="235"/>
      <c r="BC142" s="235"/>
      <c r="BD142" s="235"/>
      <c r="BE142" s="235"/>
      <c r="BF142" s="235"/>
      <c r="BG142" s="235"/>
      <c r="BH142" s="235"/>
      <c r="BI142" s="235"/>
      <c r="BJ142" s="235"/>
      <c r="BK142" s="235"/>
      <c r="BL142" s="235"/>
      <c r="BM142" s="235"/>
      <c r="BN142" s="235"/>
      <c r="BO142" s="235"/>
    </row>
    <row r="143" spans="1:67" s="5" customFormat="1" ht="24" customHeight="1">
      <c r="A143" s="260">
        <v>140</v>
      </c>
      <c r="B143" s="107"/>
      <c r="C143" s="147"/>
      <c r="D143" s="218"/>
      <c r="E143" s="108"/>
      <c r="F143" s="109"/>
      <c r="G143" s="110"/>
      <c r="H143" s="111"/>
      <c r="I143" s="114"/>
      <c r="J143" s="112"/>
      <c r="K143" s="113"/>
      <c r="L143" s="111"/>
      <c r="M143" s="114"/>
      <c r="N143" s="115"/>
      <c r="O143" s="116"/>
      <c r="P143" s="111"/>
      <c r="Q143" s="114"/>
      <c r="R143" s="115"/>
      <c r="S143" s="116"/>
      <c r="T143" s="111"/>
      <c r="U143" s="114"/>
      <c r="V143" s="115"/>
      <c r="W143" s="116"/>
      <c r="X143" s="111"/>
      <c r="Y143" s="114"/>
      <c r="Z143" s="115"/>
      <c r="AA143" s="116"/>
      <c r="AB143" s="111"/>
      <c r="AC143" s="224"/>
      <c r="AD143" s="61"/>
      <c r="AE143" s="270">
        <v>0</v>
      </c>
      <c r="AF143" s="270">
        <f t="shared" si="302"/>
        <v>0</v>
      </c>
      <c r="AG143" s="269">
        <f t="shared" si="295"/>
        <v>0</v>
      </c>
      <c r="AH143" s="271">
        <f t="shared" si="303"/>
        <v>0</v>
      </c>
      <c r="AI143" s="60">
        <f t="shared" si="304"/>
        <v>0</v>
      </c>
      <c r="AJ143" s="60">
        <f t="shared" si="305"/>
        <v>0</v>
      </c>
      <c r="AK143" s="61" t="str">
        <f t="shared" si="306"/>
        <v/>
      </c>
      <c r="AL143" s="62"/>
      <c r="AM143" s="63">
        <f t="shared" si="307"/>
        <v>0</v>
      </c>
      <c r="AN143" s="59">
        <f t="shared" si="308"/>
        <v>0</v>
      </c>
      <c r="AP143" s="234"/>
      <c r="AQ143" s="234"/>
      <c r="AR143" s="235"/>
      <c r="AS143" s="235"/>
      <c r="AT143" s="235"/>
      <c r="AU143" s="235"/>
      <c r="AV143" s="235"/>
      <c r="AW143" s="235"/>
      <c r="AX143" s="235"/>
      <c r="AY143" s="235"/>
      <c r="AZ143" s="235"/>
      <c r="BA143" s="235"/>
      <c r="BB143" s="235"/>
      <c r="BC143" s="235"/>
      <c r="BD143" s="235"/>
      <c r="BE143" s="235"/>
      <c r="BF143" s="235"/>
      <c r="BG143" s="235"/>
      <c r="BH143" s="235"/>
      <c r="BI143" s="235"/>
      <c r="BJ143" s="235"/>
      <c r="BK143" s="235"/>
      <c r="BL143" s="235"/>
      <c r="BM143" s="235"/>
      <c r="BN143" s="235"/>
      <c r="BO143" s="235"/>
    </row>
    <row r="144" spans="1:67" s="5" customFormat="1" ht="24" customHeight="1">
      <c r="A144" s="260">
        <v>141</v>
      </c>
      <c r="B144" s="107"/>
      <c r="C144" s="147"/>
      <c r="D144" s="218"/>
      <c r="E144" s="108"/>
      <c r="F144" s="109"/>
      <c r="G144" s="110"/>
      <c r="H144" s="111"/>
      <c r="I144" s="114"/>
      <c r="J144" s="112"/>
      <c r="K144" s="113"/>
      <c r="L144" s="111"/>
      <c r="M144" s="114"/>
      <c r="N144" s="115"/>
      <c r="O144" s="116"/>
      <c r="P144" s="111"/>
      <c r="Q144" s="114"/>
      <c r="R144" s="115"/>
      <c r="S144" s="116"/>
      <c r="T144" s="111"/>
      <c r="U144" s="114"/>
      <c r="V144" s="115"/>
      <c r="W144" s="116"/>
      <c r="X144" s="111"/>
      <c r="Y144" s="114"/>
      <c r="Z144" s="115"/>
      <c r="AA144" s="116"/>
      <c r="AB144" s="111"/>
      <c r="AC144" s="224"/>
      <c r="AD144" s="61"/>
      <c r="AE144" s="270">
        <v>0</v>
      </c>
      <c r="AF144" s="270">
        <f t="shared" si="302"/>
        <v>0</v>
      </c>
      <c r="AG144" s="269">
        <f t="shared" si="295"/>
        <v>0</v>
      </c>
      <c r="AH144" s="271">
        <f t="shared" si="303"/>
        <v>0</v>
      </c>
      <c r="AI144" s="60">
        <f t="shared" si="304"/>
        <v>0</v>
      </c>
      <c r="AJ144" s="60">
        <f t="shared" si="305"/>
        <v>0</v>
      </c>
      <c r="AK144" s="61" t="str">
        <f t="shared" si="306"/>
        <v/>
      </c>
      <c r="AL144" s="62"/>
      <c r="AM144" s="63">
        <f t="shared" si="307"/>
        <v>0</v>
      </c>
      <c r="AN144" s="59">
        <f t="shared" si="308"/>
        <v>0</v>
      </c>
      <c r="AP144" s="234"/>
      <c r="AQ144" s="234"/>
      <c r="AR144" s="235"/>
      <c r="AS144" s="235"/>
      <c r="AT144" s="235"/>
      <c r="AU144" s="235"/>
      <c r="AV144" s="235"/>
      <c r="AW144" s="235"/>
      <c r="AX144" s="235"/>
      <c r="AY144" s="235"/>
      <c r="AZ144" s="235"/>
      <c r="BA144" s="235"/>
      <c r="BB144" s="235"/>
      <c r="BC144" s="235"/>
      <c r="BD144" s="235"/>
      <c r="BE144" s="235"/>
      <c r="BF144" s="235"/>
      <c r="BG144" s="235"/>
      <c r="BH144" s="235"/>
      <c r="BI144" s="235"/>
      <c r="BJ144" s="235"/>
      <c r="BK144" s="235"/>
      <c r="BL144" s="235"/>
      <c r="BM144" s="235"/>
      <c r="BN144" s="235"/>
      <c r="BO144" s="235"/>
    </row>
    <row r="145" spans="1:67" s="5" customFormat="1" ht="24" customHeight="1">
      <c r="A145" s="260">
        <v>142</v>
      </c>
      <c r="B145" s="107"/>
      <c r="C145" s="147"/>
      <c r="D145" s="218"/>
      <c r="E145" s="108"/>
      <c r="F145" s="109"/>
      <c r="G145" s="110"/>
      <c r="H145" s="111"/>
      <c r="I145" s="114"/>
      <c r="J145" s="112"/>
      <c r="K145" s="113"/>
      <c r="L145" s="111"/>
      <c r="M145" s="114"/>
      <c r="N145" s="115"/>
      <c r="O145" s="116"/>
      <c r="P145" s="111"/>
      <c r="Q145" s="114"/>
      <c r="R145" s="115"/>
      <c r="S145" s="116"/>
      <c r="T145" s="111"/>
      <c r="U145" s="114"/>
      <c r="V145" s="115"/>
      <c r="W145" s="116"/>
      <c r="X145" s="111"/>
      <c r="Y145" s="114"/>
      <c r="Z145" s="115"/>
      <c r="AA145" s="116"/>
      <c r="AB145" s="111"/>
      <c r="AC145" s="224"/>
      <c r="AD145" s="61"/>
      <c r="AE145" s="270">
        <v>0</v>
      </c>
      <c r="AF145" s="270">
        <f t="shared" si="302"/>
        <v>0</v>
      </c>
      <c r="AG145" s="269">
        <f t="shared" si="295"/>
        <v>0</v>
      </c>
      <c r="AH145" s="271">
        <f t="shared" si="303"/>
        <v>0</v>
      </c>
      <c r="AI145" s="60">
        <f t="shared" si="304"/>
        <v>0</v>
      </c>
      <c r="AJ145" s="60">
        <f t="shared" si="305"/>
        <v>0</v>
      </c>
      <c r="AK145" s="61" t="str">
        <f t="shared" si="306"/>
        <v/>
      </c>
      <c r="AL145" s="62"/>
      <c r="AM145" s="63">
        <f t="shared" si="307"/>
        <v>0</v>
      </c>
      <c r="AN145" s="59">
        <f t="shared" si="308"/>
        <v>0</v>
      </c>
      <c r="AP145" s="234"/>
      <c r="AQ145" s="234"/>
      <c r="AR145" s="235"/>
      <c r="AS145" s="235"/>
      <c r="AT145" s="235"/>
      <c r="AU145" s="235"/>
      <c r="AV145" s="235"/>
      <c r="AW145" s="235"/>
      <c r="AX145" s="235"/>
      <c r="AY145" s="235"/>
      <c r="AZ145" s="235"/>
      <c r="BA145" s="235"/>
      <c r="BB145" s="235"/>
      <c r="BC145" s="235"/>
      <c r="BD145" s="235"/>
      <c r="BE145" s="235"/>
      <c r="BF145" s="235"/>
      <c r="BG145" s="235"/>
      <c r="BH145" s="235"/>
      <c r="BI145" s="235"/>
      <c r="BJ145" s="235"/>
      <c r="BK145" s="235"/>
      <c r="BL145" s="235"/>
      <c r="BM145" s="235"/>
      <c r="BN145" s="235"/>
      <c r="BO145" s="235"/>
    </row>
    <row r="146" spans="1:67" s="5" customFormat="1" ht="24" customHeight="1">
      <c r="A146" s="260">
        <v>143</v>
      </c>
      <c r="B146" s="107"/>
      <c r="C146" s="147"/>
      <c r="D146" s="218"/>
      <c r="E146" s="108"/>
      <c r="F146" s="109"/>
      <c r="G146" s="110"/>
      <c r="H146" s="111"/>
      <c r="I146" s="114"/>
      <c r="J146" s="112"/>
      <c r="K146" s="113"/>
      <c r="L146" s="111"/>
      <c r="M146" s="114"/>
      <c r="N146" s="115"/>
      <c r="O146" s="116"/>
      <c r="P146" s="111"/>
      <c r="Q146" s="114"/>
      <c r="R146" s="115"/>
      <c r="S146" s="116"/>
      <c r="T146" s="111"/>
      <c r="U146" s="114"/>
      <c r="V146" s="115"/>
      <c r="W146" s="116"/>
      <c r="X146" s="111"/>
      <c r="Y146" s="114"/>
      <c r="Z146" s="115"/>
      <c r="AA146" s="116"/>
      <c r="AB146" s="111"/>
      <c r="AC146" s="224"/>
      <c r="AD146" s="61"/>
      <c r="AE146" s="270">
        <v>0</v>
      </c>
      <c r="AF146" s="270">
        <f t="shared" si="302"/>
        <v>0</v>
      </c>
      <c r="AG146" s="269">
        <f t="shared" si="295"/>
        <v>0</v>
      </c>
      <c r="AH146" s="271">
        <f t="shared" si="303"/>
        <v>0</v>
      </c>
      <c r="AI146" s="60">
        <f t="shared" si="304"/>
        <v>0</v>
      </c>
      <c r="AJ146" s="60">
        <f t="shared" si="305"/>
        <v>0</v>
      </c>
      <c r="AK146" s="61" t="str">
        <f t="shared" si="306"/>
        <v/>
      </c>
      <c r="AL146" s="62"/>
      <c r="AM146" s="63">
        <f t="shared" si="307"/>
        <v>0</v>
      </c>
      <c r="AN146" s="59">
        <f t="shared" si="308"/>
        <v>0</v>
      </c>
      <c r="AP146" s="234"/>
      <c r="AQ146" s="234"/>
      <c r="AR146" s="235"/>
      <c r="AS146" s="235"/>
      <c r="AT146" s="235"/>
      <c r="AU146" s="235"/>
      <c r="AV146" s="235"/>
      <c r="AW146" s="235"/>
      <c r="AX146" s="235"/>
      <c r="AY146" s="235"/>
      <c r="AZ146" s="235"/>
      <c r="BA146" s="235"/>
      <c r="BB146" s="235"/>
      <c r="BC146" s="235"/>
      <c r="BD146" s="235"/>
      <c r="BE146" s="235"/>
      <c r="BF146" s="235"/>
      <c r="BG146" s="235"/>
      <c r="BH146" s="235"/>
      <c r="BI146" s="235"/>
      <c r="BJ146" s="235"/>
      <c r="BK146" s="235"/>
      <c r="BL146" s="235"/>
      <c r="BM146" s="235"/>
      <c r="BN146" s="235"/>
      <c r="BO146" s="235"/>
    </row>
    <row r="147" spans="1:67" s="5" customFormat="1" ht="24" customHeight="1">
      <c r="A147" s="260">
        <v>144</v>
      </c>
      <c r="B147" s="107"/>
      <c r="C147" s="147"/>
      <c r="D147" s="218"/>
      <c r="E147" s="108"/>
      <c r="F147" s="109"/>
      <c r="G147" s="110"/>
      <c r="H147" s="111"/>
      <c r="I147" s="114"/>
      <c r="J147" s="112"/>
      <c r="K147" s="113"/>
      <c r="L147" s="111"/>
      <c r="M147" s="114"/>
      <c r="N147" s="115"/>
      <c r="O147" s="116"/>
      <c r="P147" s="111"/>
      <c r="Q147" s="114"/>
      <c r="R147" s="115"/>
      <c r="S147" s="116"/>
      <c r="T147" s="111"/>
      <c r="U147" s="114"/>
      <c r="V147" s="115"/>
      <c r="W147" s="116"/>
      <c r="X147" s="111"/>
      <c r="Y147" s="114"/>
      <c r="Z147" s="115"/>
      <c r="AA147" s="116"/>
      <c r="AB147" s="111"/>
      <c r="AC147" s="224"/>
      <c r="AD147" s="61"/>
      <c r="AE147" s="270">
        <v>0</v>
      </c>
      <c r="AF147" s="270">
        <f t="shared" si="302"/>
        <v>0</v>
      </c>
      <c r="AG147" s="269">
        <f t="shared" si="295"/>
        <v>0</v>
      </c>
      <c r="AH147" s="271">
        <f t="shared" si="303"/>
        <v>0</v>
      </c>
      <c r="AI147" s="60">
        <f t="shared" si="304"/>
        <v>0</v>
      </c>
      <c r="AJ147" s="60">
        <f t="shared" si="305"/>
        <v>0</v>
      </c>
      <c r="AK147" s="61" t="str">
        <f t="shared" si="306"/>
        <v/>
      </c>
      <c r="AL147" s="62"/>
      <c r="AM147" s="63">
        <f t="shared" si="307"/>
        <v>0</v>
      </c>
      <c r="AN147" s="59">
        <f t="shared" si="308"/>
        <v>0</v>
      </c>
      <c r="AP147" s="234"/>
      <c r="AQ147" s="234"/>
      <c r="AR147" s="235"/>
      <c r="AS147" s="235"/>
      <c r="AT147" s="235"/>
      <c r="AU147" s="235"/>
      <c r="AV147" s="235"/>
      <c r="AW147" s="235"/>
      <c r="AX147" s="235"/>
      <c r="AY147" s="235"/>
      <c r="AZ147" s="235"/>
      <c r="BA147" s="235"/>
      <c r="BB147" s="235"/>
      <c r="BC147" s="235"/>
      <c r="BD147" s="235"/>
      <c r="BE147" s="235"/>
      <c r="BF147" s="235"/>
      <c r="BG147" s="235"/>
      <c r="BH147" s="235"/>
      <c r="BI147" s="235"/>
      <c r="BJ147" s="235"/>
      <c r="BK147" s="235"/>
      <c r="BL147" s="235"/>
      <c r="BM147" s="235"/>
      <c r="BN147" s="235"/>
      <c r="BO147" s="235"/>
    </row>
    <row r="148" spans="1:67" s="5" customFormat="1" ht="24" customHeight="1">
      <c r="A148" s="260">
        <v>145</v>
      </c>
      <c r="B148" s="107"/>
      <c r="C148" s="147"/>
      <c r="D148" s="218"/>
      <c r="E148" s="108"/>
      <c r="F148" s="109"/>
      <c r="G148" s="110"/>
      <c r="H148" s="111"/>
      <c r="I148" s="114"/>
      <c r="J148" s="112"/>
      <c r="K148" s="113"/>
      <c r="L148" s="111"/>
      <c r="M148" s="114"/>
      <c r="N148" s="115"/>
      <c r="O148" s="116"/>
      <c r="P148" s="111"/>
      <c r="Q148" s="114"/>
      <c r="R148" s="115"/>
      <c r="S148" s="116"/>
      <c r="T148" s="111"/>
      <c r="U148" s="114"/>
      <c r="V148" s="115"/>
      <c r="W148" s="116"/>
      <c r="X148" s="111"/>
      <c r="Y148" s="114"/>
      <c r="Z148" s="115"/>
      <c r="AA148" s="116"/>
      <c r="AB148" s="111"/>
      <c r="AC148" s="224"/>
      <c r="AD148" s="61"/>
      <c r="AE148" s="270">
        <v>0</v>
      </c>
      <c r="AF148" s="270">
        <f t="shared" si="302"/>
        <v>0</v>
      </c>
      <c r="AG148" s="269">
        <f t="shared" si="295"/>
        <v>0</v>
      </c>
      <c r="AH148" s="271">
        <f t="shared" si="303"/>
        <v>0</v>
      </c>
      <c r="AI148" s="60">
        <f t="shared" si="304"/>
        <v>0</v>
      </c>
      <c r="AJ148" s="60">
        <f t="shared" si="305"/>
        <v>0</v>
      </c>
      <c r="AK148" s="61" t="str">
        <f t="shared" si="306"/>
        <v/>
      </c>
      <c r="AL148" s="62"/>
      <c r="AM148" s="63">
        <f t="shared" si="307"/>
        <v>0</v>
      </c>
      <c r="AN148" s="59">
        <f t="shared" si="308"/>
        <v>0</v>
      </c>
      <c r="AP148" s="234"/>
      <c r="AQ148" s="234"/>
      <c r="AR148" s="235"/>
      <c r="AS148" s="235"/>
      <c r="AT148" s="235"/>
      <c r="AU148" s="235"/>
      <c r="AV148" s="235"/>
      <c r="AW148" s="235"/>
      <c r="AX148" s="235"/>
      <c r="AY148" s="235"/>
      <c r="AZ148" s="235"/>
      <c r="BA148" s="235"/>
      <c r="BB148" s="235"/>
      <c r="BC148" s="235"/>
      <c r="BD148" s="235"/>
      <c r="BE148" s="235"/>
      <c r="BF148" s="235"/>
      <c r="BG148" s="235"/>
      <c r="BH148" s="235"/>
      <c r="BI148" s="235"/>
      <c r="BJ148" s="235"/>
      <c r="BK148" s="235"/>
      <c r="BL148" s="235"/>
      <c r="BM148" s="235"/>
      <c r="BN148" s="235"/>
      <c r="BO148" s="235"/>
    </row>
    <row r="149" spans="1:67" s="5" customFormat="1" ht="24" customHeight="1">
      <c r="A149" s="260">
        <v>146</v>
      </c>
      <c r="B149" s="107"/>
      <c r="C149" s="147"/>
      <c r="D149" s="218"/>
      <c r="E149" s="108"/>
      <c r="F149" s="109"/>
      <c r="G149" s="110"/>
      <c r="H149" s="111"/>
      <c r="I149" s="114"/>
      <c r="J149" s="112"/>
      <c r="K149" s="113"/>
      <c r="L149" s="111"/>
      <c r="M149" s="114"/>
      <c r="N149" s="115"/>
      <c r="O149" s="116"/>
      <c r="P149" s="111"/>
      <c r="Q149" s="114"/>
      <c r="R149" s="115"/>
      <c r="S149" s="116"/>
      <c r="T149" s="111"/>
      <c r="U149" s="114"/>
      <c r="V149" s="115"/>
      <c r="W149" s="116"/>
      <c r="X149" s="111"/>
      <c r="Y149" s="114"/>
      <c r="Z149" s="115"/>
      <c r="AA149" s="116"/>
      <c r="AB149" s="111"/>
      <c r="AC149" s="224"/>
      <c r="AD149" s="61"/>
      <c r="AE149" s="270">
        <v>0</v>
      </c>
      <c r="AF149" s="270">
        <f t="shared" si="302"/>
        <v>0</v>
      </c>
      <c r="AG149" s="269">
        <f t="shared" si="295"/>
        <v>0</v>
      </c>
      <c r="AH149" s="271">
        <f t="shared" si="303"/>
        <v>0</v>
      </c>
      <c r="AI149" s="60">
        <f t="shared" si="304"/>
        <v>0</v>
      </c>
      <c r="AJ149" s="60">
        <f t="shared" si="305"/>
        <v>0</v>
      </c>
      <c r="AK149" s="61" t="str">
        <f t="shared" si="306"/>
        <v/>
      </c>
      <c r="AL149" s="62"/>
      <c r="AM149" s="63">
        <f t="shared" si="307"/>
        <v>0</v>
      </c>
      <c r="AN149" s="59">
        <f t="shared" si="308"/>
        <v>0</v>
      </c>
      <c r="AP149" s="234"/>
      <c r="AQ149" s="234"/>
      <c r="AR149" s="235"/>
      <c r="AS149" s="235"/>
      <c r="AT149" s="235"/>
      <c r="AU149" s="235"/>
      <c r="AV149" s="235"/>
      <c r="AW149" s="235"/>
      <c r="AX149" s="235"/>
      <c r="AY149" s="235"/>
      <c r="AZ149" s="235"/>
      <c r="BA149" s="235"/>
      <c r="BB149" s="235"/>
      <c r="BC149" s="235"/>
      <c r="BD149" s="235"/>
      <c r="BE149" s="235"/>
      <c r="BF149" s="235"/>
      <c r="BG149" s="235"/>
      <c r="BH149" s="235"/>
      <c r="BI149" s="235"/>
      <c r="BJ149" s="235"/>
      <c r="BK149" s="235"/>
      <c r="BL149" s="235"/>
      <c r="BM149" s="235"/>
      <c r="BN149" s="235"/>
      <c r="BO149" s="235"/>
    </row>
    <row r="150" spans="1:67" s="5" customFormat="1" ht="24" customHeight="1">
      <c r="A150" s="260">
        <v>147</v>
      </c>
      <c r="B150" s="107"/>
      <c r="C150" s="147"/>
      <c r="D150" s="218"/>
      <c r="E150" s="108"/>
      <c r="F150" s="109"/>
      <c r="G150" s="110"/>
      <c r="H150" s="111"/>
      <c r="I150" s="114"/>
      <c r="J150" s="112"/>
      <c r="K150" s="113"/>
      <c r="L150" s="111"/>
      <c r="M150" s="114"/>
      <c r="N150" s="115"/>
      <c r="O150" s="116"/>
      <c r="P150" s="111"/>
      <c r="Q150" s="114"/>
      <c r="R150" s="115"/>
      <c r="S150" s="116"/>
      <c r="T150" s="111"/>
      <c r="U150" s="114"/>
      <c r="V150" s="115"/>
      <c r="W150" s="116"/>
      <c r="X150" s="111"/>
      <c r="Y150" s="114"/>
      <c r="Z150" s="115"/>
      <c r="AA150" s="116"/>
      <c r="AB150" s="111"/>
      <c r="AC150" s="224"/>
      <c r="AD150" s="61"/>
      <c r="AE150" s="270">
        <v>0</v>
      </c>
      <c r="AF150" s="270">
        <f t="shared" si="302"/>
        <v>0</v>
      </c>
      <c r="AG150" s="269">
        <f t="shared" si="295"/>
        <v>0</v>
      </c>
      <c r="AH150" s="271">
        <f t="shared" si="303"/>
        <v>0</v>
      </c>
      <c r="AI150" s="60">
        <f t="shared" si="304"/>
        <v>0</v>
      </c>
      <c r="AJ150" s="60">
        <f t="shared" si="305"/>
        <v>0</v>
      </c>
      <c r="AK150" s="61" t="str">
        <f t="shared" si="306"/>
        <v/>
      </c>
      <c r="AL150" s="62"/>
      <c r="AM150" s="63">
        <f t="shared" si="307"/>
        <v>0</v>
      </c>
      <c r="AN150" s="59">
        <f t="shared" si="308"/>
        <v>0</v>
      </c>
      <c r="AP150" s="234"/>
      <c r="AQ150" s="234"/>
      <c r="AR150" s="235"/>
      <c r="AS150" s="235"/>
      <c r="AT150" s="235"/>
      <c r="AU150" s="235"/>
      <c r="AV150" s="235"/>
      <c r="AW150" s="235"/>
      <c r="AX150" s="235"/>
      <c r="AY150" s="235"/>
      <c r="AZ150" s="235"/>
      <c r="BA150" s="235"/>
      <c r="BB150" s="235"/>
      <c r="BC150" s="235"/>
      <c r="BD150" s="235"/>
      <c r="BE150" s="235"/>
      <c r="BF150" s="235"/>
      <c r="BG150" s="235"/>
      <c r="BH150" s="235"/>
      <c r="BI150" s="235"/>
      <c r="BJ150" s="235"/>
      <c r="BK150" s="235"/>
      <c r="BL150" s="235"/>
      <c r="BM150" s="235"/>
      <c r="BN150" s="235"/>
      <c r="BO150" s="235"/>
    </row>
    <row r="151" spans="1:67" s="5" customFormat="1" ht="24" customHeight="1">
      <c r="A151" s="260">
        <v>148</v>
      </c>
      <c r="B151" s="107"/>
      <c r="C151" s="147"/>
      <c r="D151" s="218"/>
      <c r="E151" s="108"/>
      <c r="F151" s="109"/>
      <c r="G151" s="110"/>
      <c r="H151" s="111"/>
      <c r="I151" s="114"/>
      <c r="J151" s="112"/>
      <c r="K151" s="113"/>
      <c r="L151" s="111"/>
      <c r="M151" s="114"/>
      <c r="N151" s="115"/>
      <c r="O151" s="116"/>
      <c r="P151" s="111"/>
      <c r="Q151" s="114"/>
      <c r="R151" s="115"/>
      <c r="S151" s="116"/>
      <c r="T151" s="111"/>
      <c r="U151" s="114"/>
      <c r="V151" s="115"/>
      <c r="W151" s="116"/>
      <c r="X151" s="111"/>
      <c r="Y151" s="114"/>
      <c r="Z151" s="115"/>
      <c r="AA151" s="116"/>
      <c r="AB151" s="111"/>
      <c r="AC151" s="224"/>
      <c r="AD151" s="61"/>
      <c r="AE151" s="270">
        <v>0</v>
      </c>
      <c r="AF151" s="270">
        <f t="shared" si="302"/>
        <v>0</v>
      </c>
      <c r="AG151" s="269">
        <f t="shared" si="295"/>
        <v>0</v>
      </c>
      <c r="AH151" s="271">
        <f t="shared" si="303"/>
        <v>0</v>
      </c>
      <c r="AI151" s="60">
        <f t="shared" si="304"/>
        <v>0</v>
      </c>
      <c r="AJ151" s="60">
        <f t="shared" si="305"/>
        <v>0</v>
      </c>
      <c r="AK151" s="61" t="str">
        <f t="shared" si="306"/>
        <v/>
      </c>
      <c r="AL151" s="62"/>
      <c r="AM151" s="63">
        <f t="shared" si="307"/>
        <v>0</v>
      </c>
      <c r="AN151" s="59">
        <f t="shared" si="308"/>
        <v>0</v>
      </c>
      <c r="AP151" s="234"/>
      <c r="AQ151" s="234"/>
      <c r="AR151" s="235"/>
      <c r="AS151" s="235"/>
      <c r="AT151" s="235"/>
      <c r="AU151" s="235"/>
      <c r="AV151" s="235"/>
      <c r="AW151" s="235"/>
      <c r="AX151" s="235"/>
      <c r="AY151" s="235"/>
      <c r="AZ151" s="235"/>
      <c r="BA151" s="235"/>
      <c r="BB151" s="235"/>
      <c r="BC151" s="235"/>
      <c r="BD151" s="235"/>
      <c r="BE151" s="235"/>
      <c r="BF151" s="235"/>
      <c r="BG151" s="235"/>
      <c r="BH151" s="235"/>
      <c r="BI151" s="235"/>
      <c r="BJ151" s="235"/>
      <c r="BK151" s="235"/>
      <c r="BL151" s="235"/>
      <c r="BM151" s="235"/>
      <c r="BN151" s="235"/>
      <c r="BO151" s="235"/>
    </row>
    <row r="152" spans="1:67" s="5" customFormat="1" ht="24" customHeight="1">
      <c r="A152" s="260">
        <v>149</v>
      </c>
      <c r="B152" s="107"/>
      <c r="C152" s="147"/>
      <c r="D152" s="218"/>
      <c r="E152" s="108"/>
      <c r="F152" s="109"/>
      <c r="G152" s="110"/>
      <c r="H152" s="111"/>
      <c r="I152" s="114"/>
      <c r="J152" s="112"/>
      <c r="K152" s="113"/>
      <c r="L152" s="111"/>
      <c r="M152" s="114"/>
      <c r="N152" s="115"/>
      <c r="O152" s="116"/>
      <c r="P152" s="111"/>
      <c r="Q152" s="114"/>
      <c r="R152" s="115"/>
      <c r="S152" s="116"/>
      <c r="T152" s="111"/>
      <c r="U152" s="114"/>
      <c r="V152" s="115"/>
      <c r="W152" s="116"/>
      <c r="X152" s="111"/>
      <c r="Y152" s="114"/>
      <c r="Z152" s="115"/>
      <c r="AA152" s="116"/>
      <c r="AB152" s="111"/>
      <c r="AC152" s="224"/>
      <c r="AD152" s="61"/>
      <c r="AE152" s="270">
        <v>0</v>
      </c>
      <c r="AF152" s="270">
        <f t="shared" si="302"/>
        <v>0</v>
      </c>
      <c r="AG152" s="269">
        <f t="shared" si="295"/>
        <v>0</v>
      </c>
      <c r="AH152" s="271">
        <f t="shared" si="303"/>
        <v>0</v>
      </c>
      <c r="AI152" s="60">
        <f t="shared" si="304"/>
        <v>0</v>
      </c>
      <c r="AJ152" s="60">
        <f t="shared" si="305"/>
        <v>0</v>
      </c>
      <c r="AK152" s="61" t="str">
        <f t="shared" si="306"/>
        <v/>
      </c>
      <c r="AL152" s="62"/>
      <c r="AM152" s="63">
        <f t="shared" si="307"/>
        <v>0</v>
      </c>
      <c r="AN152" s="59">
        <f t="shared" si="308"/>
        <v>0</v>
      </c>
      <c r="AP152" s="234"/>
      <c r="AQ152" s="234"/>
      <c r="AR152" s="235"/>
      <c r="AS152" s="235"/>
      <c r="AT152" s="235"/>
      <c r="AU152" s="235"/>
      <c r="AV152" s="235"/>
      <c r="AW152" s="235"/>
      <c r="AX152" s="235"/>
      <c r="AY152" s="235"/>
      <c r="AZ152" s="235"/>
      <c r="BA152" s="235"/>
      <c r="BB152" s="235"/>
      <c r="BC152" s="235"/>
      <c r="BD152" s="235"/>
      <c r="BE152" s="235"/>
      <c r="BF152" s="235"/>
      <c r="BG152" s="235"/>
      <c r="BH152" s="235"/>
      <c r="BI152" s="235"/>
      <c r="BJ152" s="235"/>
      <c r="BK152" s="235"/>
      <c r="BL152" s="235"/>
      <c r="BM152" s="235"/>
      <c r="BN152" s="235"/>
      <c r="BO152" s="235"/>
    </row>
    <row r="153" spans="1:67" s="5" customFormat="1" ht="24" customHeight="1">
      <c r="A153" s="260">
        <v>150</v>
      </c>
      <c r="B153" s="107"/>
      <c r="C153" s="147"/>
      <c r="D153" s="218"/>
      <c r="E153" s="108"/>
      <c r="F153" s="109"/>
      <c r="G153" s="110"/>
      <c r="H153" s="111"/>
      <c r="I153" s="114"/>
      <c r="J153" s="112"/>
      <c r="K153" s="113"/>
      <c r="L153" s="111"/>
      <c r="M153" s="114"/>
      <c r="N153" s="115"/>
      <c r="O153" s="116"/>
      <c r="P153" s="111"/>
      <c r="Q153" s="114"/>
      <c r="R153" s="115"/>
      <c r="S153" s="116"/>
      <c r="T153" s="111"/>
      <c r="U153" s="114"/>
      <c r="V153" s="115"/>
      <c r="W153" s="116"/>
      <c r="X153" s="111"/>
      <c r="Y153" s="114"/>
      <c r="Z153" s="115"/>
      <c r="AA153" s="116"/>
      <c r="AB153" s="111"/>
      <c r="AC153" s="224"/>
      <c r="AD153" s="61"/>
      <c r="AE153" s="270">
        <v>0</v>
      </c>
      <c r="AF153" s="270">
        <f t="shared" si="302"/>
        <v>0</v>
      </c>
      <c r="AG153" s="269">
        <f t="shared" si="295"/>
        <v>0</v>
      </c>
      <c r="AH153" s="271">
        <f t="shared" si="303"/>
        <v>0</v>
      </c>
      <c r="AI153" s="60">
        <f t="shared" si="304"/>
        <v>0</v>
      </c>
      <c r="AJ153" s="60">
        <f t="shared" si="305"/>
        <v>0</v>
      </c>
      <c r="AK153" s="61" t="str">
        <f t="shared" si="306"/>
        <v/>
      </c>
      <c r="AL153" s="62"/>
      <c r="AM153" s="63">
        <f t="shared" si="307"/>
        <v>0</v>
      </c>
      <c r="AN153" s="59">
        <f t="shared" si="308"/>
        <v>0</v>
      </c>
      <c r="AP153" s="234"/>
      <c r="AQ153" s="234"/>
      <c r="AR153" s="235"/>
      <c r="AS153" s="235"/>
      <c r="AT153" s="235"/>
      <c r="AU153" s="235"/>
      <c r="AV153" s="235"/>
      <c r="AW153" s="235"/>
      <c r="AX153" s="235"/>
      <c r="AY153" s="235"/>
      <c r="AZ153" s="235"/>
      <c r="BA153" s="235"/>
      <c r="BB153" s="235"/>
      <c r="BC153" s="235"/>
      <c r="BD153" s="235"/>
      <c r="BE153" s="235"/>
      <c r="BF153" s="235"/>
      <c r="BG153" s="235"/>
      <c r="BH153" s="235"/>
      <c r="BI153" s="235"/>
      <c r="BJ153" s="235"/>
      <c r="BK153" s="235"/>
      <c r="BL153" s="235"/>
      <c r="BM153" s="235"/>
      <c r="BN153" s="235"/>
      <c r="BO153" s="235"/>
    </row>
    <row r="154" spans="1:67" s="5" customFormat="1" ht="24" customHeight="1">
      <c r="A154" s="260">
        <v>151</v>
      </c>
      <c r="B154" s="107"/>
      <c r="C154" s="147"/>
      <c r="D154" s="218"/>
      <c r="E154" s="108"/>
      <c r="F154" s="109"/>
      <c r="G154" s="110"/>
      <c r="H154" s="111"/>
      <c r="I154" s="114"/>
      <c r="J154" s="112"/>
      <c r="K154" s="113"/>
      <c r="L154" s="111"/>
      <c r="M154" s="114"/>
      <c r="N154" s="115"/>
      <c r="O154" s="116"/>
      <c r="P154" s="111"/>
      <c r="Q154" s="114"/>
      <c r="R154" s="115"/>
      <c r="S154" s="116"/>
      <c r="T154" s="111"/>
      <c r="U154" s="114"/>
      <c r="V154" s="115"/>
      <c r="W154" s="116"/>
      <c r="X154" s="111"/>
      <c r="Y154" s="114"/>
      <c r="Z154" s="115"/>
      <c r="AA154" s="116"/>
      <c r="AB154" s="111"/>
      <c r="AC154" s="224"/>
      <c r="AD154" s="61"/>
      <c r="AE154" s="270">
        <v>0</v>
      </c>
      <c r="AF154" s="270">
        <f t="shared" si="302"/>
        <v>0</v>
      </c>
      <c r="AG154" s="269">
        <f t="shared" si="295"/>
        <v>0</v>
      </c>
      <c r="AH154" s="271">
        <f t="shared" si="303"/>
        <v>0</v>
      </c>
      <c r="AI154" s="60">
        <f t="shared" si="304"/>
        <v>0</v>
      </c>
      <c r="AJ154" s="60">
        <f t="shared" si="305"/>
        <v>0</v>
      </c>
      <c r="AK154" s="61" t="str">
        <f t="shared" si="306"/>
        <v/>
      </c>
      <c r="AL154" s="62"/>
      <c r="AM154" s="63">
        <f t="shared" si="307"/>
        <v>0</v>
      </c>
      <c r="AN154" s="59">
        <f t="shared" si="308"/>
        <v>0</v>
      </c>
      <c r="AP154" s="234"/>
      <c r="AQ154" s="234"/>
      <c r="AR154" s="235"/>
      <c r="AS154" s="235"/>
      <c r="AT154" s="235"/>
      <c r="AU154" s="235"/>
      <c r="AV154" s="235"/>
      <c r="AW154" s="235"/>
      <c r="AX154" s="235"/>
      <c r="AY154" s="235"/>
      <c r="AZ154" s="235"/>
      <c r="BA154" s="235"/>
      <c r="BB154" s="235"/>
      <c r="BC154" s="235"/>
      <c r="BD154" s="235"/>
      <c r="BE154" s="235"/>
      <c r="BF154" s="235"/>
      <c r="BG154" s="235"/>
      <c r="BH154" s="235"/>
      <c r="BI154" s="235"/>
      <c r="BJ154" s="235"/>
      <c r="BK154" s="235"/>
      <c r="BL154" s="235"/>
      <c r="BM154" s="235"/>
      <c r="BN154" s="235"/>
      <c r="BO154" s="235"/>
    </row>
    <row r="155" spans="1:67" s="5" customFormat="1" ht="24" customHeight="1">
      <c r="A155" s="260">
        <v>152</v>
      </c>
      <c r="B155" s="107"/>
      <c r="C155" s="147"/>
      <c r="D155" s="218"/>
      <c r="E155" s="108"/>
      <c r="F155" s="109"/>
      <c r="G155" s="110"/>
      <c r="H155" s="111"/>
      <c r="I155" s="114"/>
      <c r="J155" s="112"/>
      <c r="K155" s="113"/>
      <c r="L155" s="111"/>
      <c r="M155" s="114"/>
      <c r="N155" s="115"/>
      <c r="O155" s="116"/>
      <c r="P155" s="111"/>
      <c r="Q155" s="114"/>
      <c r="R155" s="115"/>
      <c r="S155" s="116"/>
      <c r="T155" s="111"/>
      <c r="U155" s="114"/>
      <c r="V155" s="115"/>
      <c r="W155" s="116"/>
      <c r="X155" s="111"/>
      <c r="Y155" s="114"/>
      <c r="Z155" s="115"/>
      <c r="AA155" s="116"/>
      <c r="AB155" s="111"/>
      <c r="AC155" s="224"/>
      <c r="AD155" s="61"/>
      <c r="AE155" s="270">
        <v>0</v>
      </c>
      <c r="AF155" s="270">
        <f t="shared" si="302"/>
        <v>0</v>
      </c>
      <c r="AG155" s="269">
        <f t="shared" si="295"/>
        <v>0</v>
      </c>
      <c r="AH155" s="271">
        <f t="shared" si="303"/>
        <v>0</v>
      </c>
      <c r="AI155" s="60">
        <f t="shared" si="304"/>
        <v>0</v>
      </c>
      <c r="AJ155" s="60">
        <f t="shared" si="305"/>
        <v>0</v>
      </c>
      <c r="AK155" s="61" t="str">
        <f t="shared" si="306"/>
        <v/>
      </c>
      <c r="AL155" s="62"/>
      <c r="AM155" s="63">
        <f t="shared" si="307"/>
        <v>0</v>
      </c>
      <c r="AN155" s="59">
        <f t="shared" si="308"/>
        <v>0</v>
      </c>
      <c r="AP155" s="234"/>
      <c r="AQ155" s="234"/>
      <c r="AR155" s="235"/>
      <c r="AS155" s="235"/>
      <c r="AT155" s="235"/>
      <c r="AU155" s="235"/>
      <c r="AV155" s="235"/>
      <c r="AW155" s="235"/>
      <c r="AX155" s="235"/>
      <c r="AY155" s="235"/>
      <c r="AZ155" s="235"/>
      <c r="BA155" s="235"/>
      <c r="BB155" s="235"/>
      <c r="BC155" s="235"/>
      <c r="BD155" s="235"/>
      <c r="BE155" s="235"/>
      <c r="BF155" s="235"/>
      <c r="BG155" s="235"/>
      <c r="BH155" s="235"/>
      <c r="BI155" s="235"/>
      <c r="BJ155" s="235"/>
      <c r="BK155" s="235"/>
      <c r="BL155" s="235"/>
      <c r="BM155" s="235"/>
      <c r="BN155" s="235"/>
      <c r="BO155" s="235"/>
    </row>
    <row r="156" spans="1:67" s="5" customFormat="1" ht="24" customHeight="1">
      <c r="A156" s="260">
        <v>153</v>
      </c>
      <c r="B156" s="107"/>
      <c r="C156" s="147"/>
      <c r="D156" s="218"/>
      <c r="E156" s="108"/>
      <c r="F156" s="109"/>
      <c r="G156" s="110"/>
      <c r="H156" s="111"/>
      <c r="I156" s="114"/>
      <c r="J156" s="112"/>
      <c r="K156" s="113"/>
      <c r="L156" s="111"/>
      <c r="M156" s="114"/>
      <c r="N156" s="115"/>
      <c r="O156" s="116"/>
      <c r="P156" s="111"/>
      <c r="Q156" s="114"/>
      <c r="R156" s="115"/>
      <c r="S156" s="116"/>
      <c r="T156" s="111"/>
      <c r="U156" s="114"/>
      <c r="V156" s="115"/>
      <c r="W156" s="116"/>
      <c r="X156" s="111"/>
      <c r="Y156" s="114"/>
      <c r="Z156" s="115"/>
      <c r="AA156" s="116"/>
      <c r="AB156" s="111"/>
      <c r="AC156" s="224"/>
      <c r="AD156" s="61"/>
      <c r="AE156" s="270">
        <v>0</v>
      </c>
      <c r="AF156" s="270">
        <f t="shared" si="302"/>
        <v>0</v>
      </c>
      <c r="AG156" s="269">
        <f t="shared" si="295"/>
        <v>0</v>
      </c>
      <c r="AH156" s="271">
        <f t="shared" si="303"/>
        <v>0</v>
      </c>
      <c r="AI156" s="60">
        <f t="shared" si="304"/>
        <v>0</v>
      </c>
      <c r="AJ156" s="60">
        <f t="shared" si="305"/>
        <v>0</v>
      </c>
      <c r="AK156" s="61" t="str">
        <f t="shared" si="306"/>
        <v/>
      </c>
      <c r="AL156" s="62"/>
      <c r="AM156" s="63">
        <f t="shared" si="307"/>
        <v>0</v>
      </c>
      <c r="AN156" s="59">
        <f t="shared" si="308"/>
        <v>0</v>
      </c>
      <c r="AP156" s="234"/>
      <c r="AQ156" s="234"/>
      <c r="AR156" s="235"/>
      <c r="AS156" s="235"/>
      <c r="AT156" s="235"/>
      <c r="AU156" s="235"/>
      <c r="AV156" s="235"/>
      <c r="AW156" s="235"/>
      <c r="AX156" s="235"/>
      <c r="AY156" s="235"/>
      <c r="AZ156" s="235"/>
      <c r="BA156" s="235"/>
      <c r="BB156" s="235"/>
      <c r="BC156" s="235"/>
      <c r="BD156" s="235"/>
      <c r="BE156" s="235"/>
      <c r="BF156" s="235"/>
      <c r="BG156" s="235"/>
      <c r="BH156" s="235"/>
      <c r="BI156" s="235"/>
      <c r="BJ156" s="235"/>
      <c r="BK156" s="235"/>
      <c r="BL156" s="235"/>
      <c r="BM156" s="235"/>
      <c r="BN156" s="235"/>
      <c r="BO156" s="235"/>
    </row>
    <row r="157" spans="1:67" s="5" customFormat="1" ht="24" customHeight="1">
      <c r="A157" s="260">
        <v>154</v>
      </c>
      <c r="B157" s="107"/>
      <c r="C157" s="147"/>
      <c r="D157" s="218"/>
      <c r="E157" s="108"/>
      <c r="F157" s="109"/>
      <c r="G157" s="110"/>
      <c r="H157" s="111"/>
      <c r="I157" s="114"/>
      <c r="J157" s="112"/>
      <c r="K157" s="113"/>
      <c r="L157" s="111"/>
      <c r="M157" s="114"/>
      <c r="N157" s="115"/>
      <c r="O157" s="116"/>
      <c r="P157" s="111"/>
      <c r="Q157" s="114"/>
      <c r="R157" s="115"/>
      <c r="S157" s="116"/>
      <c r="T157" s="111"/>
      <c r="U157" s="114"/>
      <c r="V157" s="115"/>
      <c r="W157" s="116"/>
      <c r="X157" s="111"/>
      <c r="Y157" s="114"/>
      <c r="Z157" s="115"/>
      <c r="AA157" s="116"/>
      <c r="AB157" s="111"/>
      <c r="AC157" s="224"/>
      <c r="AD157" s="61"/>
      <c r="AE157" s="270">
        <v>0</v>
      </c>
      <c r="AF157" s="270">
        <f t="shared" si="302"/>
        <v>0</v>
      </c>
      <c r="AG157" s="269">
        <f t="shared" si="295"/>
        <v>0</v>
      </c>
      <c r="AH157" s="271">
        <f t="shared" si="303"/>
        <v>0</v>
      </c>
      <c r="AI157" s="60">
        <f t="shared" si="304"/>
        <v>0</v>
      </c>
      <c r="AJ157" s="60">
        <f t="shared" si="305"/>
        <v>0</v>
      </c>
      <c r="AK157" s="61" t="str">
        <f t="shared" si="306"/>
        <v/>
      </c>
      <c r="AL157" s="62"/>
      <c r="AM157" s="63">
        <f t="shared" si="307"/>
        <v>0</v>
      </c>
      <c r="AN157" s="59">
        <f t="shared" si="308"/>
        <v>0</v>
      </c>
      <c r="AP157" s="234"/>
      <c r="AQ157" s="234"/>
      <c r="AR157" s="235"/>
      <c r="AS157" s="235"/>
      <c r="AT157" s="235"/>
      <c r="AU157" s="235"/>
      <c r="AV157" s="235"/>
      <c r="AW157" s="235"/>
      <c r="AX157" s="235"/>
      <c r="AY157" s="235"/>
      <c r="AZ157" s="235"/>
      <c r="BA157" s="235"/>
      <c r="BB157" s="235"/>
      <c r="BC157" s="235"/>
      <c r="BD157" s="235"/>
      <c r="BE157" s="235"/>
      <c r="BF157" s="235"/>
      <c r="BG157" s="235"/>
      <c r="BH157" s="235"/>
      <c r="BI157" s="235"/>
      <c r="BJ157" s="235"/>
      <c r="BK157" s="235"/>
      <c r="BL157" s="235"/>
      <c r="BM157" s="235"/>
      <c r="BN157" s="235"/>
      <c r="BO157" s="235"/>
    </row>
    <row r="158" spans="1:67" s="5" customFormat="1" ht="24" customHeight="1">
      <c r="A158" s="260">
        <v>155</v>
      </c>
      <c r="B158" s="107"/>
      <c r="C158" s="147"/>
      <c r="D158" s="218"/>
      <c r="E158" s="108"/>
      <c r="F158" s="109"/>
      <c r="G158" s="110"/>
      <c r="H158" s="111"/>
      <c r="I158" s="114"/>
      <c r="J158" s="112"/>
      <c r="K158" s="113"/>
      <c r="L158" s="111"/>
      <c r="M158" s="114"/>
      <c r="N158" s="115"/>
      <c r="O158" s="116"/>
      <c r="P158" s="111"/>
      <c r="Q158" s="114"/>
      <c r="R158" s="115"/>
      <c r="S158" s="116"/>
      <c r="T158" s="111"/>
      <c r="U158" s="114"/>
      <c r="V158" s="115"/>
      <c r="W158" s="116"/>
      <c r="X158" s="111"/>
      <c r="Y158" s="114"/>
      <c r="Z158" s="115"/>
      <c r="AA158" s="116"/>
      <c r="AB158" s="111"/>
      <c r="AC158" s="224"/>
      <c r="AD158" s="61"/>
      <c r="AE158" s="270">
        <v>0</v>
      </c>
      <c r="AF158" s="270">
        <f t="shared" si="302"/>
        <v>0</v>
      </c>
      <c r="AG158" s="269">
        <f t="shared" si="295"/>
        <v>0</v>
      </c>
      <c r="AH158" s="271">
        <f t="shared" si="303"/>
        <v>0</v>
      </c>
      <c r="AI158" s="60">
        <f t="shared" si="304"/>
        <v>0</v>
      </c>
      <c r="AJ158" s="60">
        <f t="shared" si="305"/>
        <v>0</v>
      </c>
      <c r="AK158" s="61" t="str">
        <f t="shared" si="306"/>
        <v/>
      </c>
      <c r="AL158" s="62"/>
      <c r="AM158" s="63">
        <f t="shared" si="307"/>
        <v>0</v>
      </c>
      <c r="AN158" s="59">
        <f t="shared" si="308"/>
        <v>0</v>
      </c>
      <c r="AP158" s="234"/>
      <c r="AQ158" s="234"/>
      <c r="AR158" s="235"/>
      <c r="AS158" s="235"/>
      <c r="AT158" s="235"/>
      <c r="AU158" s="235"/>
      <c r="AV158" s="235"/>
      <c r="AW158" s="235"/>
      <c r="AX158" s="235"/>
      <c r="AY158" s="235"/>
      <c r="AZ158" s="235"/>
      <c r="BA158" s="235"/>
      <c r="BB158" s="235"/>
      <c r="BC158" s="235"/>
      <c r="BD158" s="235"/>
      <c r="BE158" s="235"/>
      <c r="BF158" s="235"/>
      <c r="BG158" s="235"/>
      <c r="BH158" s="235"/>
      <c r="BI158" s="235"/>
      <c r="BJ158" s="235"/>
      <c r="BK158" s="235"/>
      <c r="BL158" s="235"/>
      <c r="BM158" s="235"/>
      <c r="BN158" s="235"/>
      <c r="BO158" s="235"/>
    </row>
    <row r="159" spans="1:67" s="5" customFormat="1" ht="24" customHeight="1">
      <c r="A159" s="260">
        <v>156</v>
      </c>
      <c r="B159" s="107"/>
      <c r="C159" s="147"/>
      <c r="D159" s="218"/>
      <c r="E159" s="108"/>
      <c r="F159" s="109"/>
      <c r="G159" s="110"/>
      <c r="H159" s="111"/>
      <c r="I159" s="114"/>
      <c r="J159" s="112"/>
      <c r="K159" s="113"/>
      <c r="L159" s="111"/>
      <c r="M159" s="114"/>
      <c r="N159" s="115"/>
      <c r="O159" s="116"/>
      <c r="P159" s="111"/>
      <c r="Q159" s="114"/>
      <c r="R159" s="115"/>
      <c r="S159" s="116"/>
      <c r="T159" s="111"/>
      <c r="U159" s="114"/>
      <c r="V159" s="115"/>
      <c r="W159" s="116"/>
      <c r="X159" s="111"/>
      <c r="Y159" s="114"/>
      <c r="Z159" s="115"/>
      <c r="AA159" s="116"/>
      <c r="AB159" s="111"/>
      <c r="AC159" s="224"/>
      <c r="AD159" s="61"/>
      <c r="AE159" s="270">
        <v>0</v>
      </c>
      <c r="AF159" s="270">
        <f t="shared" si="302"/>
        <v>0</v>
      </c>
      <c r="AG159" s="269">
        <f t="shared" si="295"/>
        <v>0</v>
      </c>
      <c r="AH159" s="271">
        <f t="shared" si="303"/>
        <v>0</v>
      </c>
      <c r="AI159" s="60">
        <f t="shared" si="304"/>
        <v>0</v>
      </c>
      <c r="AJ159" s="60">
        <f t="shared" si="305"/>
        <v>0</v>
      </c>
      <c r="AK159" s="61" t="str">
        <f t="shared" si="306"/>
        <v/>
      </c>
      <c r="AL159" s="62"/>
      <c r="AM159" s="63">
        <f t="shared" si="307"/>
        <v>0</v>
      </c>
      <c r="AN159" s="59">
        <f t="shared" si="308"/>
        <v>0</v>
      </c>
      <c r="AP159" s="234"/>
      <c r="AQ159" s="234"/>
      <c r="AR159" s="235"/>
      <c r="AS159" s="235"/>
      <c r="AT159" s="235"/>
      <c r="AU159" s="235"/>
      <c r="AV159" s="235"/>
      <c r="AW159" s="235"/>
      <c r="AX159" s="235"/>
      <c r="AY159" s="235"/>
      <c r="AZ159" s="235"/>
      <c r="BA159" s="235"/>
      <c r="BB159" s="235"/>
      <c r="BC159" s="235"/>
      <c r="BD159" s="235"/>
      <c r="BE159" s="235"/>
      <c r="BF159" s="235"/>
      <c r="BG159" s="235"/>
      <c r="BH159" s="235"/>
      <c r="BI159" s="235"/>
      <c r="BJ159" s="235"/>
      <c r="BK159" s="235"/>
      <c r="BL159" s="235"/>
      <c r="BM159" s="235"/>
      <c r="BN159" s="235"/>
      <c r="BO159" s="235"/>
    </row>
    <row r="160" spans="1:67" s="5" customFormat="1" ht="24" customHeight="1">
      <c r="A160" s="260">
        <v>157</v>
      </c>
      <c r="B160" s="107"/>
      <c r="C160" s="147"/>
      <c r="D160" s="218"/>
      <c r="E160" s="108"/>
      <c r="F160" s="109"/>
      <c r="G160" s="110"/>
      <c r="H160" s="111"/>
      <c r="I160" s="114"/>
      <c r="J160" s="112"/>
      <c r="K160" s="113"/>
      <c r="L160" s="111"/>
      <c r="M160" s="114"/>
      <c r="N160" s="115"/>
      <c r="O160" s="116"/>
      <c r="P160" s="111"/>
      <c r="Q160" s="114"/>
      <c r="R160" s="115"/>
      <c r="S160" s="116"/>
      <c r="T160" s="111"/>
      <c r="U160" s="114"/>
      <c r="V160" s="115"/>
      <c r="W160" s="116"/>
      <c r="X160" s="111"/>
      <c r="Y160" s="114"/>
      <c r="Z160" s="115"/>
      <c r="AA160" s="116"/>
      <c r="AB160" s="111"/>
      <c r="AC160" s="224"/>
      <c r="AD160" s="61"/>
      <c r="AE160" s="270">
        <v>0</v>
      </c>
      <c r="AF160" s="270">
        <f t="shared" si="302"/>
        <v>0</v>
      </c>
      <c r="AG160" s="269">
        <f t="shared" si="295"/>
        <v>0</v>
      </c>
      <c r="AH160" s="271">
        <f t="shared" si="303"/>
        <v>0</v>
      </c>
      <c r="AI160" s="60">
        <f t="shared" si="304"/>
        <v>0</v>
      </c>
      <c r="AJ160" s="60">
        <f t="shared" si="305"/>
        <v>0</v>
      </c>
      <c r="AK160" s="61" t="str">
        <f t="shared" si="306"/>
        <v/>
      </c>
      <c r="AL160" s="62"/>
      <c r="AM160" s="63">
        <f t="shared" si="307"/>
        <v>0</v>
      </c>
      <c r="AN160" s="59">
        <f t="shared" si="308"/>
        <v>0</v>
      </c>
      <c r="AP160" s="234"/>
      <c r="AQ160" s="234"/>
      <c r="AR160" s="235"/>
      <c r="AS160" s="235"/>
      <c r="AT160" s="235"/>
      <c r="AU160" s="235"/>
      <c r="AV160" s="235"/>
      <c r="AW160" s="235"/>
      <c r="AX160" s="235"/>
      <c r="AY160" s="235"/>
      <c r="AZ160" s="235"/>
      <c r="BA160" s="235"/>
      <c r="BB160" s="235"/>
      <c r="BC160" s="235"/>
      <c r="BD160" s="235"/>
      <c r="BE160" s="235"/>
      <c r="BF160" s="235"/>
      <c r="BG160" s="235"/>
      <c r="BH160" s="235"/>
      <c r="BI160" s="235"/>
      <c r="BJ160" s="235"/>
      <c r="BK160" s="235"/>
      <c r="BL160" s="235"/>
      <c r="BM160" s="235"/>
      <c r="BN160" s="235"/>
      <c r="BO160" s="235"/>
    </row>
    <row r="161" spans="1:67" s="5" customFormat="1" ht="24" customHeight="1">
      <c r="A161" s="260">
        <v>158</v>
      </c>
      <c r="B161" s="107"/>
      <c r="C161" s="147"/>
      <c r="D161" s="218"/>
      <c r="E161" s="108"/>
      <c r="F161" s="109"/>
      <c r="G161" s="110"/>
      <c r="H161" s="111"/>
      <c r="I161" s="114"/>
      <c r="J161" s="112"/>
      <c r="K161" s="113"/>
      <c r="L161" s="111"/>
      <c r="M161" s="114"/>
      <c r="N161" s="115"/>
      <c r="O161" s="116"/>
      <c r="P161" s="111"/>
      <c r="Q161" s="114"/>
      <c r="R161" s="115"/>
      <c r="S161" s="116"/>
      <c r="T161" s="111"/>
      <c r="U161" s="114"/>
      <c r="V161" s="115"/>
      <c r="W161" s="116"/>
      <c r="X161" s="111"/>
      <c r="Y161" s="114"/>
      <c r="Z161" s="115"/>
      <c r="AA161" s="116"/>
      <c r="AB161" s="111"/>
      <c r="AC161" s="224"/>
      <c r="AD161" s="61"/>
      <c r="AE161" s="270">
        <v>0</v>
      </c>
      <c r="AF161" s="270">
        <f t="shared" si="302"/>
        <v>0</v>
      </c>
      <c r="AG161" s="269">
        <f t="shared" si="295"/>
        <v>0</v>
      </c>
      <c r="AH161" s="271">
        <f t="shared" si="303"/>
        <v>0</v>
      </c>
      <c r="AI161" s="60">
        <f t="shared" si="304"/>
        <v>0</v>
      </c>
      <c r="AJ161" s="60">
        <f t="shared" si="305"/>
        <v>0</v>
      </c>
      <c r="AK161" s="61" t="str">
        <f t="shared" si="306"/>
        <v/>
      </c>
      <c r="AL161" s="62"/>
      <c r="AM161" s="63">
        <f t="shared" si="307"/>
        <v>0</v>
      </c>
      <c r="AN161" s="59">
        <f t="shared" si="308"/>
        <v>0</v>
      </c>
      <c r="AP161" s="234"/>
      <c r="AQ161" s="234"/>
      <c r="AR161" s="235"/>
      <c r="AS161" s="235"/>
      <c r="AT161" s="235"/>
      <c r="AU161" s="235"/>
      <c r="AV161" s="235"/>
      <c r="AW161" s="235"/>
      <c r="AX161" s="235"/>
      <c r="AY161" s="235"/>
      <c r="AZ161" s="235"/>
      <c r="BA161" s="235"/>
      <c r="BB161" s="235"/>
      <c r="BC161" s="235"/>
      <c r="BD161" s="235"/>
      <c r="BE161" s="235"/>
      <c r="BF161" s="235"/>
      <c r="BG161" s="235"/>
      <c r="BH161" s="235"/>
      <c r="BI161" s="235"/>
      <c r="BJ161" s="235"/>
      <c r="BK161" s="235"/>
      <c r="BL161" s="235"/>
      <c r="BM161" s="235"/>
      <c r="BN161" s="235"/>
      <c r="BO161" s="235"/>
    </row>
    <row r="162" spans="1:67" s="5" customFormat="1" ht="24" customHeight="1">
      <c r="A162" s="260">
        <v>159</v>
      </c>
      <c r="B162" s="107"/>
      <c r="C162" s="147"/>
      <c r="D162" s="218"/>
      <c r="E162" s="108"/>
      <c r="F162" s="109"/>
      <c r="G162" s="110"/>
      <c r="H162" s="111"/>
      <c r="I162" s="114"/>
      <c r="J162" s="112"/>
      <c r="K162" s="113"/>
      <c r="L162" s="111"/>
      <c r="M162" s="114"/>
      <c r="N162" s="115"/>
      <c r="O162" s="116"/>
      <c r="P162" s="111"/>
      <c r="Q162" s="114"/>
      <c r="R162" s="115"/>
      <c r="S162" s="116"/>
      <c r="T162" s="111"/>
      <c r="U162" s="114"/>
      <c r="V162" s="115"/>
      <c r="W162" s="116"/>
      <c r="X162" s="111"/>
      <c r="Y162" s="114"/>
      <c r="Z162" s="115"/>
      <c r="AA162" s="116"/>
      <c r="AB162" s="111"/>
      <c r="AC162" s="224"/>
      <c r="AD162" s="61"/>
      <c r="AE162" s="270">
        <v>0</v>
      </c>
      <c r="AF162" s="270">
        <f t="shared" si="302"/>
        <v>0</v>
      </c>
      <c r="AG162" s="269">
        <f t="shared" si="295"/>
        <v>0</v>
      </c>
      <c r="AH162" s="271">
        <f t="shared" si="303"/>
        <v>0</v>
      </c>
      <c r="AI162" s="60">
        <f t="shared" si="304"/>
        <v>0</v>
      </c>
      <c r="AJ162" s="60">
        <f t="shared" si="305"/>
        <v>0</v>
      </c>
      <c r="AK162" s="61" t="str">
        <f t="shared" si="306"/>
        <v/>
      </c>
      <c r="AL162" s="62"/>
      <c r="AM162" s="63">
        <f t="shared" si="307"/>
        <v>0</v>
      </c>
      <c r="AN162" s="59">
        <f t="shared" si="308"/>
        <v>0</v>
      </c>
      <c r="AP162" s="234"/>
      <c r="AQ162" s="234"/>
      <c r="AR162" s="235"/>
      <c r="AS162" s="235"/>
      <c r="AT162" s="235"/>
      <c r="AU162" s="235"/>
      <c r="AV162" s="235"/>
      <c r="AW162" s="235"/>
      <c r="AX162" s="235"/>
      <c r="AY162" s="235"/>
      <c r="AZ162" s="235"/>
      <c r="BA162" s="235"/>
      <c r="BB162" s="235"/>
      <c r="BC162" s="235"/>
      <c r="BD162" s="235"/>
      <c r="BE162" s="235"/>
      <c r="BF162" s="235"/>
      <c r="BG162" s="235"/>
      <c r="BH162" s="235"/>
      <c r="BI162" s="235"/>
      <c r="BJ162" s="235"/>
      <c r="BK162" s="235"/>
      <c r="BL162" s="235"/>
      <c r="BM162" s="235"/>
      <c r="BN162" s="235"/>
      <c r="BO162" s="235"/>
    </row>
    <row r="163" spans="1:67" s="5" customFormat="1" ht="24" customHeight="1">
      <c r="A163" s="260">
        <v>160</v>
      </c>
      <c r="B163" s="107"/>
      <c r="C163" s="147"/>
      <c r="D163" s="218"/>
      <c r="E163" s="108"/>
      <c r="F163" s="109"/>
      <c r="G163" s="110"/>
      <c r="H163" s="111"/>
      <c r="I163" s="114"/>
      <c r="J163" s="112"/>
      <c r="K163" s="113"/>
      <c r="L163" s="111"/>
      <c r="M163" s="114"/>
      <c r="N163" s="115"/>
      <c r="O163" s="116"/>
      <c r="P163" s="111"/>
      <c r="Q163" s="114"/>
      <c r="R163" s="115"/>
      <c r="S163" s="116"/>
      <c r="T163" s="111"/>
      <c r="U163" s="114"/>
      <c r="V163" s="115"/>
      <c r="W163" s="116"/>
      <c r="X163" s="111"/>
      <c r="Y163" s="114"/>
      <c r="Z163" s="115"/>
      <c r="AA163" s="116"/>
      <c r="AB163" s="111"/>
      <c r="AC163" s="224"/>
      <c r="AD163" s="61"/>
      <c r="AE163" s="270">
        <v>0</v>
      </c>
      <c r="AF163" s="270">
        <f t="shared" si="302"/>
        <v>0</v>
      </c>
      <c r="AG163" s="269">
        <f t="shared" si="295"/>
        <v>0</v>
      </c>
      <c r="AH163" s="271">
        <f t="shared" si="303"/>
        <v>0</v>
      </c>
      <c r="AI163" s="60">
        <f t="shared" si="304"/>
        <v>0</v>
      </c>
      <c r="AJ163" s="60">
        <f t="shared" si="305"/>
        <v>0</v>
      </c>
      <c r="AK163" s="61" t="str">
        <f t="shared" si="306"/>
        <v/>
      </c>
      <c r="AL163" s="62"/>
      <c r="AM163" s="63">
        <f t="shared" si="307"/>
        <v>0</v>
      </c>
      <c r="AN163" s="59">
        <f t="shared" si="308"/>
        <v>0</v>
      </c>
      <c r="AP163" s="234"/>
      <c r="AQ163" s="234"/>
      <c r="AR163" s="235"/>
      <c r="AS163" s="235"/>
      <c r="AT163" s="235"/>
      <c r="AU163" s="235"/>
      <c r="AV163" s="235"/>
      <c r="AW163" s="235"/>
      <c r="AX163" s="235"/>
      <c r="AY163" s="235"/>
      <c r="AZ163" s="235"/>
      <c r="BA163" s="235"/>
      <c r="BB163" s="235"/>
      <c r="BC163" s="235"/>
      <c r="BD163" s="235"/>
      <c r="BE163" s="235"/>
      <c r="BF163" s="235"/>
      <c r="BG163" s="235"/>
      <c r="BH163" s="235"/>
      <c r="BI163" s="235"/>
      <c r="BJ163" s="235"/>
      <c r="BK163" s="235"/>
      <c r="BL163" s="235"/>
      <c r="BM163" s="235"/>
      <c r="BN163" s="235"/>
      <c r="BO163" s="235"/>
    </row>
    <row r="164" spans="1:67" s="5" customFormat="1" ht="24" customHeight="1">
      <c r="A164" s="260">
        <v>161</v>
      </c>
      <c r="B164" s="107"/>
      <c r="C164" s="147"/>
      <c r="D164" s="218"/>
      <c r="E164" s="108"/>
      <c r="F164" s="109"/>
      <c r="G164" s="110"/>
      <c r="H164" s="111"/>
      <c r="I164" s="114"/>
      <c r="J164" s="112"/>
      <c r="K164" s="113"/>
      <c r="L164" s="111"/>
      <c r="M164" s="114"/>
      <c r="N164" s="115"/>
      <c r="O164" s="116"/>
      <c r="P164" s="111"/>
      <c r="Q164" s="114"/>
      <c r="R164" s="115"/>
      <c r="S164" s="116"/>
      <c r="T164" s="111"/>
      <c r="U164" s="114"/>
      <c r="V164" s="115"/>
      <c r="W164" s="116"/>
      <c r="X164" s="111"/>
      <c r="Y164" s="114"/>
      <c r="Z164" s="115"/>
      <c r="AA164" s="116"/>
      <c r="AB164" s="111"/>
      <c r="AC164" s="224"/>
      <c r="AD164" s="61"/>
      <c r="AE164" s="270">
        <v>0</v>
      </c>
      <c r="AF164" s="270">
        <f t="shared" si="302"/>
        <v>0</v>
      </c>
      <c r="AG164" s="269">
        <f t="shared" si="295"/>
        <v>0</v>
      </c>
      <c r="AH164" s="271">
        <f t="shared" si="303"/>
        <v>0</v>
      </c>
      <c r="AI164" s="60">
        <f t="shared" si="304"/>
        <v>0</v>
      </c>
      <c r="AJ164" s="60">
        <f t="shared" si="305"/>
        <v>0</v>
      </c>
      <c r="AK164" s="61" t="str">
        <f t="shared" si="306"/>
        <v/>
      </c>
      <c r="AL164" s="62"/>
      <c r="AM164" s="63">
        <f t="shared" si="307"/>
        <v>0</v>
      </c>
      <c r="AN164" s="59">
        <f t="shared" si="308"/>
        <v>0</v>
      </c>
      <c r="AP164" s="234"/>
      <c r="AQ164" s="234"/>
      <c r="AR164" s="235"/>
      <c r="AS164" s="235"/>
      <c r="AT164" s="235"/>
      <c r="AU164" s="235"/>
      <c r="AV164" s="235"/>
      <c r="AW164" s="235"/>
      <c r="AX164" s="235"/>
      <c r="AY164" s="235"/>
      <c r="AZ164" s="235"/>
      <c r="BA164" s="235"/>
      <c r="BB164" s="235"/>
      <c r="BC164" s="235"/>
      <c r="BD164" s="235"/>
      <c r="BE164" s="235"/>
      <c r="BF164" s="235"/>
      <c r="BG164" s="235"/>
      <c r="BH164" s="235"/>
      <c r="BI164" s="235"/>
      <c r="BJ164" s="235"/>
      <c r="BK164" s="235"/>
      <c r="BL164" s="235"/>
      <c r="BM164" s="235"/>
      <c r="BN164" s="235"/>
      <c r="BO164" s="235"/>
    </row>
    <row r="165" spans="1:67" s="5" customFormat="1" ht="24" customHeight="1">
      <c r="A165" s="260">
        <v>162</v>
      </c>
      <c r="B165" s="107"/>
      <c r="C165" s="147"/>
      <c r="D165" s="218"/>
      <c r="E165" s="108"/>
      <c r="F165" s="109"/>
      <c r="G165" s="110"/>
      <c r="H165" s="111"/>
      <c r="I165" s="114"/>
      <c r="J165" s="112"/>
      <c r="K165" s="113"/>
      <c r="L165" s="111"/>
      <c r="M165" s="114"/>
      <c r="N165" s="115"/>
      <c r="O165" s="116"/>
      <c r="P165" s="111"/>
      <c r="Q165" s="114"/>
      <c r="R165" s="115"/>
      <c r="S165" s="116"/>
      <c r="T165" s="111"/>
      <c r="U165" s="114"/>
      <c r="V165" s="115"/>
      <c r="W165" s="116"/>
      <c r="X165" s="111"/>
      <c r="Y165" s="114"/>
      <c r="Z165" s="115"/>
      <c r="AA165" s="116"/>
      <c r="AB165" s="111"/>
      <c r="AC165" s="224"/>
      <c r="AD165" s="61"/>
      <c r="AE165" s="270">
        <v>0</v>
      </c>
      <c r="AF165" s="270">
        <f t="shared" ref="AF165" si="309">(N165+O165)*Q165+(J165+K165)*M165+(F165+G165)*I165</f>
        <v>0</v>
      </c>
      <c r="AG165" s="269">
        <f t="shared" si="295"/>
        <v>0</v>
      </c>
      <c r="AH165" s="271">
        <f t="shared" ref="AH165" si="310">AD165+AG165</f>
        <v>0</v>
      </c>
      <c r="AI165" s="60">
        <f t="shared" si="304"/>
        <v>0</v>
      </c>
      <c r="AJ165" s="60">
        <f t="shared" si="305"/>
        <v>0</v>
      </c>
      <c r="AK165" s="61" t="str">
        <f t="shared" si="306"/>
        <v/>
      </c>
      <c r="AL165" s="62"/>
      <c r="AM165" s="63">
        <f t="shared" si="307"/>
        <v>0</v>
      </c>
      <c r="AN165" s="59">
        <f t="shared" si="308"/>
        <v>0</v>
      </c>
      <c r="AP165" s="234"/>
      <c r="AQ165" s="234"/>
      <c r="AR165" s="235"/>
      <c r="AS165" s="235"/>
      <c r="AT165" s="235"/>
      <c r="AU165" s="235"/>
      <c r="AV165" s="235"/>
      <c r="AW165" s="235"/>
      <c r="AX165" s="235"/>
      <c r="AY165" s="235"/>
      <c r="AZ165" s="235"/>
      <c r="BA165" s="235"/>
      <c r="BB165" s="235"/>
      <c r="BC165" s="235"/>
      <c r="BD165" s="235"/>
      <c r="BE165" s="235"/>
      <c r="BF165" s="235"/>
      <c r="BG165" s="235"/>
      <c r="BH165" s="235"/>
      <c r="BI165" s="235"/>
      <c r="BJ165" s="235"/>
      <c r="BK165" s="235"/>
      <c r="BL165" s="235"/>
      <c r="BM165" s="235"/>
      <c r="BN165" s="235"/>
      <c r="BO165" s="235"/>
    </row>
    <row r="166" spans="1:67" s="5" customFormat="1" ht="24" customHeight="1">
      <c r="A166" s="260">
        <v>163</v>
      </c>
      <c r="B166" s="107"/>
      <c r="C166" s="147"/>
      <c r="D166" s="218"/>
      <c r="E166" s="108"/>
      <c r="F166" s="109"/>
      <c r="G166" s="110"/>
      <c r="H166" s="111"/>
      <c r="I166" s="114"/>
      <c r="J166" s="112"/>
      <c r="K166" s="113"/>
      <c r="L166" s="111"/>
      <c r="M166" s="114"/>
      <c r="N166" s="115"/>
      <c r="O166" s="116"/>
      <c r="P166" s="111"/>
      <c r="Q166" s="114"/>
      <c r="R166" s="115"/>
      <c r="S166" s="116"/>
      <c r="T166" s="111"/>
      <c r="U166" s="114"/>
      <c r="V166" s="115"/>
      <c r="W166" s="116"/>
      <c r="X166" s="111"/>
      <c r="Y166" s="114"/>
      <c r="Z166" s="115"/>
      <c r="AA166" s="116"/>
      <c r="AB166" s="111"/>
      <c r="AC166" s="224"/>
      <c r="AD166" s="61"/>
      <c r="AE166" s="270">
        <v>0</v>
      </c>
      <c r="AF166" s="270">
        <f t="shared" ref="AF166" si="311">(N166+O166)*Q166+(J166+K166)*M166+(F166+G166)*I166</f>
        <v>0</v>
      </c>
      <c r="AG166" s="269">
        <f t="shared" ref="AG166" si="312">IF(OR($C166=0,$D166=0,$E166=0),0,SUM(AU166,AY166,BC166,BG166,BK166,BO166))</f>
        <v>0</v>
      </c>
      <c r="AH166" s="271">
        <f t="shared" ref="AH166" si="313">AD166+AG166</f>
        <v>0</v>
      </c>
      <c r="AI166" s="60">
        <f t="shared" ref="AI166" si="314">AG166-AN166</f>
        <v>0</v>
      </c>
      <c r="AJ166" s="60">
        <f t="shared" ref="AJ166" si="315">AI166-AG166</f>
        <v>0</v>
      </c>
      <c r="AK166" s="61" t="str">
        <f t="shared" ref="AK166" si="316">IF(AND(AN166&gt;0,(AI166=AG166-AN166)),"מועסק פחות מ-10% מזמנו במופ","")</f>
        <v/>
      </c>
      <c r="AL166" s="62"/>
      <c r="AM166" s="63">
        <f t="shared" ref="AM166" si="317">IF(OR($C166=0,$E166=0),0,MIN(AQ166*AR166*MIN(AP166,MIN($AL166,AS166)),MIN(AQ166,($F166+$G166))*IF($E166=6,$I166,MIN(AP166,$I166,$AL166)))+MIN(AQ166*AV166*MIN(AP166,MIN($AL166,AW166)),MIN(AQ166,($J166+$K166))*IF($E166=6,$M166,MIN(AP166,$M166,$AL166)))+MIN(AQ166*AZ166*MIN(AP166,MIN($AL166,BA166)),MIN(AQ166,($N166+$O166))*IF($E166=6,$Q166,MIN(AP166,$Q166,$AL166)))+MIN(AQ166*BD166*MIN(AP166,MIN($AL166,BE166)),MIN(AQ166,($R166+$S166))*IF($E166=6,$U166,MIN(AP166,$U166,$AL166)))+MIN(AQ166*BH166*MIN(AP166,MIN($AL166,BI166)),MIN(AQ166,($V166+$W166))*IF($E166=6,$Y166,MIN(AP166,$Y166,$AL166)))+MIN(AQ166*BL166*MIN(AP166,MIN($AL166,BM166)),MIN(AQ166,($Z166+$AA166))*IF($E166=6,$AC166,MIN(AP166,$AC166,$AL166))))</f>
        <v>0</v>
      </c>
      <c r="AN166" s="59">
        <f t="shared" ref="AN166" si="318">IF(OR($C166=0,$E166=0),0,IF($H166*$I166&lt;0.1,AU166,0)+IF($L166*$M166&lt;0.1,AY166,0)+IF($P166*$Q166&lt;0.1,BC166,0)+IF($T166*$U166&lt;0.1,BG166,0)+IF($X166*$Y166&lt;0.1,BK166,0)+IF($AB166*$AC166&lt;0.1,BO166,0))</f>
        <v>0</v>
      </c>
      <c r="AP166" s="234"/>
      <c r="AQ166" s="234"/>
      <c r="AR166" s="235"/>
      <c r="AS166" s="235"/>
      <c r="AT166" s="235"/>
      <c r="AU166" s="235"/>
      <c r="AV166" s="235"/>
      <c r="AW166" s="235"/>
      <c r="AX166" s="235"/>
      <c r="AY166" s="235"/>
      <c r="AZ166" s="235"/>
      <c r="BA166" s="235"/>
      <c r="BB166" s="235"/>
      <c r="BC166" s="235"/>
      <c r="BD166" s="235"/>
      <c r="BE166" s="235"/>
      <c r="BF166" s="235"/>
      <c r="BG166" s="235"/>
      <c r="BH166" s="235"/>
      <c r="BI166" s="235"/>
      <c r="BJ166" s="235"/>
      <c r="BK166" s="235"/>
      <c r="BL166" s="235"/>
      <c r="BM166" s="235"/>
      <c r="BN166" s="235"/>
      <c r="BO166" s="235"/>
    </row>
    <row r="167" spans="1:67" s="5" customFormat="1" ht="24" customHeight="1">
      <c r="A167" s="260">
        <v>164</v>
      </c>
      <c r="B167" s="107"/>
      <c r="C167" s="147"/>
      <c r="D167" s="218"/>
      <c r="E167" s="108"/>
      <c r="F167" s="109"/>
      <c r="G167" s="110"/>
      <c r="H167" s="111"/>
      <c r="I167" s="114"/>
      <c r="J167" s="112"/>
      <c r="K167" s="113"/>
      <c r="L167" s="111"/>
      <c r="M167" s="114"/>
      <c r="N167" s="115"/>
      <c r="O167" s="116"/>
      <c r="P167" s="111"/>
      <c r="Q167" s="114"/>
      <c r="R167" s="115"/>
      <c r="S167" s="116"/>
      <c r="T167" s="111"/>
      <c r="U167" s="114"/>
      <c r="V167" s="115"/>
      <c r="W167" s="116"/>
      <c r="X167" s="111"/>
      <c r="Y167" s="114"/>
      <c r="Z167" s="115"/>
      <c r="AA167" s="116"/>
      <c r="AB167" s="111"/>
      <c r="AC167" s="224"/>
      <c r="AD167" s="61"/>
      <c r="AE167" s="270">
        <v>0</v>
      </c>
      <c r="AF167" s="270">
        <f t="shared" ref="AF167" si="319">(N167+O167)*Q167+(J167+K167)*M167+(F167+G167)*I167</f>
        <v>0</v>
      </c>
      <c r="AG167" s="269">
        <f t="shared" ref="AG167" si="320">IF(OR($C167=0,$D167=0,$E167=0),0,SUM(AU167,AY167,BC167,BG167,BK167,BO167))</f>
        <v>0</v>
      </c>
      <c r="AH167" s="271">
        <f t="shared" ref="AH167" si="321">AD167+AG167</f>
        <v>0</v>
      </c>
      <c r="AI167" s="60">
        <f t="shared" ref="AI167" si="322">AG167-AN167</f>
        <v>0</v>
      </c>
      <c r="AJ167" s="60">
        <f t="shared" ref="AJ167" si="323">AI167-AG167</f>
        <v>0</v>
      </c>
      <c r="AK167" s="61" t="str">
        <f t="shared" ref="AK167" si="324">IF(AND(AN167&gt;0,(AI167=AG167-AN167)),"מועסק פחות מ-10% מזמנו במופ","")</f>
        <v/>
      </c>
      <c r="AL167" s="62"/>
      <c r="AM167" s="63">
        <f t="shared" ref="AM167" si="325">IF(OR($C167=0,$E167=0),0,MIN(AQ167*AR167*MIN(AP167,MIN($AL167,AS167)),MIN(AQ167,($F167+$G167))*IF($E167=6,$I167,MIN(AP167,$I167,$AL167)))+MIN(AQ167*AV167*MIN(AP167,MIN($AL167,AW167)),MIN(AQ167,($J167+$K167))*IF($E167=6,$M167,MIN(AP167,$M167,$AL167)))+MIN(AQ167*AZ167*MIN(AP167,MIN($AL167,BA167)),MIN(AQ167,($N167+$O167))*IF($E167=6,$Q167,MIN(AP167,$Q167,$AL167)))+MIN(AQ167*BD167*MIN(AP167,MIN($AL167,BE167)),MIN(AQ167,($R167+$S167))*IF($E167=6,$U167,MIN(AP167,$U167,$AL167)))+MIN(AQ167*BH167*MIN(AP167,MIN($AL167,BI167)),MIN(AQ167,($V167+$W167))*IF($E167=6,$Y167,MIN(AP167,$Y167,$AL167)))+MIN(AQ167*BL167*MIN(AP167,MIN($AL167,BM167)),MIN(AQ167,($Z167+$AA167))*IF($E167=6,$AC167,MIN(AP167,$AC167,$AL167))))</f>
        <v>0</v>
      </c>
      <c r="AN167" s="59">
        <f t="shared" ref="AN167" si="326">IF(OR($C167=0,$E167=0),0,IF($H167*$I167&lt;0.1,AU167,0)+IF($L167*$M167&lt;0.1,AY167,0)+IF($P167*$Q167&lt;0.1,BC167,0)+IF($T167*$U167&lt;0.1,BG167,0)+IF($X167*$Y167&lt;0.1,BK167,0)+IF($AB167*$AC167&lt;0.1,BO167,0))</f>
        <v>0</v>
      </c>
      <c r="AP167" s="234"/>
      <c r="AQ167" s="234"/>
      <c r="AR167" s="235"/>
      <c r="AS167" s="235"/>
      <c r="AT167" s="235"/>
      <c r="AU167" s="235"/>
      <c r="AV167" s="235"/>
      <c r="AW167" s="235"/>
      <c r="AX167" s="235"/>
      <c r="AY167" s="235"/>
      <c r="AZ167" s="235"/>
      <c r="BA167" s="235"/>
      <c r="BB167" s="235"/>
      <c r="BC167" s="235"/>
      <c r="BD167" s="235"/>
      <c r="BE167" s="235"/>
      <c r="BF167" s="235"/>
      <c r="BG167" s="235"/>
      <c r="BH167" s="235"/>
      <c r="BI167" s="235"/>
      <c r="BJ167" s="235"/>
      <c r="BK167" s="235"/>
      <c r="BL167" s="235"/>
      <c r="BM167" s="235"/>
      <c r="BN167" s="235"/>
      <c r="BO167" s="235"/>
    </row>
    <row r="168" spans="1:67" s="5" customFormat="1" ht="24" customHeight="1">
      <c r="A168" s="260">
        <v>165</v>
      </c>
      <c r="B168" s="107"/>
      <c r="C168" s="147"/>
      <c r="D168" s="218"/>
      <c r="E168" s="108"/>
      <c r="F168" s="109"/>
      <c r="G168" s="110"/>
      <c r="H168" s="111"/>
      <c r="I168" s="114"/>
      <c r="J168" s="112"/>
      <c r="K168" s="113"/>
      <c r="L168" s="111"/>
      <c r="M168" s="114"/>
      <c r="N168" s="115"/>
      <c r="O168" s="116"/>
      <c r="P168" s="111"/>
      <c r="Q168" s="114"/>
      <c r="R168" s="115"/>
      <c r="S168" s="116"/>
      <c r="T168" s="111"/>
      <c r="U168" s="114"/>
      <c r="V168" s="115"/>
      <c r="W168" s="116"/>
      <c r="X168" s="111"/>
      <c r="Y168" s="114"/>
      <c r="Z168" s="115"/>
      <c r="AA168" s="116"/>
      <c r="AB168" s="111"/>
      <c r="AC168" s="224"/>
      <c r="AD168" s="61"/>
      <c r="AE168" s="270">
        <v>0</v>
      </c>
      <c r="AF168" s="270">
        <f t="shared" ref="AF168" si="327">(N168+O168)*Q168+(J168+K168)*M168+(F168+G168)*I168</f>
        <v>0</v>
      </c>
      <c r="AG168" s="269">
        <f t="shared" ref="AG168:AG196" si="328">IF(OR($C168=0,$D168=0,$E168=0),0,SUM(AU168,AY168,BC168,BG168,BK168,BO168))</f>
        <v>0</v>
      </c>
      <c r="AH168" s="271">
        <f t="shared" ref="AH168" si="329">AD168+AG168</f>
        <v>0</v>
      </c>
      <c r="AI168" s="60">
        <f t="shared" ref="AI168" si="330">AG168-AN168</f>
        <v>0</v>
      </c>
      <c r="AJ168" s="60">
        <f t="shared" ref="AJ168" si="331">AI168-AG168</f>
        <v>0</v>
      </c>
      <c r="AK168" s="61" t="str">
        <f t="shared" ref="AK168" si="332">IF(AND(AN168&gt;0,(AI168=AG168-AN168)),"מועסק פחות מ-10% מזמנו במופ","")</f>
        <v/>
      </c>
      <c r="AL168" s="62"/>
      <c r="AM168" s="63">
        <f t="shared" ref="AM168" si="333">IF(OR($C168=0,$E168=0),0,MIN(AQ168*AR168*MIN(AP168,MIN($AL168,AS168)),MIN(AQ168,($F168+$G168))*IF($E168=6,$I168,MIN(AP168,$I168,$AL168)))+MIN(AQ168*AV168*MIN(AP168,MIN($AL168,AW168)),MIN(AQ168,($J168+$K168))*IF($E168=6,$M168,MIN(AP168,$M168,$AL168)))+MIN(AQ168*AZ168*MIN(AP168,MIN($AL168,BA168)),MIN(AQ168,($N168+$O168))*IF($E168=6,$Q168,MIN(AP168,$Q168,$AL168)))+MIN(AQ168*BD168*MIN(AP168,MIN($AL168,BE168)),MIN(AQ168,($R168+$S168))*IF($E168=6,$U168,MIN(AP168,$U168,$AL168)))+MIN(AQ168*BH168*MIN(AP168,MIN($AL168,BI168)),MIN(AQ168,($V168+$W168))*IF($E168=6,$Y168,MIN(AP168,$Y168,$AL168)))+MIN(AQ168*BL168*MIN(AP168,MIN($AL168,BM168)),MIN(AQ168,($Z168+$AA168))*IF($E168=6,$AC168,MIN(AP168,$AC168,$AL168))))</f>
        <v>0</v>
      </c>
      <c r="AN168" s="59">
        <f t="shared" ref="AN168" si="334">IF(OR($C168=0,$E168=0),0,IF($H168*$I168&lt;0.1,AU168,0)+IF($L168*$M168&lt;0.1,AY168,0)+IF($P168*$Q168&lt;0.1,BC168,0)+IF($T168*$U168&lt;0.1,BG168,0)+IF($X168*$Y168&lt;0.1,BK168,0)+IF($AB168*$AC168&lt;0.1,BO168,0))</f>
        <v>0</v>
      </c>
      <c r="AP168" s="234"/>
      <c r="AQ168" s="234"/>
      <c r="AR168" s="235"/>
      <c r="AS168" s="235"/>
      <c r="AT168" s="235"/>
      <c r="AU168" s="235"/>
      <c r="AV168" s="235"/>
      <c r="AW168" s="235"/>
      <c r="AX168" s="235"/>
      <c r="AY168" s="235"/>
      <c r="AZ168" s="235"/>
      <c r="BA168" s="235"/>
      <c r="BB168" s="235"/>
      <c r="BC168" s="235"/>
      <c r="BD168" s="235"/>
      <c r="BE168" s="235"/>
      <c r="BF168" s="235"/>
      <c r="BG168" s="235"/>
      <c r="BH168" s="235"/>
      <c r="BI168" s="235"/>
      <c r="BJ168" s="235"/>
      <c r="BK168" s="235"/>
      <c r="BL168" s="235"/>
      <c r="BM168" s="235"/>
      <c r="BN168" s="235"/>
      <c r="BO168" s="235"/>
    </row>
    <row r="169" spans="1:67" s="5" customFormat="1" ht="24" customHeight="1">
      <c r="A169" s="260">
        <v>166</v>
      </c>
      <c r="B169" s="107"/>
      <c r="C169" s="147"/>
      <c r="D169" s="218"/>
      <c r="E169" s="108"/>
      <c r="F169" s="109"/>
      <c r="G169" s="110"/>
      <c r="H169" s="111"/>
      <c r="I169" s="114"/>
      <c r="J169" s="112"/>
      <c r="K169" s="113"/>
      <c r="L169" s="111"/>
      <c r="M169" s="114"/>
      <c r="N169" s="115"/>
      <c r="O169" s="116"/>
      <c r="P169" s="111"/>
      <c r="Q169" s="114"/>
      <c r="R169" s="115"/>
      <c r="S169" s="116"/>
      <c r="T169" s="111"/>
      <c r="U169" s="114"/>
      <c r="V169" s="115"/>
      <c r="W169" s="116"/>
      <c r="X169" s="111"/>
      <c r="Y169" s="114"/>
      <c r="Z169" s="115"/>
      <c r="AA169" s="116"/>
      <c r="AB169" s="111"/>
      <c r="AC169" s="224"/>
      <c r="AD169" s="61"/>
      <c r="AE169" s="270">
        <v>0</v>
      </c>
      <c r="AF169" s="270">
        <f t="shared" ref="AF169:AF197" si="335">(N169+O169)*Q169+(J169+K169)*M169+(F169+G169)*I169</f>
        <v>0</v>
      </c>
      <c r="AG169" s="269">
        <f t="shared" si="328"/>
        <v>0</v>
      </c>
      <c r="AH169" s="271">
        <f t="shared" ref="AH169:AH197" si="336">AD169+AG169</f>
        <v>0</v>
      </c>
      <c r="AI169" s="60">
        <f t="shared" ref="AI169:AI196" si="337">AG169-AN169</f>
        <v>0</v>
      </c>
      <c r="AJ169" s="60">
        <f t="shared" ref="AJ169:AJ196" si="338">AI169-AG169</f>
        <v>0</v>
      </c>
      <c r="AK169" s="61" t="str">
        <f t="shared" ref="AK169:AK196" si="339">IF(AND(AN169&gt;0,(AI169=AG169-AN169)),"מועסק פחות מ-10% מזמנו במופ","")</f>
        <v/>
      </c>
      <c r="AL169" s="62"/>
      <c r="AM169" s="63">
        <f t="shared" ref="AM169:AM196" si="340">IF(OR($C169=0,$E169=0),0,MIN(AQ169*AR169*MIN(AP169,MIN($AL169,AS169)),MIN(AQ169,($F169+$G169))*IF($E169=6,$I169,MIN(AP169,$I169,$AL169)))+MIN(AQ169*AV169*MIN(AP169,MIN($AL169,AW169)),MIN(AQ169,($J169+$K169))*IF($E169=6,$M169,MIN(AP169,$M169,$AL169)))+MIN(AQ169*AZ169*MIN(AP169,MIN($AL169,BA169)),MIN(AQ169,($N169+$O169))*IF($E169=6,$Q169,MIN(AP169,$Q169,$AL169)))+MIN(AQ169*BD169*MIN(AP169,MIN($AL169,BE169)),MIN(AQ169,($R169+$S169))*IF($E169=6,$U169,MIN(AP169,$U169,$AL169)))+MIN(AQ169*BH169*MIN(AP169,MIN($AL169,BI169)),MIN(AQ169,($V169+$W169))*IF($E169=6,$Y169,MIN(AP169,$Y169,$AL169)))+MIN(AQ169*BL169*MIN(AP169,MIN($AL169,BM169)),MIN(AQ169,($Z169+$AA169))*IF($E169=6,$AC169,MIN(AP169,$AC169,$AL169))))</f>
        <v>0</v>
      </c>
      <c r="AN169" s="59">
        <f t="shared" ref="AN169:AN196" si="341">IF(OR($C169=0,$E169=0),0,IF($H169*$I169&lt;0.1,AU169,0)+IF($L169*$M169&lt;0.1,AY169,0)+IF($P169*$Q169&lt;0.1,BC169,0)+IF($T169*$U169&lt;0.1,BG169,0)+IF($X169*$Y169&lt;0.1,BK169,0)+IF($AB169*$AC169&lt;0.1,BO169,0))</f>
        <v>0</v>
      </c>
      <c r="AP169" s="234"/>
      <c r="AQ169" s="234"/>
      <c r="AR169" s="235"/>
      <c r="AS169" s="235"/>
      <c r="AT169" s="235"/>
      <c r="AU169" s="235"/>
      <c r="AV169" s="235"/>
      <c r="AW169" s="235"/>
      <c r="AX169" s="235"/>
      <c r="AY169" s="235"/>
      <c r="AZ169" s="235"/>
      <c r="BA169" s="235"/>
      <c r="BB169" s="235"/>
      <c r="BC169" s="235"/>
      <c r="BD169" s="235"/>
      <c r="BE169" s="235"/>
      <c r="BF169" s="235"/>
      <c r="BG169" s="235"/>
      <c r="BH169" s="235"/>
      <c r="BI169" s="235"/>
      <c r="BJ169" s="235"/>
      <c r="BK169" s="235"/>
      <c r="BL169" s="235"/>
      <c r="BM169" s="235"/>
      <c r="BN169" s="235"/>
      <c r="BO169" s="235"/>
    </row>
    <row r="170" spans="1:67" s="5" customFormat="1" ht="24" customHeight="1">
      <c r="A170" s="260">
        <v>167</v>
      </c>
      <c r="B170" s="107"/>
      <c r="C170" s="147"/>
      <c r="D170" s="218"/>
      <c r="E170" s="108"/>
      <c r="F170" s="109"/>
      <c r="G170" s="110"/>
      <c r="H170" s="111"/>
      <c r="I170" s="114"/>
      <c r="J170" s="112"/>
      <c r="K170" s="113"/>
      <c r="L170" s="111"/>
      <c r="M170" s="114"/>
      <c r="N170" s="115"/>
      <c r="O170" s="116"/>
      <c r="P170" s="111"/>
      <c r="Q170" s="114"/>
      <c r="R170" s="115"/>
      <c r="S170" s="116"/>
      <c r="T170" s="111"/>
      <c r="U170" s="114"/>
      <c r="V170" s="115"/>
      <c r="W170" s="116"/>
      <c r="X170" s="111"/>
      <c r="Y170" s="114"/>
      <c r="Z170" s="115"/>
      <c r="AA170" s="116"/>
      <c r="AB170" s="111"/>
      <c r="AC170" s="224"/>
      <c r="AD170" s="61"/>
      <c r="AE170" s="270">
        <v>0</v>
      </c>
      <c r="AF170" s="270">
        <f t="shared" si="335"/>
        <v>0</v>
      </c>
      <c r="AG170" s="269">
        <f t="shared" si="328"/>
        <v>0</v>
      </c>
      <c r="AH170" s="271">
        <f t="shared" si="336"/>
        <v>0</v>
      </c>
      <c r="AI170" s="60">
        <f t="shared" si="337"/>
        <v>0</v>
      </c>
      <c r="AJ170" s="60">
        <f t="shared" si="338"/>
        <v>0</v>
      </c>
      <c r="AK170" s="61" t="str">
        <f t="shared" si="339"/>
        <v/>
      </c>
      <c r="AL170" s="62"/>
      <c r="AM170" s="63">
        <f t="shared" si="340"/>
        <v>0</v>
      </c>
      <c r="AN170" s="59">
        <f t="shared" si="341"/>
        <v>0</v>
      </c>
      <c r="AP170" s="234"/>
      <c r="AQ170" s="234"/>
      <c r="AR170" s="235"/>
      <c r="AS170" s="235"/>
      <c r="AT170" s="235"/>
      <c r="AU170" s="235"/>
      <c r="AV170" s="235"/>
      <c r="AW170" s="235"/>
      <c r="AX170" s="235"/>
      <c r="AY170" s="235"/>
      <c r="AZ170" s="235"/>
      <c r="BA170" s="235"/>
      <c r="BB170" s="235"/>
      <c r="BC170" s="235"/>
      <c r="BD170" s="235"/>
      <c r="BE170" s="235"/>
      <c r="BF170" s="235"/>
      <c r="BG170" s="235"/>
      <c r="BH170" s="235"/>
      <c r="BI170" s="235"/>
      <c r="BJ170" s="235"/>
      <c r="BK170" s="235"/>
      <c r="BL170" s="235"/>
      <c r="BM170" s="235"/>
      <c r="BN170" s="235"/>
      <c r="BO170" s="235"/>
    </row>
    <row r="171" spans="1:67" s="5" customFormat="1" ht="24" customHeight="1">
      <c r="A171" s="260">
        <v>168</v>
      </c>
      <c r="B171" s="107"/>
      <c r="C171" s="147"/>
      <c r="D171" s="218"/>
      <c r="E171" s="108"/>
      <c r="F171" s="109"/>
      <c r="G171" s="110"/>
      <c r="H171" s="111"/>
      <c r="I171" s="114"/>
      <c r="J171" s="112"/>
      <c r="K171" s="113"/>
      <c r="L171" s="111"/>
      <c r="M171" s="114"/>
      <c r="N171" s="115"/>
      <c r="O171" s="116"/>
      <c r="P171" s="111"/>
      <c r="Q171" s="114"/>
      <c r="R171" s="115"/>
      <c r="S171" s="116"/>
      <c r="T171" s="111"/>
      <c r="U171" s="114"/>
      <c r="V171" s="115"/>
      <c r="W171" s="116"/>
      <c r="X171" s="111"/>
      <c r="Y171" s="114"/>
      <c r="Z171" s="115"/>
      <c r="AA171" s="116"/>
      <c r="AB171" s="111"/>
      <c r="AC171" s="224"/>
      <c r="AD171" s="61"/>
      <c r="AE171" s="270">
        <v>0</v>
      </c>
      <c r="AF171" s="270">
        <f t="shared" si="335"/>
        <v>0</v>
      </c>
      <c r="AG171" s="269">
        <f t="shared" si="328"/>
        <v>0</v>
      </c>
      <c r="AH171" s="271">
        <f t="shared" si="336"/>
        <v>0</v>
      </c>
      <c r="AI171" s="60">
        <f t="shared" si="337"/>
        <v>0</v>
      </c>
      <c r="AJ171" s="60">
        <f t="shared" si="338"/>
        <v>0</v>
      </c>
      <c r="AK171" s="61" t="str">
        <f t="shared" si="339"/>
        <v/>
      </c>
      <c r="AL171" s="62"/>
      <c r="AM171" s="63">
        <f t="shared" si="340"/>
        <v>0</v>
      </c>
      <c r="AN171" s="59">
        <f t="shared" si="341"/>
        <v>0</v>
      </c>
      <c r="AP171" s="234"/>
      <c r="AQ171" s="234"/>
      <c r="AR171" s="235"/>
      <c r="AS171" s="235"/>
      <c r="AT171" s="235"/>
      <c r="AU171" s="235"/>
      <c r="AV171" s="235"/>
      <c r="AW171" s="235"/>
      <c r="AX171" s="235"/>
      <c r="AY171" s="235"/>
      <c r="AZ171" s="235"/>
      <c r="BA171" s="235"/>
      <c r="BB171" s="235"/>
      <c r="BC171" s="235"/>
      <c r="BD171" s="235"/>
      <c r="BE171" s="235"/>
      <c r="BF171" s="235"/>
      <c r="BG171" s="235"/>
      <c r="BH171" s="235"/>
      <c r="BI171" s="235"/>
      <c r="BJ171" s="235"/>
      <c r="BK171" s="235"/>
      <c r="BL171" s="235"/>
      <c r="BM171" s="235"/>
      <c r="BN171" s="235"/>
      <c r="BO171" s="235"/>
    </row>
    <row r="172" spans="1:67" s="5" customFormat="1" ht="24" customHeight="1">
      <c r="A172" s="260">
        <v>169</v>
      </c>
      <c r="B172" s="107"/>
      <c r="C172" s="147"/>
      <c r="D172" s="218"/>
      <c r="E172" s="108"/>
      <c r="F172" s="109"/>
      <c r="G172" s="110"/>
      <c r="H172" s="111"/>
      <c r="I172" s="114"/>
      <c r="J172" s="112"/>
      <c r="K172" s="113"/>
      <c r="L172" s="111"/>
      <c r="M172" s="114"/>
      <c r="N172" s="115"/>
      <c r="O172" s="116"/>
      <c r="P172" s="111"/>
      <c r="Q172" s="114"/>
      <c r="R172" s="115"/>
      <c r="S172" s="116"/>
      <c r="T172" s="111"/>
      <c r="U172" s="114"/>
      <c r="V172" s="115"/>
      <c r="W172" s="116"/>
      <c r="X172" s="111"/>
      <c r="Y172" s="114"/>
      <c r="Z172" s="115"/>
      <c r="AA172" s="116"/>
      <c r="AB172" s="111"/>
      <c r="AC172" s="224"/>
      <c r="AD172" s="61"/>
      <c r="AE172" s="270">
        <v>0</v>
      </c>
      <c r="AF172" s="270">
        <f t="shared" si="335"/>
        <v>0</v>
      </c>
      <c r="AG172" s="269">
        <f t="shared" si="328"/>
        <v>0</v>
      </c>
      <c r="AH172" s="271">
        <f t="shared" si="336"/>
        <v>0</v>
      </c>
      <c r="AI172" s="60">
        <f t="shared" si="337"/>
        <v>0</v>
      </c>
      <c r="AJ172" s="60">
        <f t="shared" si="338"/>
        <v>0</v>
      </c>
      <c r="AK172" s="61" t="str">
        <f t="shared" si="339"/>
        <v/>
      </c>
      <c r="AL172" s="62"/>
      <c r="AM172" s="63">
        <f t="shared" si="340"/>
        <v>0</v>
      </c>
      <c r="AN172" s="59">
        <f t="shared" si="341"/>
        <v>0</v>
      </c>
      <c r="AP172" s="234"/>
      <c r="AQ172" s="234"/>
      <c r="AR172" s="235"/>
      <c r="AS172" s="235"/>
      <c r="AT172" s="235"/>
      <c r="AU172" s="235"/>
      <c r="AV172" s="235"/>
      <c r="AW172" s="235"/>
      <c r="AX172" s="235"/>
      <c r="AY172" s="235"/>
      <c r="AZ172" s="235"/>
      <c r="BA172" s="235"/>
      <c r="BB172" s="235"/>
      <c r="BC172" s="235"/>
      <c r="BD172" s="235"/>
      <c r="BE172" s="235"/>
      <c r="BF172" s="235"/>
      <c r="BG172" s="235"/>
      <c r="BH172" s="235"/>
      <c r="BI172" s="235"/>
      <c r="BJ172" s="235"/>
      <c r="BK172" s="235"/>
      <c r="BL172" s="235"/>
      <c r="BM172" s="235"/>
      <c r="BN172" s="235"/>
      <c r="BO172" s="235"/>
    </row>
    <row r="173" spans="1:67" s="5" customFormat="1" ht="24" customHeight="1">
      <c r="A173" s="260">
        <v>170</v>
      </c>
      <c r="B173" s="107"/>
      <c r="C173" s="147"/>
      <c r="D173" s="218"/>
      <c r="E173" s="108"/>
      <c r="F173" s="109"/>
      <c r="G173" s="110"/>
      <c r="H173" s="111"/>
      <c r="I173" s="114"/>
      <c r="J173" s="112"/>
      <c r="K173" s="113"/>
      <c r="L173" s="111"/>
      <c r="M173" s="114"/>
      <c r="N173" s="115"/>
      <c r="O173" s="116"/>
      <c r="P173" s="111"/>
      <c r="Q173" s="114"/>
      <c r="R173" s="115"/>
      <c r="S173" s="116"/>
      <c r="T173" s="111"/>
      <c r="U173" s="114"/>
      <c r="V173" s="115"/>
      <c r="W173" s="116"/>
      <c r="X173" s="111"/>
      <c r="Y173" s="114"/>
      <c r="Z173" s="115"/>
      <c r="AA173" s="116"/>
      <c r="AB173" s="111"/>
      <c r="AC173" s="224"/>
      <c r="AD173" s="61"/>
      <c r="AE173" s="270">
        <v>0</v>
      </c>
      <c r="AF173" s="270">
        <f t="shared" si="335"/>
        <v>0</v>
      </c>
      <c r="AG173" s="269">
        <f t="shared" si="328"/>
        <v>0</v>
      </c>
      <c r="AH173" s="271">
        <f t="shared" si="336"/>
        <v>0</v>
      </c>
      <c r="AI173" s="60">
        <f t="shared" si="337"/>
        <v>0</v>
      </c>
      <c r="AJ173" s="60">
        <f t="shared" si="338"/>
        <v>0</v>
      </c>
      <c r="AK173" s="61" t="str">
        <f t="shared" si="339"/>
        <v/>
      </c>
      <c r="AL173" s="62"/>
      <c r="AM173" s="63">
        <f t="shared" si="340"/>
        <v>0</v>
      </c>
      <c r="AN173" s="59">
        <f t="shared" si="341"/>
        <v>0</v>
      </c>
      <c r="AP173" s="234"/>
      <c r="AQ173" s="234"/>
      <c r="AR173" s="235"/>
      <c r="AS173" s="235"/>
      <c r="AT173" s="235"/>
      <c r="AU173" s="235"/>
      <c r="AV173" s="235"/>
      <c r="AW173" s="235"/>
      <c r="AX173" s="235"/>
      <c r="AY173" s="235"/>
      <c r="AZ173" s="235"/>
      <c r="BA173" s="235"/>
      <c r="BB173" s="235"/>
      <c r="BC173" s="235"/>
      <c r="BD173" s="235"/>
      <c r="BE173" s="235"/>
      <c r="BF173" s="235"/>
      <c r="BG173" s="235"/>
      <c r="BH173" s="235"/>
      <c r="BI173" s="235"/>
      <c r="BJ173" s="235"/>
      <c r="BK173" s="235"/>
      <c r="BL173" s="235"/>
      <c r="BM173" s="235"/>
      <c r="BN173" s="235"/>
      <c r="BO173" s="235"/>
    </row>
    <row r="174" spans="1:67" s="5" customFormat="1" ht="24" customHeight="1">
      <c r="A174" s="260">
        <v>171</v>
      </c>
      <c r="B174" s="107"/>
      <c r="C174" s="147"/>
      <c r="D174" s="218"/>
      <c r="E174" s="108"/>
      <c r="F174" s="109"/>
      <c r="G174" s="110"/>
      <c r="H174" s="111"/>
      <c r="I174" s="114"/>
      <c r="J174" s="112"/>
      <c r="K174" s="113"/>
      <c r="L174" s="111"/>
      <c r="M174" s="114"/>
      <c r="N174" s="115"/>
      <c r="O174" s="116"/>
      <c r="P174" s="111"/>
      <c r="Q174" s="114"/>
      <c r="R174" s="115"/>
      <c r="S174" s="116"/>
      <c r="T174" s="111"/>
      <c r="U174" s="114"/>
      <c r="V174" s="115"/>
      <c r="W174" s="116"/>
      <c r="X174" s="111"/>
      <c r="Y174" s="114"/>
      <c r="Z174" s="115"/>
      <c r="AA174" s="116"/>
      <c r="AB174" s="111"/>
      <c r="AC174" s="224"/>
      <c r="AD174" s="61"/>
      <c r="AE174" s="270">
        <v>0</v>
      </c>
      <c r="AF174" s="270">
        <f t="shared" si="335"/>
        <v>0</v>
      </c>
      <c r="AG174" s="269">
        <f t="shared" si="328"/>
        <v>0</v>
      </c>
      <c r="AH174" s="271">
        <f t="shared" si="336"/>
        <v>0</v>
      </c>
      <c r="AI174" s="60">
        <f t="shared" si="337"/>
        <v>0</v>
      </c>
      <c r="AJ174" s="60">
        <f t="shared" si="338"/>
        <v>0</v>
      </c>
      <c r="AK174" s="61" t="str">
        <f t="shared" si="339"/>
        <v/>
      </c>
      <c r="AL174" s="62"/>
      <c r="AM174" s="63">
        <f t="shared" si="340"/>
        <v>0</v>
      </c>
      <c r="AN174" s="59">
        <f t="shared" si="341"/>
        <v>0</v>
      </c>
      <c r="AP174" s="234"/>
      <c r="AQ174" s="234"/>
      <c r="AR174" s="235"/>
      <c r="AS174" s="235"/>
      <c r="AT174" s="235"/>
      <c r="AU174" s="235"/>
      <c r="AV174" s="235"/>
      <c r="AW174" s="235"/>
      <c r="AX174" s="235"/>
      <c r="AY174" s="235"/>
      <c r="AZ174" s="235"/>
      <c r="BA174" s="235"/>
      <c r="BB174" s="235"/>
      <c r="BC174" s="235"/>
      <c r="BD174" s="235"/>
      <c r="BE174" s="235"/>
      <c r="BF174" s="235"/>
      <c r="BG174" s="235"/>
      <c r="BH174" s="235"/>
      <c r="BI174" s="235"/>
      <c r="BJ174" s="235"/>
      <c r="BK174" s="235"/>
      <c r="BL174" s="235"/>
      <c r="BM174" s="235"/>
      <c r="BN174" s="235"/>
      <c r="BO174" s="235"/>
    </row>
    <row r="175" spans="1:67" s="5" customFormat="1" ht="24" customHeight="1">
      <c r="A175" s="260">
        <v>172</v>
      </c>
      <c r="B175" s="107"/>
      <c r="C175" s="147"/>
      <c r="D175" s="218"/>
      <c r="E175" s="108"/>
      <c r="F175" s="109"/>
      <c r="G175" s="110"/>
      <c r="H175" s="111"/>
      <c r="I175" s="114"/>
      <c r="J175" s="112"/>
      <c r="K175" s="113"/>
      <c r="L175" s="111"/>
      <c r="M175" s="114"/>
      <c r="N175" s="115"/>
      <c r="O175" s="116"/>
      <c r="P175" s="111"/>
      <c r="Q175" s="114"/>
      <c r="R175" s="115"/>
      <c r="S175" s="116"/>
      <c r="T175" s="111"/>
      <c r="U175" s="114"/>
      <c r="V175" s="115"/>
      <c r="W175" s="116"/>
      <c r="X175" s="111"/>
      <c r="Y175" s="114"/>
      <c r="Z175" s="115"/>
      <c r="AA175" s="116"/>
      <c r="AB175" s="111"/>
      <c r="AC175" s="224"/>
      <c r="AD175" s="61"/>
      <c r="AE175" s="270">
        <v>0</v>
      </c>
      <c r="AF175" s="270">
        <f t="shared" si="335"/>
        <v>0</v>
      </c>
      <c r="AG175" s="269">
        <f t="shared" si="328"/>
        <v>0</v>
      </c>
      <c r="AH175" s="271">
        <f t="shared" si="336"/>
        <v>0</v>
      </c>
      <c r="AI175" s="60">
        <f t="shared" si="337"/>
        <v>0</v>
      </c>
      <c r="AJ175" s="60">
        <f t="shared" si="338"/>
        <v>0</v>
      </c>
      <c r="AK175" s="61" t="str">
        <f t="shared" si="339"/>
        <v/>
      </c>
      <c r="AL175" s="62"/>
      <c r="AM175" s="63">
        <f t="shared" si="340"/>
        <v>0</v>
      </c>
      <c r="AN175" s="59">
        <f t="shared" si="341"/>
        <v>0</v>
      </c>
      <c r="AP175" s="234"/>
      <c r="AQ175" s="234"/>
      <c r="AR175" s="235"/>
      <c r="AS175" s="235"/>
      <c r="AT175" s="235"/>
      <c r="AU175" s="235"/>
      <c r="AV175" s="235"/>
      <c r="AW175" s="235"/>
      <c r="AX175" s="235"/>
      <c r="AY175" s="235"/>
      <c r="AZ175" s="235"/>
      <c r="BA175" s="235"/>
      <c r="BB175" s="235"/>
      <c r="BC175" s="235"/>
      <c r="BD175" s="235"/>
      <c r="BE175" s="235"/>
      <c r="BF175" s="235"/>
      <c r="BG175" s="235"/>
      <c r="BH175" s="235"/>
      <c r="BI175" s="235"/>
      <c r="BJ175" s="235"/>
      <c r="BK175" s="235"/>
      <c r="BL175" s="235"/>
      <c r="BM175" s="235"/>
      <c r="BN175" s="235"/>
      <c r="BO175" s="235"/>
    </row>
    <row r="176" spans="1:67" s="5" customFormat="1" ht="24" customHeight="1">
      <c r="A176" s="260">
        <v>173</v>
      </c>
      <c r="B176" s="107"/>
      <c r="C176" s="147"/>
      <c r="D176" s="218"/>
      <c r="E176" s="108"/>
      <c r="F176" s="109"/>
      <c r="G176" s="110"/>
      <c r="H176" s="111"/>
      <c r="I176" s="114"/>
      <c r="J176" s="112"/>
      <c r="K176" s="113"/>
      <c r="L176" s="111"/>
      <c r="M176" s="114"/>
      <c r="N176" s="115"/>
      <c r="O176" s="116"/>
      <c r="P176" s="111"/>
      <c r="Q176" s="114"/>
      <c r="R176" s="115"/>
      <c r="S176" s="116"/>
      <c r="T176" s="111"/>
      <c r="U176" s="114"/>
      <c r="V176" s="115"/>
      <c r="W176" s="116"/>
      <c r="X176" s="111"/>
      <c r="Y176" s="114"/>
      <c r="Z176" s="115"/>
      <c r="AA176" s="116"/>
      <c r="AB176" s="111"/>
      <c r="AC176" s="224"/>
      <c r="AD176" s="61"/>
      <c r="AE176" s="270">
        <v>0</v>
      </c>
      <c r="AF176" s="270">
        <f t="shared" si="335"/>
        <v>0</v>
      </c>
      <c r="AG176" s="269">
        <f t="shared" si="328"/>
        <v>0</v>
      </c>
      <c r="AH176" s="271">
        <f t="shared" si="336"/>
        <v>0</v>
      </c>
      <c r="AI176" s="60">
        <f t="shared" si="337"/>
        <v>0</v>
      </c>
      <c r="AJ176" s="60">
        <f t="shared" si="338"/>
        <v>0</v>
      </c>
      <c r="AK176" s="61" t="str">
        <f t="shared" si="339"/>
        <v/>
      </c>
      <c r="AL176" s="62"/>
      <c r="AM176" s="63">
        <f t="shared" si="340"/>
        <v>0</v>
      </c>
      <c r="AN176" s="59">
        <f t="shared" si="341"/>
        <v>0</v>
      </c>
      <c r="AP176" s="234"/>
      <c r="AQ176" s="234"/>
      <c r="AR176" s="235"/>
      <c r="AS176" s="235"/>
      <c r="AT176" s="235"/>
      <c r="AU176" s="235"/>
      <c r="AV176" s="235"/>
      <c r="AW176" s="235"/>
      <c r="AX176" s="235"/>
      <c r="AY176" s="235"/>
      <c r="AZ176" s="235"/>
      <c r="BA176" s="235"/>
      <c r="BB176" s="235"/>
      <c r="BC176" s="235"/>
      <c r="BD176" s="235"/>
      <c r="BE176" s="235"/>
      <c r="BF176" s="235"/>
      <c r="BG176" s="235"/>
      <c r="BH176" s="235"/>
      <c r="BI176" s="235"/>
      <c r="BJ176" s="235"/>
      <c r="BK176" s="235"/>
      <c r="BL176" s="235"/>
      <c r="BM176" s="235"/>
      <c r="BN176" s="235"/>
      <c r="BO176" s="235"/>
    </row>
    <row r="177" spans="1:67" s="5" customFormat="1" ht="24" customHeight="1">
      <c r="A177" s="260">
        <v>174</v>
      </c>
      <c r="B177" s="107"/>
      <c r="C177" s="147"/>
      <c r="D177" s="218"/>
      <c r="E177" s="108"/>
      <c r="F177" s="109"/>
      <c r="G177" s="110"/>
      <c r="H177" s="111"/>
      <c r="I177" s="114"/>
      <c r="J177" s="112"/>
      <c r="K177" s="113"/>
      <c r="L177" s="111"/>
      <c r="M177" s="114"/>
      <c r="N177" s="115"/>
      <c r="O177" s="116"/>
      <c r="P177" s="111"/>
      <c r="Q177" s="114"/>
      <c r="R177" s="115"/>
      <c r="S177" s="116"/>
      <c r="T177" s="111"/>
      <c r="U177" s="114"/>
      <c r="V177" s="115"/>
      <c r="W177" s="116"/>
      <c r="X177" s="111"/>
      <c r="Y177" s="114"/>
      <c r="Z177" s="115"/>
      <c r="AA177" s="116"/>
      <c r="AB177" s="111"/>
      <c r="AC177" s="224"/>
      <c r="AD177" s="61"/>
      <c r="AE177" s="270">
        <v>0</v>
      </c>
      <c r="AF177" s="270">
        <f t="shared" si="335"/>
        <v>0</v>
      </c>
      <c r="AG177" s="269">
        <f t="shared" si="328"/>
        <v>0</v>
      </c>
      <c r="AH177" s="271">
        <f t="shared" si="336"/>
        <v>0</v>
      </c>
      <c r="AI177" s="60">
        <f t="shared" si="337"/>
        <v>0</v>
      </c>
      <c r="AJ177" s="60">
        <f t="shared" si="338"/>
        <v>0</v>
      </c>
      <c r="AK177" s="61" t="str">
        <f t="shared" si="339"/>
        <v/>
      </c>
      <c r="AL177" s="62"/>
      <c r="AM177" s="63">
        <f t="shared" si="340"/>
        <v>0</v>
      </c>
      <c r="AN177" s="59">
        <f t="shared" si="341"/>
        <v>0</v>
      </c>
      <c r="AP177" s="234"/>
      <c r="AQ177" s="234"/>
      <c r="AR177" s="235"/>
      <c r="AS177" s="235"/>
      <c r="AT177" s="235"/>
      <c r="AU177" s="235"/>
      <c r="AV177" s="235"/>
      <c r="AW177" s="235"/>
      <c r="AX177" s="235"/>
      <c r="AY177" s="235"/>
      <c r="AZ177" s="235"/>
      <c r="BA177" s="235"/>
      <c r="BB177" s="235"/>
      <c r="BC177" s="235"/>
      <c r="BD177" s="235"/>
      <c r="BE177" s="235"/>
      <c r="BF177" s="235"/>
      <c r="BG177" s="235"/>
      <c r="BH177" s="235"/>
      <c r="BI177" s="235"/>
      <c r="BJ177" s="235"/>
      <c r="BK177" s="235"/>
      <c r="BL177" s="235"/>
      <c r="BM177" s="235"/>
      <c r="BN177" s="235"/>
      <c r="BO177" s="235"/>
    </row>
    <row r="178" spans="1:67" s="5" customFormat="1" ht="24" customHeight="1">
      <c r="A178" s="260">
        <v>175</v>
      </c>
      <c r="B178" s="107"/>
      <c r="C178" s="147"/>
      <c r="D178" s="218"/>
      <c r="E178" s="108"/>
      <c r="F178" s="109"/>
      <c r="G178" s="110"/>
      <c r="H178" s="111"/>
      <c r="I178" s="114"/>
      <c r="J178" s="112"/>
      <c r="K178" s="113"/>
      <c r="L178" s="111"/>
      <c r="M178" s="114"/>
      <c r="N178" s="115"/>
      <c r="O178" s="116"/>
      <c r="P178" s="111"/>
      <c r="Q178" s="114"/>
      <c r="R178" s="115"/>
      <c r="S178" s="116"/>
      <c r="T178" s="111"/>
      <c r="U178" s="114"/>
      <c r="V178" s="115"/>
      <c r="W178" s="116"/>
      <c r="X178" s="111"/>
      <c r="Y178" s="114"/>
      <c r="Z178" s="115"/>
      <c r="AA178" s="116"/>
      <c r="AB178" s="111"/>
      <c r="AC178" s="224"/>
      <c r="AD178" s="61"/>
      <c r="AE178" s="270">
        <v>0</v>
      </c>
      <c r="AF178" s="270">
        <f t="shared" si="335"/>
        <v>0</v>
      </c>
      <c r="AG178" s="269">
        <f t="shared" si="328"/>
        <v>0</v>
      </c>
      <c r="AH178" s="271">
        <f t="shared" si="336"/>
        <v>0</v>
      </c>
      <c r="AI178" s="60">
        <f t="shared" si="337"/>
        <v>0</v>
      </c>
      <c r="AJ178" s="60">
        <f t="shared" si="338"/>
        <v>0</v>
      </c>
      <c r="AK178" s="61" t="str">
        <f t="shared" si="339"/>
        <v/>
      </c>
      <c r="AL178" s="62"/>
      <c r="AM178" s="63">
        <f t="shared" si="340"/>
        <v>0</v>
      </c>
      <c r="AN178" s="59">
        <f t="shared" si="341"/>
        <v>0</v>
      </c>
      <c r="AP178" s="234"/>
      <c r="AQ178" s="234"/>
      <c r="AR178" s="235"/>
      <c r="AS178" s="235"/>
      <c r="AT178" s="235"/>
      <c r="AU178" s="235"/>
      <c r="AV178" s="235"/>
      <c r="AW178" s="235"/>
      <c r="AX178" s="235"/>
      <c r="AY178" s="235"/>
      <c r="AZ178" s="235"/>
      <c r="BA178" s="235"/>
      <c r="BB178" s="235"/>
      <c r="BC178" s="235"/>
      <c r="BD178" s="235"/>
      <c r="BE178" s="235"/>
      <c r="BF178" s="235"/>
      <c r="BG178" s="235"/>
      <c r="BH178" s="235"/>
      <c r="BI178" s="235"/>
      <c r="BJ178" s="235"/>
      <c r="BK178" s="235"/>
      <c r="BL178" s="235"/>
      <c r="BM178" s="235"/>
      <c r="BN178" s="235"/>
      <c r="BO178" s="235"/>
    </row>
    <row r="179" spans="1:67" s="5" customFormat="1" ht="24" customHeight="1">
      <c r="A179" s="260">
        <v>176</v>
      </c>
      <c r="B179" s="107"/>
      <c r="C179" s="147"/>
      <c r="D179" s="218"/>
      <c r="E179" s="108"/>
      <c r="F179" s="109"/>
      <c r="G179" s="110"/>
      <c r="H179" s="111"/>
      <c r="I179" s="114"/>
      <c r="J179" s="112"/>
      <c r="K179" s="113"/>
      <c r="L179" s="111"/>
      <c r="M179" s="114"/>
      <c r="N179" s="115"/>
      <c r="O179" s="116"/>
      <c r="P179" s="111"/>
      <c r="Q179" s="114"/>
      <c r="R179" s="115"/>
      <c r="S179" s="116"/>
      <c r="T179" s="111"/>
      <c r="U179" s="114"/>
      <c r="V179" s="115"/>
      <c r="W179" s="116"/>
      <c r="X179" s="111"/>
      <c r="Y179" s="114"/>
      <c r="Z179" s="115"/>
      <c r="AA179" s="116"/>
      <c r="AB179" s="111"/>
      <c r="AC179" s="224"/>
      <c r="AD179" s="61"/>
      <c r="AE179" s="270">
        <v>0</v>
      </c>
      <c r="AF179" s="270">
        <f t="shared" si="335"/>
        <v>0</v>
      </c>
      <c r="AG179" s="269">
        <f t="shared" si="328"/>
        <v>0</v>
      </c>
      <c r="AH179" s="271">
        <f t="shared" si="336"/>
        <v>0</v>
      </c>
      <c r="AI179" s="60">
        <f t="shared" si="337"/>
        <v>0</v>
      </c>
      <c r="AJ179" s="60">
        <f t="shared" si="338"/>
        <v>0</v>
      </c>
      <c r="AK179" s="61" t="str">
        <f t="shared" si="339"/>
        <v/>
      </c>
      <c r="AL179" s="62"/>
      <c r="AM179" s="63">
        <f t="shared" si="340"/>
        <v>0</v>
      </c>
      <c r="AN179" s="59">
        <f t="shared" si="341"/>
        <v>0</v>
      </c>
      <c r="AP179" s="234"/>
      <c r="AQ179" s="234"/>
      <c r="AR179" s="235"/>
      <c r="AS179" s="235"/>
      <c r="AT179" s="235"/>
      <c r="AU179" s="235"/>
      <c r="AV179" s="235"/>
      <c r="AW179" s="235"/>
      <c r="AX179" s="235"/>
      <c r="AY179" s="235"/>
      <c r="AZ179" s="235"/>
      <c r="BA179" s="235"/>
      <c r="BB179" s="235"/>
      <c r="BC179" s="235"/>
      <c r="BD179" s="235"/>
      <c r="BE179" s="235"/>
      <c r="BF179" s="235"/>
      <c r="BG179" s="235"/>
      <c r="BH179" s="235"/>
      <c r="BI179" s="235"/>
      <c r="BJ179" s="235"/>
      <c r="BK179" s="235"/>
      <c r="BL179" s="235"/>
      <c r="BM179" s="235"/>
      <c r="BN179" s="235"/>
      <c r="BO179" s="235"/>
    </row>
    <row r="180" spans="1:67" s="5" customFormat="1" ht="24" customHeight="1">
      <c r="A180" s="260">
        <v>177</v>
      </c>
      <c r="B180" s="107"/>
      <c r="C180" s="147"/>
      <c r="D180" s="218"/>
      <c r="E180" s="108"/>
      <c r="F180" s="109"/>
      <c r="G180" s="110"/>
      <c r="H180" s="111"/>
      <c r="I180" s="114"/>
      <c r="J180" s="112"/>
      <c r="K180" s="113"/>
      <c r="L180" s="111"/>
      <c r="M180" s="114"/>
      <c r="N180" s="115"/>
      <c r="O180" s="116"/>
      <c r="P180" s="111"/>
      <c r="Q180" s="114"/>
      <c r="R180" s="115"/>
      <c r="S180" s="116"/>
      <c r="T180" s="111"/>
      <c r="U180" s="114"/>
      <c r="V180" s="115"/>
      <c r="W180" s="116"/>
      <c r="X180" s="111"/>
      <c r="Y180" s="114"/>
      <c r="Z180" s="115"/>
      <c r="AA180" s="116"/>
      <c r="AB180" s="111"/>
      <c r="AC180" s="224"/>
      <c r="AD180" s="61"/>
      <c r="AE180" s="270">
        <v>0</v>
      </c>
      <c r="AF180" s="270">
        <f t="shared" si="335"/>
        <v>0</v>
      </c>
      <c r="AG180" s="269">
        <f t="shared" si="328"/>
        <v>0</v>
      </c>
      <c r="AH180" s="271">
        <f t="shared" si="336"/>
        <v>0</v>
      </c>
      <c r="AI180" s="60">
        <f t="shared" si="337"/>
        <v>0</v>
      </c>
      <c r="AJ180" s="60">
        <f t="shared" si="338"/>
        <v>0</v>
      </c>
      <c r="AK180" s="61" t="str">
        <f t="shared" si="339"/>
        <v/>
      </c>
      <c r="AL180" s="62"/>
      <c r="AM180" s="63">
        <f t="shared" si="340"/>
        <v>0</v>
      </c>
      <c r="AN180" s="59">
        <f t="shared" si="341"/>
        <v>0</v>
      </c>
      <c r="AP180" s="234"/>
      <c r="AQ180" s="234"/>
      <c r="AR180" s="235"/>
      <c r="AS180" s="235"/>
      <c r="AT180" s="235"/>
      <c r="AU180" s="235"/>
      <c r="AV180" s="235"/>
      <c r="AW180" s="235"/>
      <c r="AX180" s="235"/>
      <c r="AY180" s="235"/>
      <c r="AZ180" s="235"/>
      <c r="BA180" s="235"/>
      <c r="BB180" s="235"/>
      <c r="BC180" s="235"/>
      <c r="BD180" s="235"/>
      <c r="BE180" s="235"/>
      <c r="BF180" s="235"/>
      <c r="BG180" s="235"/>
      <c r="BH180" s="235"/>
      <c r="BI180" s="235"/>
      <c r="BJ180" s="235"/>
      <c r="BK180" s="235"/>
      <c r="BL180" s="235"/>
      <c r="BM180" s="235"/>
      <c r="BN180" s="235"/>
      <c r="BO180" s="235"/>
    </row>
    <row r="181" spans="1:67" s="5" customFormat="1" ht="24" customHeight="1">
      <c r="A181" s="260">
        <v>178</v>
      </c>
      <c r="B181" s="107"/>
      <c r="C181" s="147"/>
      <c r="D181" s="218"/>
      <c r="E181" s="108"/>
      <c r="F181" s="109"/>
      <c r="G181" s="110"/>
      <c r="H181" s="111"/>
      <c r="I181" s="114"/>
      <c r="J181" s="112"/>
      <c r="K181" s="113"/>
      <c r="L181" s="111"/>
      <c r="M181" s="114"/>
      <c r="N181" s="115"/>
      <c r="O181" s="116"/>
      <c r="P181" s="111"/>
      <c r="Q181" s="114"/>
      <c r="R181" s="115"/>
      <c r="S181" s="116"/>
      <c r="T181" s="111"/>
      <c r="U181" s="114"/>
      <c r="V181" s="115"/>
      <c r="W181" s="116"/>
      <c r="X181" s="111"/>
      <c r="Y181" s="114"/>
      <c r="Z181" s="115"/>
      <c r="AA181" s="116"/>
      <c r="AB181" s="111"/>
      <c r="AC181" s="224"/>
      <c r="AD181" s="61"/>
      <c r="AE181" s="270">
        <v>0</v>
      </c>
      <c r="AF181" s="270">
        <f t="shared" si="335"/>
        <v>0</v>
      </c>
      <c r="AG181" s="269">
        <f t="shared" si="328"/>
        <v>0</v>
      </c>
      <c r="AH181" s="271">
        <f t="shared" si="336"/>
        <v>0</v>
      </c>
      <c r="AI181" s="60">
        <f t="shared" si="337"/>
        <v>0</v>
      </c>
      <c r="AJ181" s="60">
        <f t="shared" si="338"/>
        <v>0</v>
      </c>
      <c r="AK181" s="61" t="str">
        <f t="shared" si="339"/>
        <v/>
      </c>
      <c r="AL181" s="62"/>
      <c r="AM181" s="63">
        <f t="shared" si="340"/>
        <v>0</v>
      </c>
      <c r="AN181" s="59">
        <f t="shared" si="341"/>
        <v>0</v>
      </c>
      <c r="AP181" s="234"/>
      <c r="AQ181" s="234"/>
      <c r="AR181" s="235"/>
      <c r="AS181" s="235"/>
      <c r="AT181" s="235"/>
      <c r="AU181" s="235"/>
      <c r="AV181" s="235"/>
      <c r="AW181" s="235"/>
      <c r="AX181" s="235"/>
      <c r="AY181" s="235"/>
      <c r="AZ181" s="235"/>
      <c r="BA181" s="235"/>
      <c r="BB181" s="235"/>
      <c r="BC181" s="235"/>
      <c r="BD181" s="235"/>
      <c r="BE181" s="235"/>
      <c r="BF181" s="235"/>
      <c r="BG181" s="235"/>
      <c r="BH181" s="235"/>
      <c r="BI181" s="235"/>
      <c r="BJ181" s="235"/>
      <c r="BK181" s="235"/>
      <c r="BL181" s="235"/>
      <c r="BM181" s="235"/>
      <c r="BN181" s="235"/>
      <c r="BO181" s="235"/>
    </row>
    <row r="182" spans="1:67" s="5" customFormat="1" ht="24" customHeight="1">
      <c r="A182" s="260">
        <v>179</v>
      </c>
      <c r="B182" s="107"/>
      <c r="C182" s="147"/>
      <c r="D182" s="218"/>
      <c r="E182" s="108"/>
      <c r="F182" s="109"/>
      <c r="G182" s="110"/>
      <c r="H182" s="111"/>
      <c r="I182" s="114"/>
      <c r="J182" s="112"/>
      <c r="K182" s="113"/>
      <c r="L182" s="111"/>
      <c r="M182" s="114"/>
      <c r="N182" s="115"/>
      <c r="O182" s="116"/>
      <c r="P182" s="111"/>
      <c r="Q182" s="114"/>
      <c r="R182" s="115"/>
      <c r="S182" s="116"/>
      <c r="T182" s="111"/>
      <c r="U182" s="114"/>
      <c r="V182" s="115"/>
      <c r="W182" s="116"/>
      <c r="X182" s="111"/>
      <c r="Y182" s="114"/>
      <c r="Z182" s="115"/>
      <c r="AA182" s="116"/>
      <c r="AB182" s="111"/>
      <c r="AC182" s="224"/>
      <c r="AD182" s="61"/>
      <c r="AE182" s="270">
        <v>0</v>
      </c>
      <c r="AF182" s="270">
        <f t="shared" si="335"/>
        <v>0</v>
      </c>
      <c r="AG182" s="269">
        <f t="shared" si="328"/>
        <v>0</v>
      </c>
      <c r="AH182" s="271">
        <f t="shared" si="336"/>
        <v>0</v>
      </c>
      <c r="AI182" s="60">
        <f t="shared" si="337"/>
        <v>0</v>
      </c>
      <c r="AJ182" s="60">
        <f t="shared" si="338"/>
        <v>0</v>
      </c>
      <c r="AK182" s="61" t="str">
        <f t="shared" si="339"/>
        <v/>
      </c>
      <c r="AL182" s="62"/>
      <c r="AM182" s="63">
        <f t="shared" si="340"/>
        <v>0</v>
      </c>
      <c r="AN182" s="59">
        <f t="shared" si="341"/>
        <v>0</v>
      </c>
      <c r="AP182" s="234"/>
      <c r="AQ182" s="234"/>
      <c r="AR182" s="235"/>
      <c r="AS182" s="235"/>
      <c r="AT182" s="235"/>
      <c r="AU182" s="235"/>
      <c r="AV182" s="235"/>
      <c r="AW182" s="235"/>
      <c r="AX182" s="235"/>
      <c r="AY182" s="235"/>
      <c r="AZ182" s="235"/>
      <c r="BA182" s="235"/>
      <c r="BB182" s="235"/>
      <c r="BC182" s="235"/>
      <c r="BD182" s="235"/>
      <c r="BE182" s="235"/>
      <c r="BF182" s="235"/>
      <c r="BG182" s="235"/>
      <c r="BH182" s="235"/>
      <c r="BI182" s="235"/>
      <c r="BJ182" s="235"/>
      <c r="BK182" s="235"/>
      <c r="BL182" s="235"/>
      <c r="BM182" s="235"/>
      <c r="BN182" s="235"/>
      <c r="BO182" s="235"/>
    </row>
    <row r="183" spans="1:67" s="5" customFormat="1" ht="24" customHeight="1">
      <c r="A183" s="260">
        <v>180</v>
      </c>
      <c r="B183" s="107"/>
      <c r="C183" s="147"/>
      <c r="D183" s="218"/>
      <c r="E183" s="108"/>
      <c r="F183" s="109"/>
      <c r="G183" s="110"/>
      <c r="H183" s="111"/>
      <c r="I183" s="114"/>
      <c r="J183" s="112"/>
      <c r="K183" s="113"/>
      <c r="L183" s="111"/>
      <c r="M183" s="114"/>
      <c r="N183" s="115"/>
      <c r="O183" s="116"/>
      <c r="P183" s="111"/>
      <c r="Q183" s="114"/>
      <c r="R183" s="115"/>
      <c r="S183" s="116"/>
      <c r="T183" s="111"/>
      <c r="U183" s="114"/>
      <c r="V183" s="115"/>
      <c r="W183" s="116"/>
      <c r="X183" s="111"/>
      <c r="Y183" s="114"/>
      <c r="Z183" s="115"/>
      <c r="AA183" s="116"/>
      <c r="AB183" s="111"/>
      <c r="AC183" s="224"/>
      <c r="AD183" s="61"/>
      <c r="AE183" s="270">
        <v>0</v>
      </c>
      <c r="AF183" s="270">
        <f t="shared" si="335"/>
        <v>0</v>
      </c>
      <c r="AG183" s="269">
        <f t="shared" si="328"/>
        <v>0</v>
      </c>
      <c r="AH183" s="271">
        <f t="shared" si="336"/>
        <v>0</v>
      </c>
      <c r="AI183" s="60">
        <f t="shared" si="337"/>
        <v>0</v>
      </c>
      <c r="AJ183" s="60">
        <f t="shared" si="338"/>
        <v>0</v>
      </c>
      <c r="AK183" s="61" t="str">
        <f t="shared" si="339"/>
        <v/>
      </c>
      <c r="AL183" s="62"/>
      <c r="AM183" s="63">
        <f t="shared" si="340"/>
        <v>0</v>
      </c>
      <c r="AN183" s="59">
        <f t="shared" si="341"/>
        <v>0</v>
      </c>
      <c r="AP183" s="234"/>
      <c r="AQ183" s="234"/>
      <c r="AR183" s="235"/>
      <c r="AS183" s="235"/>
      <c r="AT183" s="235"/>
      <c r="AU183" s="235"/>
      <c r="AV183" s="235"/>
      <c r="AW183" s="235"/>
      <c r="AX183" s="235"/>
      <c r="AY183" s="235"/>
      <c r="AZ183" s="235"/>
      <c r="BA183" s="235"/>
      <c r="BB183" s="235"/>
      <c r="BC183" s="235"/>
      <c r="BD183" s="235"/>
      <c r="BE183" s="235"/>
      <c r="BF183" s="235"/>
      <c r="BG183" s="235"/>
      <c r="BH183" s="235"/>
      <c r="BI183" s="235"/>
      <c r="BJ183" s="235"/>
      <c r="BK183" s="235"/>
      <c r="BL183" s="235"/>
      <c r="BM183" s="235"/>
      <c r="BN183" s="235"/>
      <c r="BO183" s="235"/>
    </row>
    <row r="184" spans="1:67" s="5" customFormat="1" ht="24" customHeight="1">
      <c r="A184" s="260">
        <v>181</v>
      </c>
      <c r="B184" s="107"/>
      <c r="C184" s="147"/>
      <c r="D184" s="218"/>
      <c r="E184" s="108"/>
      <c r="F184" s="109"/>
      <c r="G184" s="110"/>
      <c r="H184" s="111"/>
      <c r="I184" s="114"/>
      <c r="J184" s="112"/>
      <c r="K184" s="113"/>
      <c r="L184" s="111"/>
      <c r="M184" s="114"/>
      <c r="N184" s="115"/>
      <c r="O184" s="116"/>
      <c r="P184" s="111"/>
      <c r="Q184" s="114"/>
      <c r="R184" s="115"/>
      <c r="S184" s="116"/>
      <c r="T184" s="111"/>
      <c r="U184" s="114"/>
      <c r="V184" s="115"/>
      <c r="W184" s="116"/>
      <c r="X184" s="111"/>
      <c r="Y184" s="114"/>
      <c r="Z184" s="115"/>
      <c r="AA184" s="116"/>
      <c r="AB184" s="111"/>
      <c r="AC184" s="224"/>
      <c r="AD184" s="61"/>
      <c r="AE184" s="270">
        <v>0</v>
      </c>
      <c r="AF184" s="270">
        <f t="shared" si="335"/>
        <v>0</v>
      </c>
      <c r="AG184" s="269">
        <f t="shared" si="328"/>
        <v>0</v>
      </c>
      <c r="AH184" s="271">
        <f t="shared" si="336"/>
        <v>0</v>
      </c>
      <c r="AI184" s="60">
        <f t="shared" si="337"/>
        <v>0</v>
      </c>
      <c r="AJ184" s="60">
        <f t="shared" si="338"/>
        <v>0</v>
      </c>
      <c r="AK184" s="61" t="str">
        <f t="shared" si="339"/>
        <v/>
      </c>
      <c r="AL184" s="62"/>
      <c r="AM184" s="63">
        <f t="shared" si="340"/>
        <v>0</v>
      </c>
      <c r="AN184" s="59">
        <f t="shared" si="341"/>
        <v>0</v>
      </c>
      <c r="AP184" s="234"/>
      <c r="AQ184" s="234"/>
      <c r="AR184" s="235"/>
      <c r="AS184" s="235"/>
      <c r="AT184" s="235"/>
      <c r="AU184" s="235"/>
      <c r="AV184" s="235"/>
      <c r="AW184" s="235"/>
      <c r="AX184" s="235"/>
      <c r="AY184" s="235"/>
      <c r="AZ184" s="235"/>
      <c r="BA184" s="235"/>
      <c r="BB184" s="235"/>
      <c r="BC184" s="235"/>
      <c r="BD184" s="235"/>
      <c r="BE184" s="235"/>
      <c r="BF184" s="235"/>
      <c r="BG184" s="235"/>
      <c r="BH184" s="235"/>
      <c r="BI184" s="235"/>
      <c r="BJ184" s="235"/>
      <c r="BK184" s="235"/>
      <c r="BL184" s="235"/>
      <c r="BM184" s="235"/>
      <c r="BN184" s="235"/>
      <c r="BO184" s="235"/>
    </row>
    <row r="185" spans="1:67" s="5" customFormat="1" ht="24" customHeight="1">
      <c r="A185" s="260">
        <v>182</v>
      </c>
      <c r="B185" s="107"/>
      <c r="C185" s="147"/>
      <c r="D185" s="218"/>
      <c r="E185" s="108"/>
      <c r="F185" s="109"/>
      <c r="G185" s="110"/>
      <c r="H185" s="111"/>
      <c r="I185" s="114"/>
      <c r="J185" s="112"/>
      <c r="K185" s="113"/>
      <c r="L185" s="111"/>
      <c r="M185" s="114"/>
      <c r="N185" s="115"/>
      <c r="O185" s="116"/>
      <c r="P185" s="111"/>
      <c r="Q185" s="114"/>
      <c r="R185" s="115"/>
      <c r="S185" s="116"/>
      <c r="T185" s="111"/>
      <c r="U185" s="114"/>
      <c r="V185" s="115"/>
      <c r="W185" s="116"/>
      <c r="X185" s="111"/>
      <c r="Y185" s="114"/>
      <c r="Z185" s="115"/>
      <c r="AA185" s="116"/>
      <c r="AB185" s="111"/>
      <c r="AC185" s="224"/>
      <c r="AD185" s="61"/>
      <c r="AE185" s="270">
        <v>0</v>
      </c>
      <c r="AF185" s="270">
        <f t="shared" si="335"/>
        <v>0</v>
      </c>
      <c r="AG185" s="269">
        <f t="shared" si="328"/>
        <v>0</v>
      </c>
      <c r="AH185" s="271">
        <f t="shared" si="336"/>
        <v>0</v>
      </c>
      <c r="AI185" s="60">
        <f t="shared" si="337"/>
        <v>0</v>
      </c>
      <c r="AJ185" s="60">
        <f t="shared" si="338"/>
        <v>0</v>
      </c>
      <c r="AK185" s="61" t="str">
        <f t="shared" si="339"/>
        <v/>
      </c>
      <c r="AL185" s="62"/>
      <c r="AM185" s="63">
        <f t="shared" si="340"/>
        <v>0</v>
      </c>
      <c r="AN185" s="59">
        <f t="shared" si="341"/>
        <v>0</v>
      </c>
      <c r="AP185" s="234"/>
      <c r="AQ185" s="234"/>
      <c r="AR185" s="235"/>
      <c r="AS185" s="235"/>
      <c r="AT185" s="235"/>
      <c r="AU185" s="235"/>
      <c r="AV185" s="235"/>
      <c r="AW185" s="235"/>
      <c r="AX185" s="235"/>
      <c r="AY185" s="235"/>
      <c r="AZ185" s="235"/>
      <c r="BA185" s="235"/>
      <c r="BB185" s="235"/>
      <c r="BC185" s="235"/>
      <c r="BD185" s="235"/>
      <c r="BE185" s="235"/>
      <c r="BF185" s="235"/>
      <c r="BG185" s="235"/>
      <c r="BH185" s="235"/>
      <c r="BI185" s="235"/>
      <c r="BJ185" s="235"/>
      <c r="BK185" s="235"/>
      <c r="BL185" s="235"/>
      <c r="BM185" s="235"/>
      <c r="BN185" s="235"/>
      <c r="BO185" s="235"/>
    </row>
    <row r="186" spans="1:67" s="5" customFormat="1" ht="24" customHeight="1">
      <c r="A186" s="260">
        <v>183</v>
      </c>
      <c r="B186" s="107"/>
      <c r="C186" s="147"/>
      <c r="D186" s="218"/>
      <c r="E186" s="108"/>
      <c r="F186" s="109"/>
      <c r="G186" s="110"/>
      <c r="H186" s="111"/>
      <c r="I186" s="114"/>
      <c r="J186" s="112"/>
      <c r="K186" s="113"/>
      <c r="L186" s="111"/>
      <c r="M186" s="114"/>
      <c r="N186" s="115"/>
      <c r="O186" s="116"/>
      <c r="P186" s="111"/>
      <c r="Q186" s="114"/>
      <c r="R186" s="115"/>
      <c r="S186" s="116"/>
      <c r="T186" s="111"/>
      <c r="U186" s="114"/>
      <c r="V186" s="115"/>
      <c r="W186" s="116"/>
      <c r="X186" s="111"/>
      <c r="Y186" s="114"/>
      <c r="Z186" s="115"/>
      <c r="AA186" s="116"/>
      <c r="AB186" s="111"/>
      <c r="AC186" s="224"/>
      <c r="AD186" s="61"/>
      <c r="AE186" s="270">
        <v>0</v>
      </c>
      <c r="AF186" s="270">
        <f t="shared" si="335"/>
        <v>0</v>
      </c>
      <c r="AG186" s="269">
        <f t="shared" si="328"/>
        <v>0</v>
      </c>
      <c r="AH186" s="271">
        <f t="shared" si="336"/>
        <v>0</v>
      </c>
      <c r="AI186" s="60">
        <f t="shared" si="337"/>
        <v>0</v>
      </c>
      <c r="AJ186" s="60">
        <f t="shared" si="338"/>
        <v>0</v>
      </c>
      <c r="AK186" s="61" t="str">
        <f t="shared" si="339"/>
        <v/>
      </c>
      <c r="AL186" s="62"/>
      <c r="AM186" s="63">
        <f t="shared" si="340"/>
        <v>0</v>
      </c>
      <c r="AN186" s="59">
        <f t="shared" si="341"/>
        <v>0</v>
      </c>
      <c r="AP186" s="234"/>
      <c r="AQ186" s="234"/>
      <c r="AR186" s="235"/>
      <c r="AS186" s="235"/>
      <c r="AT186" s="235"/>
      <c r="AU186" s="235"/>
      <c r="AV186" s="235"/>
      <c r="AW186" s="235"/>
      <c r="AX186" s="235"/>
      <c r="AY186" s="235"/>
      <c r="AZ186" s="235"/>
      <c r="BA186" s="235"/>
      <c r="BB186" s="235"/>
      <c r="BC186" s="235"/>
      <c r="BD186" s="235"/>
      <c r="BE186" s="235"/>
      <c r="BF186" s="235"/>
      <c r="BG186" s="235"/>
      <c r="BH186" s="235"/>
      <c r="BI186" s="235"/>
      <c r="BJ186" s="235"/>
      <c r="BK186" s="235"/>
      <c r="BL186" s="235"/>
      <c r="BM186" s="235"/>
      <c r="BN186" s="235"/>
      <c r="BO186" s="235"/>
    </row>
    <row r="187" spans="1:67" s="5" customFormat="1" ht="24" customHeight="1">
      <c r="A187" s="260">
        <v>184</v>
      </c>
      <c r="B187" s="107"/>
      <c r="C187" s="147"/>
      <c r="D187" s="218"/>
      <c r="E187" s="108"/>
      <c r="F187" s="109"/>
      <c r="G187" s="110"/>
      <c r="H187" s="111"/>
      <c r="I187" s="114"/>
      <c r="J187" s="112"/>
      <c r="K187" s="113"/>
      <c r="L187" s="111"/>
      <c r="M187" s="114"/>
      <c r="N187" s="115"/>
      <c r="O187" s="116"/>
      <c r="P187" s="111"/>
      <c r="Q187" s="114"/>
      <c r="R187" s="115"/>
      <c r="S187" s="116"/>
      <c r="T187" s="111"/>
      <c r="U187" s="114"/>
      <c r="V187" s="115"/>
      <c r="W187" s="116"/>
      <c r="X187" s="111"/>
      <c r="Y187" s="114"/>
      <c r="Z187" s="115"/>
      <c r="AA187" s="116"/>
      <c r="AB187" s="111"/>
      <c r="AC187" s="224"/>
      <c r="AD187" s="61"/>
      <c r="AE187" s="270">
        <v>0</v>
      </c>
      <c r="AF187" s="270">
        <f t="shared" si="335"/>
        <v>0</v>
      </c>
      <c r="AG187" s="269">
        <f t="shared" si="328"/>
        <v>0</v>
      </c>
      <c r="AH187" s="271">
        <f t="shared" si="336"/>
        <v>0</v>
      </c>
      <c r="AI187" s="60">
        <f t="shared" si="337"/>
        <v>0</v>
      </c>
      <c r="AJ187" s="60">
        <f t="shared" si="338"/>
        <v>0</v>
      </c>
      <c r="AK187" s="61" t="str">
        <f t="shared" si="339"/>
        <v/>
      </c>
      <c r="AL187" s="62"/>
      <c r="AM187" s="63">
        <f t="shared" si="340"/>
        <v>0</v>
      </c>
      <c r="AN187" s="59">
        <f t="shared" si="341"/>
        <v>0</v>
      </c>
      <c r="AP187" s="234"/>
      <c r="AQ187" s="234"/>
      <c r="AR187" s="235"/>
      <c r="AS187" s="235"/>
      <c r="AT187" s="235"/>
      <c r="AU187" s="235"/>
      <c r="AV187" s="235"/>
      <c r="AW187" s="235"/>
      <c r="AX187" s="235"/>
      <c r="AY187" s="235"/>
      <c r="AZ187" s="235"/>
      <c r="BA187" s="235"/>
      <c r="BB187" s="235"/>
      <c r="BC187" s="235"/>
      <c r="BD187" s="235"/>
      <c r="BE187" s="235"/>
      <c r="BF187" s="235"/>
      <c r="BG187" s="235"/>
      <c r="BH187" s="235"/>
      <c r="BI187" s="235"/>
      <c r="BJ187" s="235"/>
      <c r="BK187" s="235"/>
      <c r="BL187" s="235"/>
      <c r="BM187" s="235"/>
      <c r="BN187" s="235"/>
      <c r="BO187" s="235"/>
    </row>
    <row r="188" spans="1:67" s="5" customFormat="1" ht="24" customHeight="1">
      <c r="A188" s="260">
        <v>185</v>
      </c>
      <c r="B188" s="107"/>
      <c r="C188" s="147"/>
      <c r="D188" s="218"/>
      <c r="E188" s="108"/>
      <c r="F188" s="109"/>
      <c r="G188" s="110"/>
      <c r="H188" s="111"/>
      <c r="I188" s="114"/>
      <c r="J188" s="112"/>
      <c r="K188" s="113"/>
      <c r="L188" s="111"/>
      <c r="M188" s="114"/>
      <c r="N188" s="115"/>
      <c r="O188" s="116"/>
      <c r="P188" s="111"/>
      <c r="Q188" s="114"/>
      <c r="R188" s="115"/>
      <c r="S188" s="116"/>
      <c r="T188" s="111"/>
      <c r="U188" s="114"/>
      <c r="V188" s="115"/>
      <c r="W188" s="116"/>
      <c r="X188" s="111"/>
      <c r="Y188" s="114"/>
      <c r="Z188" s="115"/>
      <c r="AA188" s="116"/>
      <c r="AB188" s="111"/>
      <c r="AC188" s="224"/>
      <c r="AD188" s="61"/>
      <c r="AE188" s="270">
        <v>0</v>
      </c>
      <c r="AF188" s="270">
        <f t="shared" si="335"/>
        <v>0</v>
      </c>
      <c r="AG188" s="269">
        <f t="shared" si="328"/>
        <v>0</v>
      </c>
      <c r="AH188" s="271">
        <f t="shared" si="336"/>
        <v>0</v>
      </c>
      <c r="AI188" s="60">
        <f t="shared" si="337"/>
        <v>0</v>
      </c>
      <c r="AJ188" s="60">
        <f t="shared" si="338"/>
        <v>0</v>
      </c>
      <c r="AK188" s="61" t="str">
        <f t="shared" si="339"/>
        <v/>
      </c>
      <c r="AL188" s="62"/>
      <c r="AM188" s="63">
        <f t="shared" si="340"/>
        <v>0</v>
      </c>
      <c r="AN188" s="59">
        <f t="shared" si="341"/>
        <v>0</v>
      </c>
      <c r="AP188" s="234"/>
      <c r="AQ188" s="234"/>
      <c r="AR188" s="235"/>
      <c r="AS188" s="235"/>
      <c r="AT188" s="235"/>
      <c r="AU188" s="235"/>
      <c r="AV188" s="235"/>
      <c r="AW188" s="235"/>
      <c r="AX188" s="235"/>
      <c r="AY188" s="235"/>
      <c r="AZ188" s="235"/>
      <c r="BA188" s="235"/>
      <c r="BB188" s="235"/>
      <c r="BC188" s="235"/>
      <c r="BD188" s="235"/>
      <c r="BE188" s="235"/>
      <c r="BF188" s="235"/>
      <c r="BG188" s="235"/>
      <c r="BH188" s="235"/>
      <c r="BI188" s="235"/>
      <c r="BJ188" s="235"/>
      <c r="BK188" s="235"/>
      <c r="BL188" s="235"/>
      <c r="BM188" s="235"/>
      <c r="BN188" s="235"/>
      <c r="BO188" s="235"/>
    </row>
    <row r="189" spans="1:67" s="5" customFormat="1" ht="24" customHeight="1">
      <c r="A189" s="260">
        <v>186</v>
      </c>
      <c r="B189" s="107"/>
      <c r="C189" s="147"/>
      <c r="D189" s="218"/>
      <c r="E189" s="108"/>
      <c r="F189" s="109"/>
      <c r="G189" s="110"/>
      <c r="H189" s="111"/>
      <c r="I189" s="114"/>
      <c r="J189" s="112"/>
      <c r="K189" s="113"/>
      <c r="L189" s="111"/>
      <c r="M189" s="114"/>
      <c r="N189" s="115"/>
      <c r="O189" s="116"/>
      <c r="P189" s="111"/>
      <c r="Q189" s="114"/>
      <c r="R189" s="115"/>
      <c r="S189" s="116"/>
      <c r="T189" s="111"/>
      <c r="U189" s="114"/>
      <c r="V189" s="115"/>
      <c r="W189" s="116"/>
      <c r="X189" s="111"/>
      <c r="Y189" s="114"/>
      <c r="Z189" s="115"/>
      <c r="AA189" s="116"/>
      <c r="AB189" s="111"/>
      <c r="AC189" s="224"/>
      <c r="AD189" s="61"/>
      <c r="AE189" s="270">
        <v>0</v>
      </c>
      <c r="AF189" s="270">
        <f t="shared" si="335"/>
        <v>0</v>
      </c>
      <c r="AG189" s="269">
        <f t="shared" si="328"/>
        <v>0</v>
      </c>
      <c r="AH189" s="271">
        <f t="shared" si="336"/>
        <v>0</v>
      </c>
      <c r="AI189" s="60">
        <f t="shared" si="337"/>
        <v>0</v>
      </c>
      <c r="AJ189" s="60">
        <f t="shared" si="338"/>
        <v>0</v>
      </c>
      <c r="AK189" s="61" t="str">
        <f t="shared" si="339"/>
        <v/>
      </c>
      <c r="AL189" s="62"/>
      <c r="AM189" s="63">
        <f t="shared" si="340"/>
        <v>0</v>
      </c>
      <c r="AN189" s="59">
        <f t="shared" si="341"/>
        <v>0</v>
      </c>
      <c r="AP189" s="234"/>
      <c r="AQ189" s="234"/>
      <c r="AR189" s="235"/>
      <c r="AS189" s="235"/>
      <c r="AT189" s="235"/>
      <c r="AU189" s="235"/>
      <c r="AV189" s="235"/>
      <c r="AW189" s="235"/>
      <c r="AX189" s="235"/>
      <c r="AY189" s="235"/>
      <c r="AZ189" s="235"/>
      <c r="BA189" s="235"/>
      <c r="BB189" s="235"/>
      <c r="BC189" s="235"/>
      <c r="BD189" s="235"/>
      <c r="BE189" s="235"/>
      <c r="BF189" s="235"/>
      <c r="BG189" s="235"/>
      <c r="BH189" s="235"/>
      <c r="BI189" s="235"/>
      <c r="BJ189" s="235"/>
      <c r="BK189" s="235"/>
      <c r="BL189" s="235"/>
      <c r="BM189" s="235"/>
      <c r="BN189" s="235"/>
      <c r="BO189" s="235"/>
    </row>
    <row r="190" spans="1:67" s="5" customFormat="1" ht="24" customHeight="1">
      <c r="A190" s="260">
        <v>187</v>
      </c>
      <c r="B190" s="107"/>
      <c r="C190" s="147"/>
      <c r="D190" s="218"/>
      <c r="E190" s="108"/>
      <c r="F190" s="109"/>
      <c r="G190" s="110"/>
      <c r="H190" s="111"/>
      <c r="I190" s="114"/>
      <c r="J190" s="112"/>
      <c r="K190" s="113"/>
      <c r="L190" s="111"/>
      <c r="M190" s="114"/>
      <c r="N190" s="115"/>
      <c r="O190" s="116"/>
      <c r="P190" s="111"/>
      <c r="Q190" s="114"/>
      <c r="R190" s="115"/>
      <c r="S190" s="116"/>
      <c r="T190" s="111"/>
      <c r="U190" s="114"/>
      <c r="V190" s="115"/>
      <c r="W190" s="116"/>
      <c r="X190" s="111"/>
      <c r="Y190" s="114"/>
      <c r="Z190" s="115"/>
      <c r="AA190" s="116"/>
      <c r="AB190" s="111"/>
      <c r="AC190" s="224"/>
      <c r="AD190" s="61"/>
      <c r="AE190" s="270">
        <v>0</v>
      </c>
      <c r="AF190" s="270">
        <f t="shared" si="335"/>
        <v>0</v>
      </c>
      <c r="AG190" s="269">
        <f t="shared" si="328"/>
        <v>0</v>
      </c>
      <c r="AH190" s="271">
        <f t="shared" si="336"/>
        <v>0</v>
      </c>
      <c r="AI190" s="60">
        <f t="shared" si="337"/>
        <v>0</v>
      </c>
      <c r="AJ190" s="60">
        <f t="shared" si="338"/>
        <v>0</v>
      </c>
      <c r="AK190" s="61" t="str">
        <f t="shared" si="339"/>
        <v/>
      </c>
      <c r="AL190" s="62"/>
      <c r="AM190" s="63">
        <f t="shared" si="340"/>
        <v>0</v>
      </c>
      <c r="AN190" s="59">
        <f t="shared" si="341"/>
        <v>0</v>
      </c>
      <c r="AP190" s="234"/>
      <c r="AQ190" s="234"/>
      <c r="AR190" s="235"/>
      <c r="AS190" s="235"/>
      <c r="AT190" s="235"/>
      <c r="AU190" s="235"/>
      <c r="AV190" s="235"/>
      <c r="AW190" s="235"/>
      <c r="AX190" s="235"/>
      <c r="AY190" s="235"/>
      <c r="AZ190" s="235"/>
      <c r="BA190" s="235"/>
      <c r="BB190" s="235"/>
      <c r="BC190" s="235"/>
      <c r="BD190" s="235"/>
      <c r="BE190" s="235"/>
      <c r="BF190" s="235"/>
      <c r="BG190" s="235"/>
      <c r="BH190" s="235"/>
      <c r="BI190" s="235"/>
      <c r="BJ190" s="235"/>
      <c r="BK190" s="235"/>
      <c r="BL190" s="235"/>
      <c r="BM190" s="235"/>
      <c r="BN190" s="235"/>
      <c r="BO190" s="235"/>
    </row>
    <row r="191" spans="1:67" s="5" customFormat="1" ht="24" customHeight="1">
      <c r="A191" s="260">
        <v>188</v>
      </c>
      <c r="B191" s="107"/>
      <c r="C191" s="147"/>
      <c r="D191" s="218"/>
      <c r="E191" s="108"/>
      <c r="F191" s="109"/>
      <c r="G191" s="110"/>
      <c r="H191" s="111"/>
      <c r="I191" s="114"/>
      <c r="J191" s="112"/>
      <c r="K191" s="113"/>
      <c r="L191" s="111"/>
      <c r="M191" s="114"/>
      <c r="N191" s="115"/>
      <c r="O191" s="116"/>
      <c r="P191" s="111"/>
      <c r="Q191" s="114"/>
      <c r="R191" s="115"/>
      <c r="S191" s="116"/>
      <c r="T191" s="111"/>
      <c r="U191" s="114"/>
      <c r="V191" s="115"/>
      <c r="W191" s="116"/>
      <c r="X191" s="111"/>
      <c r="Y191" s="114"/>
      <c r="Z191" s="115"/>
      <c r="AA191" s="116"/>
      <c r="AB191" s="111"/>
      <c r="AC191" s="224"/>
      <c r="AD191" s="61"/>
      <c r="AE191" s="270">
        <v>0</v>
      </c>
      <c r="AF191" s="270">
        <f t="shared" si="335"/>
        <v>0</v>
      </c>
      <c r="AG191" s="269">
        <f t="shared" si="328"/>
        <v>0</v>
      </c>
      <c r="AH191" s="271">
        <f t="shared" si="336"/>
        <v>0</v>
      </c>
      <c r="AI191" s="60">
        <f t="shared" si="337"/>
        <v>0</v>
      </c>
      <c r="AJ191" s="60">
        <f t="shared" si="338"/>
        <v>0</v>
      </c>
      <c r="AK191" s="61" t="str">
        <f t="shared" si="339"/>
        <v/>
      </c>
      <c r="AL191" s="62"/>
      <c r="AM191" s="63">
        <f t="shared" si="340"/>
        <v>0</v>
      </c>
      <c r="AN191" s="59">
        <f t="shared" si="341"/>
        <v>0</v>
      </c>
      <c r="AP191" s="234"/>
      <c r="AQ191" s="234"/>
      <c r="AR191" s="235"/>
      <c r="AS191" s="235"/>
      <c r="AT191" s="235"/>
      <c r="AU191" s="235"/>
      <c r="AV191" s="235"/>
      <c r="AW191" s="235"/>
      <c r="AX191" s="235"/>
      <c r="AY191" s="235"/>
      <c r="AZ191" s="235"/>
      <c r="BA191" s="235"/>
      <c r="BB191" s="235"/>
      <c r="BC191" s="235"/>
      <c r="BD191" s="235"/>
      <c r="BE191" s="235"/>
      <c r="BF191" s="235"/>
      <c r="BG191" s="235"/>
      <c r="BH191" s="235"/>
      <c r="BI191" s="235"/>
      <c r="BJ191" s="235"/>
      <c r="BK191" s="235"/>
      <c r="BL191" s="235"/>
      <c r="BM191" s="235"/>
      <c r="BN191" s="235"/>
      <c r="BO191" s="235"/>
    </row>
    <row r="192" spans="1:67" s="5" customFormat="1" ht="24" customHeight="1">
      <c r="A192" s="260">
        <v>189</v>
      </c>
      <c r="B192" s="107"/>
      <c r="C192" s="147"/>
      <c r="D192" s="218"/>
      <c r="E192" s="108"/>
      <c r="F192" s="109"/>
      <c r="G192" s="110"/>
      <c r="H192" s="111"/>
      <c r="I192" s="114"/>
      <c r="J192" s="112"/>
      <c r="K192" s="113"/>
      <c r="L192" s="111"/>
      <c r="M192" s="114"/>
      <c r="N192" s="115"/>
      <c r="O192" s="116"/>
      <c r="P192" s="111"/>
      <c r="Q192" s="114"/>
      <c r="R192" s="115"/>
      <c r="S192" s="116"/>
      <c r="T192" s="111"/>
      <c r="U192" s="114"/>
      <c r="V192" s="115"/>
      <c r="W192" s="116"/>
      <c r="X192" s="111"/>
      <c r="Y192" s="114"/>
      <c r="Z192" s="115"/>
      <c r="AA192" s="116"/>
      <c r="AB192" s="111"/>
      <c r="AC192" s="224"/>
      <c r="AD192" s="61"/>
      <c r="AE192" s="270">
        <v>0</v>
      </c>
      <c r="AF192" s="270">
        <f t="shared" si="335"/>
        <v>0</v>
      </c>
      <c r="AG192" s="269">
        <f t="shared" si="328"/>
        <v>0</v>
      </c>
      <c r="AH192" s="271">
        <f t="shared" si="336"/>
        <v>0</v>
      </c>
      <c r="AI192" s="60">
        <f t="shared" si="337"/>
        <v>0</v>
      </c>
      <c r="AJ192" s="60">
        <f t="shared" si="338"/>
        <v>0</v>
      </c>
      <c r="AK192" s="61" t="str">
        <f t="shared" si="339"/>
        <v/>
      </c>
      <c r="AL192" s="62"/>
      <c r="AM192" s="63">
        <f t="shared" si="340"/>
        <v>0</v>
      </c>
      <c r="AN192" s="59">
        <f t="shared" si="341"/>
        <v>0</v>
      </c>
      <c r="AP192" s="234"/>
      <c r="AQ192" s="234"/>
      <c r="AR192" s="235"/>
      <c r="AS192" s="235"/>
      <c r="AT192" s="235"/>
      <c r="AU192" s="235"/>
      <c r="AV192" s="235"/>
      <c r="AW192" s="235"/>
      <c r="AX192" s="235"/>
      <c r="AY192" s="235"/>
      <c r="AZ192" s="235"/>
      <c r="BA192" s="235"/>
      <c r="BB192" s="235"/>
      <c r="BC192" s="235"/>
      <c r="BD192" s="235"/>
      <c r="BE192" s="235"/>
      <c r="BF192" s="235"/>
      <c r="BG192" s="235"/>
      <c r="BH192" s="235"/>
      <c r="BI192" s="235"/>
      <c r="BJ192" s="235"/>
      <c r="BK192" s="235"/>
      <c r="BL192" s="235"/>
      <c r="BM192" s="235"/>
      <c r="BN192" s="235"/>
      <c r="BO192" s="235"/>
    </row>
    <row r="193" spans="1:67" s="5" customFormat="1" ht="24" customHeight="1">
      <c r="A193" s="260">
        <v>190</v>
      </c>
      <c r="B193" s="107"/>
      <c r="C193" s="147"/>
      <c r="D193" s="218"/>
      <c r="E193" s="108"/>
      <c r="F193" s="109"/>
      <c r="G193" s="110"/>
      <c r="H193" s="111"/>
      <c r="I193" s="114"/>
      <c r="J193" s="112"/>
      <c r="K193" s="113"/>
      <c r="L193" s="111"/>
      <c r="M193" s="114"/>
      <c r="N193" s="115"/>
      <c r="O193" s="116"/>
      <c r="P193" s="111"/>
      <c r="Q193" s="114"/>
      <c r="R193" s="115"/>
      <c r="S193" s="116"/>
      <c r="T193" s="111"/>
      <c r="U193" s="114"/>
      <c r="V193" s="115"/>
      <c r="W193" s="116"/>
      <c r="X193" s="111"/>
      <c r="Y193" s="114"/>
      <c r="Z193" s="115"/>
      <c r="AA193" s="116"/>
      <c r="AB193" s="111"/>
      <c r="AC193" s="224"/>
      <c r="AD193" s="61"/>
      <c r="AE193" s="270">
        <v>0</v>
      </c>
      <c r="AF193" s="270">
        <f t="shared" si="335"/>
        <v>0</v>
      </c>
      <c r="AG193" s="269">
        <f t="shared" si="328"/>
        <v>0</v>
      </c>
      <c r="AH193" s="271">
        <f t="shared" si="336"/>
        <v>0</v>
      </c>
      <c r="AI193" s="60">
        <f t="shared" si="337"/>
        <v>0</v>
      </c>
      <c r="AJ193" s="60">
        <f t="shared" si="338"/>
        <v>0</v>
      </c>
      <c r="AK193" s="61" t="str">
        <f t="shared" si="339"/>
        <v/>
      </c>
      <c r="AL193" s="62"/>
      <c r="AM193" s="63">
        <f t="shared" si="340"/>
        <v>0</v>
      </c>
      <c r="AN193" s="59">
        <f t="shared" si="341"/>
        <v>0</v>
      </c>
      <c r="AP193" s="234"/>
      <c r="AQ193" s="234"/>
      <c r="AR193" s="235"/>
      <c r="AS193" s="235"/>
      <c r="AT193" s="235"/>
      <c r="AU193" s="235"/>
      <c r="AV193" s="235"/>
      <c r="AW193" s="235"/>
      <c r="AX193" s="235"/>
      <c r="AY193" s="235"/>
      <c r="AZ193" s="235"/>
      <c r="BA193" s="235"/>
      <c r="BB193" s="235"/>
      <c r="BC193" s="235"/>
      <c r="BD193" s="235"/>
      <c r="BE193" s="235"/>
      <c r="BF193" s="235"/>
      <c r="BG193" s="235"/>
      <c r="BH193" s="235"/>
      <c r="BI193" s="235"/>
      <c r="BJ193" s="235"/>
      <c r="BK193" s="235"/>
      <c r="BL193" s="235"/>
      <c r="BM193" s="235"/>
      <c r="BN193" s="235"/>
      <c r="BO193" s="235"/>
    </row>
    <row r="194" spans="1:67" s="5" customFormat="1" ht="24" customHeight="1">
      <c r="A194" s="260">
        <v>191</v>
      </c>
      <c r="B194" s="107"/>
      <c r="C194" s="147"/>
      <c r="D194" s="218"/>
      <c r="E194" s="108"/>
      <c r="F194" s="109"/>
      <c r="G194" s="110"/>
      <c r="H194" s="111"/>
      <c r="I194" s="114"/>
      <c r="J194" s="112"/>
      <c r="K194" s="113"/>
      <c r="L194" s="111"/>
      <c r="M194" s="114"/>
      <c r="N194" s="115"/>
      <c r="O194" s="116"/>
      <c r="P194" s="111"/>
      <c r="Q194" s="114"/>
      <c r="R194" s="115"/>
      <c r="S194" s="116"/>
      <c r="T194" s="111"/>
      <c r="U194" s="114"/>
      <c r="V194" s="115"/>
      <c r="W194" s="116"/>
      <c r="X194" s="111"/>
      <c r="Y194" s="114"/>
      <c r="Z194" s="115"/>
      <c r="AA194" s="116"/>
      <c r="AB194" s="111"/>
      <c r="AC194" s="224"/>
      <c r="AD194" s="61"/>
      <c r="AE194" s="270">
        <v>0</v>
      </c>
      <c r="AF194" s="270">
        <f t="shared" si="335"/>
        <v>0</v>
      </c>
      <c r="AG194" s="269">
        <f t="shared" si="328"/>
        <v>0</v>
      </c>
      <c r="AH194" s="271">
        <f t="shared" si="336"/>
        <v>0</v>
      </c>
      <c r="AI194" s="60">
        <f t="shared" si="337"/>
        <v>0</v>
      </c>
      <c r="AJ194" s="60">
        <f t="shared" si="338"/>
        <v>0</v>
      </c>
      <c r="AK194" s="61" t="str">
        <f t="shared" si="339"/>
        <v/>
      </c>
      <c r="AL194" s="62"/>
      <c r="AM194" s="63">
        <f t="shared" si="340"/>
        <v>0</v>
      </c>
      <c r="AN194" s="59">
        <f t="shared" si="341"/>
        <v>0</v>
      </c>
      <c r="AP194" s="234"/>
      <c r="AQ194" s="234"/>
      <c r="AR194" s="235"/>
      <c r="AS194" s="235"/>
      <c r="AT194" s="235"/>
      <c r="AU194" s="235"/>
      <c r="AV194" s="235"/>
      <c r="AW194" s="235"/>
      <c r="AX194" s="235"/>
      <c r="AY194" s="235"/>
      <c r="AZ194" s="235"/>
      <c r="BA194" s="235"/>
      <c r="BB194" s="235"/>
      <c r="BC194" s="235"/>
      <c r="BD194" s="235"/>
      <c r="BE194" s="235"/>
      <c r="BF194" s="235"/>
      <c r="BG194" s="235"/>
      <c r="BH194" s="235"/>
      <c r="BI194" s="235"/>
      <c r="BJ194" s="235"/>
      <c r="BK194" s="235"/>
      <c r="BL194" s="235"/>
      <c r="BM194" s="235"/>
      <c r="BN194" s="235"/>
      <c r="BO194" s="235"/>
    </row>
    <row r="195" spans="1:67" s="5" customFormat="1" ht="24" customHeight="1">
      <c r="A195" s="260">
        <v>192</v>
      </c>
      <c r="B195" s="107"/>
      <c r="C195" s="147"/>
      <c r="D195" s="218"/>
      <c r="E195" s="108"/>
      <c r="F195" s="109"/>
      <c r="G195" s="110"/>
      <c r="H195" s="111"/>
      <c r="I195" s="114"/>
      <c r="J195" s="112"/>
      <c r="K195" s="113"/>
      <c r="L195" s="111"/>
      <c r="M195" s="114"/>
      <c r="N195" s="115"/>
      <c r="O195" s="116"/>
      <c r="P195" s="111"/>
      <c r="Q195" s="114"/>
      <c r="R195" s="115"/>
      <c r="S195" s="116"/>
      <c r="T195" s="111"/>
      <c r="U195" s="114"/>
      <c r="V195" s="115"/>
      <c r="W195" s="116"/>
      <c r="X195" s="111"/>
      <c r="Y195" s="114"/>
      <c r="Z195" s="115"/>
      <c r="AA195" s="116"/>
      <c r="AB195" s="111"/>
      <c r="AC195" s="224"/>
      <c r="AD195" s="61"/>
      <c r="AE195" s="270">
        <v>0</v>
      </c>
      <c r="AF195" s="270">
        <f t="shared" si="335"/>
        <v>0</v>
      </c>
      <c r="AG195" s="269">
        <f t="shared" si="328"/>
        <v>0</v>
      </c>
      <c r="AH195" s="271">
        <f t="shared" si="336"/>
        <v>0</v>
      </c>
      <c r="AI195" s="60">
        <f t="shared" si="337"/>
        <v>0</v>
      </c>
      <c r="AJ195" s="60">
        <f t="shared" si="338"/>
        <v>0</v>
      </c>
      <c r="AK195" s="61" t="str">
        <f t="shared" si="339"/>
        <v/>
      </c>
      <c r="AL195" s="62"/>
      <c r="AM195" s="63">
        <f t="shared" si="340"/>
        <v>0</v>
      </c>
      <c r="AN195" s="59">
        <f t="shared" si="341"/>
        <v>0</v>
      </c>
      <c r="AP195" s="234"/>
      <c r="AQ195" s="234"/>
      <c r="AR195" s="235"/>
      <c r="AS195" s="235"/>
      <c r="AT195" s="235"/>
      <c r="AU195" s="235"/>
      <c r="AV195" s="235"/>
      <c r="AW195" s="235"/>
      <c r="AX195" s="235"/>
      <c r="AY195" s="235"/>
      <c r="AZ195" s="235"/>
      <c r="BA195" s="235"/>
      <c r="BB195" s="235"/>
      <c r="BC195" s="235"/>
      <c r="BD195" s="235"/>
      <c r="BE195" s="235"/>
      <c r="BF195" s="235"/>
      <c r="BG195" s="235"/>
      <c r="BH195" s="235"/>
      <c r="BI195" s="235"/>
      <c r="BJ195" s="235"/>
      <c r="BK195" s="235"/>
      <c r="BL195" s="235"/>
      <c r="BM195" s="235"/>
      <c r="BN195" s="235"/>
      <c r="BO195" s="235"/>
    </row>
    <row r="196" spans="1:67" s="5" customFormat="1" ht="24" customHeight="1">
      <c r="A196" s="260">
        <v>193</v>
      </c>
      <c r="B196" s="107"/>
      <c r="C196" s="147"/>
      <c r="D196" s="218"/>
      <c r="E196" s="108"/>
      <c r="F196" s="109"/>
      <c r="G196" s="110"/>
      <c r="H196" s="111"/>
      <c r="I196" s="114"/>
      <c r="J196" s="112"/>
      <c r="K196" s="113"/>
      <c r="L196" s="111"/>
      <c r="M196" s="114"/>
      <c r="N196" s="115"/>
      <c r="O196" s="116"/>
      <c r="P196" s="111"/>
      <c r="Q196" s="114"/>
      <c r="R196" s="115"/>
      <c r="S196" s="116"/>
      <c r="T196" s="111"/>
      <c r="U196" s="114"/>
      <c r="V196" s="115"/>
      <c r="W196" s="116"/>
      <c r="X196" s="111"/>
      <c r="Y196" s="114"/>
      <c r="Z196" s="115"/>
      <c r="AA196" s="116"/>
      <c r="AB196" s="111"/>
      <c r="AC196" s="224"/>
      <c r="AD196" s="61"/>
      <c r="AE196" s="270">
        <v>0</v>
      </c>
      <c r="AF196" s="270">
        <f t="shared" si="335"/>
        <v>0</v>
      </c>
      <c r="AG196" s="269">
        <f t="shared" si="328"/>
        <v>0</v>
      </c>
      <c r="AH196" s="271">
        <f t="shared" si="336"/>
        <v>0</v>
      </c>
      <c r="AI196" s="60">
        <f t="shared" si="337"/>
        <v>0</v>
      </c>
      <c r="AJ196" s="60">
        <f t="shared" si="338"/>
        <v>0</v>
      </c>
      <c r="AK196" s="61" t="str">
        <f t="shared" si="339"/>
        <v/>
      </c>
      <c r="AL196" s="62"/>
      <c r="AM196" s="63">
        <f t="shared" si="340"/>
        <v>0</v>
      </c>
      <c r="AN196" s="59">
        <f t="shared" si="341"/>
        <v>0</v>
      </c>
      <c r="AP196" s="234"/>
      <c r="AQ196" s="234"/>
      <c r="AR196" s="235"/>
      <c r="AS196" s="235"/>
      <c r="AT196" s="235"/>
      <c r="AU196" s="235"/>
      <c r="AV196" s="235"/>
      <c r="AW196" s="235"/>
      <c r="AX196" s="235"/>
      <c r="AY196" s="235"/>
      <c r="AZ196" s="235"/>
      <c r="BA196" s="235"/>
      <c r="BB196" s="235"/>
      <c r="BC196" s="235"/>
      <c r="BD196" s="235"/>
      <c r="BE196" s="235"/>
      <c r="BF196" s="235"/>
      <c r="BG196" s="235"/>
      <c r="BH196" s="235"/>
      <c r="BI196" s="235"/>
      <c r="BJ196" s="235"/>
      <c r="BK196" s="235"/>
      <c r="BL196" s="235"/>
      <c r="BM196" s="235"/>
      <c r="BN196" s="235"/>
      <c r="BO196" s="235"/>
    </row>
    <row r="197" spans="1:67" s="5" customFormat="1" ht="24" customHeight="1">
      <c r="A197" s="260">
        <v>194</v>
      </c>
      <c r="B197" s="107"/>
      <c r="C197" s="147"/>
      <c r="D197" s="218"/>
      <c r="E197" s="108"/>
      <c r="F197" s="109"/>
      <c r="G197" s="110"/>
      <c r="H197" s="111"/>
      <c r="I197" s="114"/>
      <c r="J197" s="112"/>
      <c r="K197" s="113"/>
      <c r="L197" s="111"/>
      <c r="M197" s="114"/>
      <c r="N197" s="115"/>
      <c r="O197" s="116"/>
      <c r="P197" s="111"/>
      <c r="Q197" s="114"/>
      <c r="R197" s="115"/>
      <c r="S197" s="116"/>
      <c r="T197" s="111"/>
      <c r="U197" s="114"/>
      <c r="V197" s="115"/>
      <c r="W197" s="116"/>
      <c r="X197" s="111"/>
      <c r="Y197" s="114"/>
      <c r="Z197" s="115"/>
      <c r="AA197" s="116"/>
      <c r="AB197" s="111"/>
      <c r="AC197" s="224"/>
      <c r="AD197" s="61"/>
      <c r="AE197" s="270">
        <v>0</v>
      </c>
      <c r="AF197" s="270">
        <f t="shared" si="335"/>
        <v>0</v>
      </c>
      <c r="AG197" s="269">
        <f t="shared" ref="AG197" si="342">IF(OR($C197=0,$D197=0,$E197=0),0,SUM(AU197,AY197,BC197,BG197,BK197,BO197))</f>
        <v>0</v>
      </c>
      <c r="AH197" s="271">
        <f t="shared" si="336"/>
        <v>0</v>
      </c>
      <c r="AI197" s="60">
        <f t="shared" ref="AI197" si="343">AG197-AN197</f>
        <v>0</v>
      </c>
      <c r="AJ197" s="60">
        <f t="shared" ref="AJ197" si="344">AI197-AG197</f>
        <v>0</v>
      </c>
      <c r="AK197" s="61" t="str">
        <f t="shared" ref="AK197" si="345">IF(AND(AN197&gt;0,(AI197=AG197-AN197)),"מועסק פחות מ-10% מזמנו במופ","")</f>
        <v/>
      </c>
      <c r="AL197" s="62"/>
      <c r="AM197" s="63">
        <f t="shared" ref="AM197" si="346">IF(OR($C197=0,$E197=0),0,MIN(AQ197*AR197*MIN(AP197,MIN($AL197,AS197)),MIN(AQ197,($F197+$G197))*IF($E197=6,$I197,MIN(AP197,$I197,$AL197)))+MIN(AQ197*AV197*MIN(AP197,MIN($AL197,AW197)),MIN(AQ197,($J197+$K197))*IF($E197=6,$M197,MIN(AP197,$M197,$AL197)))+MIN(AQ197*AZ197*MIN(AP197,MIN($AL197,BA197)),MIN(AQ197,($N197+$O197))*IF($E197=6,$Q197,MIN(AP197,$Q197,$AL197)))+MIN(AQ197*BD197*MIN(AP197,MIN($AL197,BE197)),MIN(AQ197,($R197+$S197))*IF($E197=6,$U197,MIN(AP197,$U197,$AL197)))+MIN(AQ197*BH197*MIN(AP197,MIN($AL197,BI197)),MIN(AQ197,($V197+$W197))*IF($E197=6,$Y197,MIN(AP197,$Y197,$AL197)))+MIN(AQ197*BL197*MIN(AP197,MIN($AL197,BM197)),MIN(AQ197,($Z197+$AA197))*IF($E197=6,$AC197,MIN(AP197,$AC197,$AL197))))</f>
        <v>0</v>
      </c>
      <c r="AN197" s="59">
        <f t="shared" ref="AN197" si="347">IF(OR($C197=0,$E197=0),0,IF($H197*$I197&lt;0.1,AU197,0)+IF($L197*$M197&lt;0.1,AY197,0)+IF($P197*$Q197&lt;0.1,BC197,0)+IF($T197*$U197&lt;0.1,BG197,0)+IF($X197*$Y197&lt;0.1,BK197,0)+IF($AB197*$AC197&lt;0.1,BO197,0))</f>
        <v>0</v>
      </c>
      <c r="AP197" s="234"/>
      <c r="AQ197" s="234"/>
      <c r="AR197" s="235"/>
      <c r="AS197" s="235"/>
      <c r="AT197" s="235"/>
      <c r="AU197" s="235"/>
      <c r="AV197" s="235"/>
      <c r="AW197" s="235"/>
      <c r="AX197" s="235"/>
      <c r="AY197" s="235"/>
      <c r="AZ197" s="235"/>
      <c r="BA197" s="235"/>
      <c r="BB197" s="235"/>
      <c r="BC197" s="235"/>
      <c r="BD197" s="235"/>
      <c r="BE197" s="235"/>
      <c r="BF197" s="235"/>
      <c r="BG197" s="235"/>
      <c r="BH197" s="235"/>
      <c r="BI197" s="235"/>
      <c r="BJ197" s="235"/>
      <c r="BK197" s="235"/>
      <c r="BL197" s="235"/>
      <c r="BM197" s="235"/>
      <c r="BN197" s="235"/>
      <c r="BO197" s="235"/>
    </row>
    <row r="198" spans="1:67" s="5" customFormat="1" ht="24" customHeight="1">
      <c r="A198" s="260">
        <v>195</v>
      </c>
      <c r="B198" s="107"/>
      <c r="C198" s="147"/>
      <c r="D198" s="218"/>
      <c r="E198" s="108"/>
      <c r="F198" s="109"/>
      <c r="G198" s="110"/>
      <c r="H198" s="111"/>
      <c r="I198" s="114"/>
      <c r="J198" s="112"/>
      <c r="K198" s="113"/>
      <c r="L198" s="111"/>
      <c r="M198" s="114"/>
      <c r="N198" s="115"/>
      <c r="O198" s="116"/>
      <c r="P198" s="111"/>
      <c r="Q198" s="114"/>
      <c r="R198" s="115"/>
      <c r="S198" s="116"/>
      <c r="T198" s="111"/>
      <c r="U198" s="114"/>
      <c r="V198" s="115"/>
      <c r="W198" s="116"/>
      <c r="X198" s="111"/>
      <c r="Y198" s="114"/>
      <c r="Z198" s="115"/>
      <c r="AA198" s="116"/>
      <c r="AB198" s="111"/>
      <c r="AC198" s="224"/>
      <c r="AD198" s="61"/>
      <c r="AE198" s="270">
        <v>0</v>
      </c>
      <c r="AF198" s="270">
        <f t="shared" ref="AF198" si="348">(N198+O198)*Q198+(J198+K198)*M198+(F198+G198)*I198</f>
        <v>0</v>
      </c>
      <c r="AG198" s="269">
        <f t="shared" ref="AG198" si="349">IF(OR($C198=0,$D198=0,$E198=0),0,SUM(AU198,AY198,BC198,BG198,BK198,BO198))</f>
        <v>0</v>
      </c>
      <c r="AH198" s="271">
        <f t="shared" ref="AH198" si="350">AD198+AG198</f>
        <v>0</v>
      </c>
      <c r="AI198" s="60">
        <f t="shared" ref="AI198" si="351">AG198-AN198</f>
        <v>0</v>
      </c>
      <c r="AJ198" s="60">
        <f t="shared" ref="AJ198" si="352">AI198-AG198</f>
        <v>0</v>
      </c>
      <c r="AK198" s="61" t="str">
        <f t="shared" ref="AK198" si="353">IF(AND(AN198&gt;0,(AI198=AG198-AN198)),"מועסק פחות מ-10% מזמנו במופ","")</f>
        <v/>
      </c>
      <c r="AL198" s="62"/>
      <c r="AM198" s="63">
        <f t="shared" ref="AM198" si="354">IF(OR($C198=0,$E198=0),0,MIN(AQ198*AR198*MIN(AP198,MIN($AL198,AS198)),MIN(AQ198,($F198+$G198))*IF($E198=6,$I198,MIN(AP198,$I198,$AL198)))+MIN(AQ198*AV198*MIN(AP198,MIN($AL198,AW198)),MIN(AQ198,($J198+$K198))*IF($E198=6,$M198,MIN(AP198,$M198,$AL198)))+MIN(AQ198*AZ198*MIN(AP198,MIN($AL198,BA198)),MIN(AQ198,($N198+$O198))*IF($E198=6,$Q198,MIN(AP198,$Q198,$AL198)))+MIN(AQ198*BD198*MIN(AP198,MIN($AL198,BE198)),MIN(AQ198,($R198+$S198))*IF($E198=6,$U198,MIN(AP198,$U198,$AL198)))+MIN(AQ198*BH198*MIN(AP198,MIN($AL198,BI198)),MIN(AQ198,($V198+$W198))*IF($E198=6,$Y198,MIN(AP198,$Y198,$AL198)))+MIN(AQ198*BL198*MIN(AP198,MIN($AL198,BM198)),MIN(AQ198,($Z198+$AA198))*IF($E198=6,$AC198,MIN(AP198,$AC198,$AL198))))</f>
        <v>0</v>
      </c>
      <c r="AN198" s="59">
        <f t="shared" ref="AN198" si="355">IF(OR($C198=0,$E198=0),0,IF($H198*$I198&lt;0.1,AU198,0)+IF($L198*$M198&lt;0.1,AY198,0)+IF($P198*$Q198&lt;0.1,BC198,0)+IF($T198*$U198&lt;0.1,BG198,0)+IF($X198*$Y198&lt;0.1,BK198,0)+IF($AB198*$AC198&lt;0.1,BO198,0))</f>
        <v>0</v>
      </c>
      <c r="AP198" s="234"/>
      <c r="AQ198" s="234"/>
      <c r="AR198" s="235"/>
      <c r="AS198" s="235"/>
      <c r="AT198" s="235"/>
      <c r="AU198" s="235"/>
      <c r="AV198" s="235"/>
      <c r="AW198" s="235"/>
      <c r="AX198" s="235"/>
      <c r="AY198" s="235"/>
      <c r="AZ198" s="235"/>
      <c r="BA198" s="235"/>
      <c r="BB198" s="235"/>
      <c r="BC198" s="235"/>
      <c r="BD198" s="235"/>
      <c r="BE198" s="235"/>
      <c r="BF198" s="235"/>
      <c r="BG198" s="235"/>
      <c r="BH198" s="235"/>
      <c r="BI198" s="235"/>
      <c r="BJ198" s="235"/>
      <c r="BK198" s="235"/>
      <c r="BL198" s="235"/>
      <c r="BM198" s="235"/>
      <c r="BN198" s="235"/>
      <c r="BO198" s="235"/>
    </row>
    <row r="199" spans="1:67" s="5" customFormat="1" ht="24" customHeight="1">
      <c r="A199" s="260">
        <v>196</v>
      </c>
      <c r="B199" s="107"/>
      <c r="C199" s="147"/>
      <c r="D199" s="218"/>
      <c r="E199" s="108"/>
      <c r="F199" s="109"/>
      <c r="G199" s="110"/>
      <c r="H199" s="111"/>
      <c r="I199" s="114"/>
      <c r="J199" s="112"/>
      <c r="K199" s="113"/>
      <c r="L199" s="111"/>
      <c r="M199" s="114"/>
      <c r="N199" s="115"/>
      <c r="O199" s="116"/>
      <c r="P199" s="111"/>
      <c r="Q199" s="114"/>
      <c r="R199" s="115"/>
      <c r="S199" s="116"/>
      <c r="T199" s="111"/>
      <c r="U199" s="114"/>
      <c r="V199" s="115"/>
      <c r="W199" s="116"/>
      <c r="X199" s="111"/>
      <c r="Y199" s="114"/>
      <c r="Z199" s="115"/>
      <c r="AA199" s="116"/>
      <c r="AB199" s="111"/>
      <c r="AC199" s="224"/>
      <c r="AD199" s="61"/>
      <c r="AE199" s="270">
        <v>0</v>
      </c>
      <c r="AF199" s="270">
        <f t="shared" ref="AF199" si="356">(N199+O199)*Q199+(J199+K199)*M199+(F199+G199)*I199</f>
        <v>0</v>
      </c>
      <c r="AG199" s="269">
        <f t="shared" ref="AG199" si="357">IF(OR($C199=0,$D199=0,$E199=0),0,SUM(AU199,AY199,BC199,BG199,BK199,BO199))</f>
        <v>0</v>
      </c>
      <c r="AH199" s="271">
        <f t="shared" ref="AH199" si="358">AD199+AG199</f>
        <v>0</v>
      </c>
      <c r="AI199" s="60">
        <f t="shared" ref="AI199" si="359">AG199-AN199</f>
        <v>0</v>
      </c>
      <c r="AJ199" s="60">
        <f t="shared" ref="AJ199" si="360">AI199-AG199</f>
        <v>0</v>
      </c>
      <c r="AK199" s="61" t="str">
        <f t="shared" ref="AK199" si="361">IF(AND(AN199&gt;0,(AI199=AG199-AN199)),"מועסק פחות מ-10% מזמנו במופ","")</f>
        <v/>
      </c>
      <c r="AL199" s="62"/>
      <c r="AM199" s="63">
        <f t="shared" ref="AM199" si="362">IF(OR($C199=0,$E199=0),0,MIN(AQ199*AR199*MIN(AP199,MIN($AL199,AS199)),MIN(AQ199,($F199+$G199))*IF($E199=6,$I199,MIN(AP199,$I199,$AL199)))+MIN(AQ199*AV199*MIN(AP199,MIN($AL199,AW199)),MIN(AQ199,($J199+$K199))*IF($E199=6,$M199,MIN(AP199,$M199,$AL199)))+MIN(AQ199*AZ199*MIN(AP199,MIN($AL199,BA199)),MIN(AQ199,($N199+$O199))*IF($E199=6,$Q199,MIN(AP199,$Q199,$AL199)))+MIN(AQ199*BD199*MIN(AP199,MIN($AL199,BE199)),MIN(AQ199,($R199+$S199))*IF($E199=6,$U199,MIN(AP199,$U199,$AL199)))+MIN(AQ199*BH199*MIN(AP199,MIN($AL199,BI199)),MIN(AQ199,($V199+$W199))*IF($E199=6,$Y199,MIN(AP199,$Y199,$AL199)))+MIN(AQ199*BL199*MIN(AP199,MIN($AL199,BM199)),MIN(AQ199,($Z199+$AA199))*IF($E199=6,$AC199,MIN(AP199,$AC199,$AL199))))</f>
        <v>0</v>
      </c>
      <c r="AN199" s="59">
        <f t="shared" ref="AN199" si="363">IF(OR($C199=0,$E199=0),0,IF($H199*$I199&lt;0.1,AU199,0)+IF($L199*$M199&lt;0.1,AY199,0)+IF($P199*$Q199&lt;0.1,BC199,0)+IF($T199*$U199&lt;0.1,BG199,0)+IF($X199*$Y199&lt;0.1,BK199,0)+IF($AB199*$AC199&lt;0.1,BO199,0))</f>
        <v>0</v>
      </c>
      <c r="AP199" s="234"/>
      <c r="AQ199" s="234"/>
      <c r="AR199" s="235"/>
      <c r="AS199" s="235"/>
      <c r="AT199" s="235"/>
      <c r="AU199" s="235"/>
      <c r="AV199" s="235"/>
      <c r="AW199" s="235"/>
      <c r="AX199" s="235"/>
      <c r="AY199" s="235"/>
      <c r="AZ199" s="235"/>
      <c r="BA199" s="235"/>
      <c r="BB199" s="235"/>
      <c r="BC199" s="235"/>
      <c r="BD199" s="235"/>
      <c r="BE199" s="235"/>
      <c r="BF199" s="235"/>
      <c r="BG199" s="235"/>
      <c r="BH199" s="235"/>
      <c r="BI199" s="235"/>
      <c r="BJ199" s="235"/>
      <c r="BK199" s="235"/>
      <c r="BL199" s="235"/>
      <c r="BM199" s="235"/>
      <c r="BN199" s="235"/>
      <c r="BO199" s="235"/>
    </row>
    <row r="200" spans="1:67" s="5" customFormat="1" ht="24" customHeight="1">
      <c r="A200" s="260">
        <v>197</v>
      </c>
      <c r="B200" s="107"/>
      <c r="C200" s="147"/>
      <c r="D200" s="218"/>
      <c r="E200" s="108"/>
      <c r="F200" s="109"/>
      <c r="G200" s="110"/>
      <c r="H200" s="111"/>
      <c r="I200" s="114"/>
      <c r="J200" s="112"/>
      <c r="K200" s="113"/>
      <c r="L200" s="111"/>
      <c r="M200" s="114"/>
      <c r="N200" s="115"/>
      <c r="O200" s="116"/>
      <c r="P200" s="111"/>
      <c r="Q200" s="114"/>
      <c r="R200" s="115"/>
      <c r="S200" s="116"/>
      <c r="T200" s="111"/>
      <c r="U200" s="114"/>
      <c r="V200" s="115"/>
      <c r="W200" s="116"/>
      <c r="X200" s="111"/>
      <c r="Y200" s="114"/>
      <c r="Z200" s="115"/>
      <c r="AA200" s="116"/>
      <c r="AB200" s="111"/>
      <c r="AC200" s="224"/>
      <c r="AD200" s="61"/>
      <c r="AE200" s="270">
        <v>0</v>
      </c>
      <c r="AF200" s="270">
        <f t="shared" ref="AF200" si="364">(N200+O200)*Q200+(J200+K200)*M200+(F200+G200)*I200</f>
        <v>0</v>
      </c>
      <c r="AG200" s="269">
        <f t="shared" ref="AG200:AG223" si="365">IF(OR($C200=0,$D200=0,$E200=0),0,SUM(AU200,AY200,BC200,BG200,BK200,BO200))</f>
        <v>0</v>
      </c>
      <c r="AH200" s="271">
        <f t="shared" ref="AH200" si="366">AD200+AG200</f>
        <v>0</v>
      </c>
      <c r="AI200" s="60">
        <f t="shared" ref="AI200" si="367">AG200-AN200</f>
        <v>0</v>
      </c>
      <c r="AJ200" s="60">
        <f t="shared" ref="AJ200" si="368">AI200-AG200</f>
        <v>0</v>
      </c>
      <c r="AK200" s="61" t="str">
        <f t="shared" ref="AK200" si="369">IF(AND(AN200&gt;0,(AI200=AG200-AN200)),"מועסק פחות מ-10% מזמנו במופ","")</f>
        <v/>
      </c>
      <c r="AL200" s="62"/>
      <c r="AM200" s="63">
        <f t="shared" ref="AM200" si="370">IF(OR($C200=0,$E200=0),0,MIN(AQ200*AR200*MIN(AP200,MIN($AL200,AS200)),MIN(AQ200,($F200+$G200))*IF($E200=6,$I200,MIN(AP200,$I200,$AL200)))+MIN(AQ200*AV200*MIN(AP200,MIN($AL200,AW200)),MIN(AQ200,($J200+$K200))*IF($E200=6,$M200,MIN(AP200,$M200,$AL200)))+MIN(AQ200*AZ200*MIN(AP200,MIN($AL200,BA200)),MIN(AQ200,($N200+$O200))*IF($E200=6,$Q200,MIN(AP200,$Q200,$AL200)))+MIN(AQ200*BD200*MIN(AP200,MIN($AL200,BE200)),MIN(AQ200,($R200+$S200))*IF($E200=6,$U200,MIN(AP200,$U200,$AL200)))+MIN(AQ200*BH200*MIN(AP200,MIN($AL200,BI200)),MIN(AQ200,($V200+$W200))*IF($E200=6,$Y200,MIN(AP200,$Y200,$AL200)))+MIN(AQ200*BL200*MIN(AP200,MIN($AL200,BM200)),MIN(AQ200,($Z200+$AA200))*IF($E200=6,$AC200,MIN(AP200,$AC200,$AL200))))</f>
        <v>0</v>
      </c>
      <c r="AN200" s="59">
        <f t="shared" ref="AN200" si="371">IF(OR($C200=0,$E200=0),0,IF($H200*$I200&lt;0.1,AU200,0)+IF($L200*$M200&lt;0.1,AY200,0)+IF($P200*$Q200&lt;0.1,BC200,0)+IF($T200*$U200&lt;0.1,BG200,0)+IF($X200*$Y200&lt;0.1,BK200,0)+IF($AB200*$AC200&lt;0.1,BO200,0))</f>
        <v>0</v>
      </c>
      <c r="AP200" s="234"/>
      <c r="AQ200" s="234"/>
      <c r="AR200" s="235"/>
      <c r="AS200" s="235"/>
      <c r="AT200" s="235"/>
      <c r="AU200" s="235"/>
      <c r="AV200" s="235"/>
      <c r="AW200" s="235"/>
      <c r="AX200" s="235"/>
      <c r="AY200" s="235"/>
      <c r="AZ200" s="235"/>
      <c r="BA200" s="235"/>
      <c r="BB200" s="235"/>
      <c r="BC200" s="235"/>
      <c r="BD200" s="235"/>
      <c r="BE200" s="235"/>
      <c r="BF200" s="235"/>
      <c r="BG200" s="235"/>
      <c r="BH200" s="235"/>
      <c r="BI200" s="235"/>
      <c r="BJ200" s="235"/>
      <c r="BK200" s="235"/>
      <c r="BL200" s="235"/>
      <c r="BM200" s="235"/>
      <c r="BN200" s="235"/>
      <c r="BO200" s="235"/>
    </row>
    <row r="201" spans="1:67" s="5" customFormat="1" ht="24" customHeight="1">
      <c r="A201" s="260">
        <v>198</v>
      </c>
      <c r="B201" s="107"/>
      <c r="C201" s="147"/>
      <c r="D201" s="218"/>
      <c r="E201" s="108"/>
      <c r="F201" s="109"/>
      <c r="G201" s="110"/>
      <c r="H201" s="111"/>
      <c r="I201" s="114"/>
      <c r="J201" s="112"/>
      <c r="K201" s="113"/>
      <c r="L201" s="111"/>
      <c r="M201" s="114"/>
      <c r="N201" s="115"/>
      <c r="O201" s="116"/>
      <c r="P201" s="111"/>
      <c r="Q201" s="114"/>
      <c r="R201" s="115"/>
      <c r="S201" s="116"/>
      <c r="T201" s="111"/>
      <c r="U201" s="114"/>
      <c r="V201" s="115"/>
      <c r="W201" s="116"/>
      <c r="X201" s="111"/>
      <c r="Y201" s="114"/>
      <c r="Z201" s="115"/>
      <c r="AA201" s="116"/>
      <c r="AB201" s="111"/>
      <c r="AC201" s="224"/>
      <c r="AD201" s="61"/>
      <c r="AE201" s="270">
        <v>0</v>
      </c>
      <c r="AF201" s="270">
        <f t="shared" ref="AF201:AF223" si="372">(N201+O201)*Q201+(J201+K201)*M201+(F201+G201)*I201</f>
        <v>0</v>
      </c>
      <c r="AG201" s="269">
        <f t="shared" si="365"/>
        <v>0</v>
      </c>
      <c r="AH201" s="271">
        <f t="shared" ref="AH201:AH223" si="373">AD201+AG201</f>
        <v>0</v>
      </c>
      <c r="AI201" s="60">
        <f t="shared" ref="AI201:AI223" si="374">AG201-AN201</f>
        <v>0</v>
      </c>
      <c r="AJ201" s="60">
        <f t="shared" ref="AJ201:AJ223" si="375">AI201-AG201</f>
        <v>0</v>
      </c>
      <c r="AK201" s="61" t="str">
        <f t="shared" ref="AK201:AK223" si="376">IF(AND(AN201&gt;0,(AI201=AG201-AN201)),"מועסק פחות מ-10% מזמנו במופ","")</f>
        <v/>
      </c>
      <c r="AL201" s="62"/>
      <c r="AM201" s="63">
        <f t="shared" ref="AM201:AM223" si="377">IF(OR($C201=0,$E201=0),0,MIN(AQ201*AR201*MIN(AP201,MIN($AL201,AS201)),MIN(AQ201,($F201+$G201))*IF($E201=6,$I201,MIN(AP201,$I201,$AL201)))+MIN(AQ201*AV201*MIN(AP201,MIN($AL201,AW201)),MIN(AQ201,($J201+$K201))*IF($E201=6,$M201,MIN(AP201,$M201,$AL201)))+MIN(AQ201*AZ201*MIN(AP201,MIN($AL201,BA201)),MIN(AQ201,($N201+$O201))*IF($E201=6,$Q201,MIN(AP201,$Q201,$AL201)))+MIN(AQ201*BD201*MIN(AP201,MIN($AL201,BE201)),MIN(AQ201,($R201+$S201))*IF($E201=6,$U201,MIN(AP201,$U201,$AL201)))+MIN(AQ201*BH201*MIN(AP201,MIN($AL201,BI201)),MIN(AQ201,($V201+$W201))*IF($E201=6,$Y201,MIN(AP201,$Y201,$AL201)))+MIN(AQ201*BL201*MIN(AP201,MIN($AL201,BM201)),MIN(AQ201,($Z201+$AA201))*IF($E201=6,$AC201,MIN(AP201,$AC201,$AL201))))</f>
        <v>0</v>
      </c>
      <c r="AN201" s="59">
        <f t="shared" ref="AN201:AN223" si="378">IF(OR($C201=0,$E201=0),0,IF($H201*$I201&lt;0.1,AU201,0)+IF($L201*$M201&lt;0.1,AY201,0)+IF($P201*$Q201&lt;0.1,BC201,0)+IF($T201*$U201&lt;0.1,BG201,0)+IF($X201*$Y201&lt;0.1,BK201,0)+IF($AB201*$AC201&lt;0.1,BO201,0))</f>
        <v>0</v>
      </c>
      <c r="AP201" s="234"/>
      <c r="AQ201" s="234"/>
      <c r="AR201" s="235"/>
      <c r="AS201" s="235"/>
      <c r="AT201" s="235"/>
      <c r="AU201" s="235"/>
      <c r="AV201" s="235"/>
      <c r="AW201" s="235"/>
      <c r="AX201" s="235"/>
      <c r="AY201" s="235"/>
      <c r="AZ201" s="235"/>
      <c r="BA201" s="235"/>
      <c r="BB201" s="235"/>
      <c r="BC201" s="235"/>
      <c r="BD201" s="235"/>
      <c r="BE201" s="235"/>
      <c r="BF201" s="235"/>
      <c r="BG201" s="235"/>
      <c r="BH201" s="235"/>
      <c r="BI201" s="235"/>
      <c r="BJ201" s="235"/>
      <c r="BK201" s="235"/>
      <c r="BL201" s="235"/>
      <c r="BM201" s="235"/>
      <c r="BN201" s="235"/>
      <c r="BO201" s="235"/>
    </row>
    <row r="202" spans="1:67" s="5" customFormat="1" ht="24" customHeight="1">
      <c r="A202" s="260">
        <v>199</v>
      </c>
      <c r="B202" s="107"/>
      <c r="C202" s="147"/>
      <c r="D202" s="218"/>
      <c r="E202" s="108"/>
      <c r="F202" s="109"/>
      <c r="G202" s="110"/>
      <c r="H202" s="111"/>
      <c r="I202" s="114"/>
      <c r="J202" s="112"/>
      <c r="K202" s="113"/>
      <c r="L202" s="111"/>
      <c r="M202" s="114"/>
      <c r="N202" s="115"/>
      <c r="O202" s="116"/>
      <c r="P202" s="111"/>
      <c r="Q202" s="114"/>
      <c r="R202" s="115"/>
      <c r="S202" s="116"/>
      <c r="T202" s="111"/>
      <c r="U202" s="114"/>
      <c r="V202" s="115"/>
      <c r="W202" s="116"/>
      <c r="X202" s="111"/>
      <c r="Y202" s="114"/>
      <c r="Z202" s="115"/>
      <c r="AA202" s="116"/>
      <c r="AB202" s="111"/>
      <c r="AC202" s="224"/>
      <c r="AD202" s="61"/>
      <c r="AE202" s="270">
        <v>0</v>
      </c>
      <c r="AF202" s="270">
        <f t="shared" si="372"/>
        <v>0</v>
      </c>
      <c r="AG202" s="269">
        <f t="shared" si="365"/>
        <v>0</v>
      </c>
      <c r="AH202" s="271">
        <f t="shared" si="373"/>
        <v>0</v>
      </c>
      <c r="AI202" s="60">
        <f t="shared" si="374"/>
        <v>0</v>
      </c>
      <c r="AJ202" s="60">
        <f t="shared" si="375"/>
        <v>0</v>
      </c>
      <c r="AK202" s="61" t="str">
        <f t="shared" si="376"/>
        <v/>
      </c>
      <c r="AL202" s="62"/>
      <c r="AM202" s="63">
        <f t="shared" si="377"/>
        <v>0</v>
      </c>
      <c r="AN202" s="59">
        <f t="shared" si="378"/>
        <v>0</v>
      </c>
      <c r="AP202" s="234"/>
      <c r="AQ202" s="234"/>
      <c r="AR202" s="235"/>
      <c r="AS202" s="235"/>
      <c r="AT202" s="235"/>
      <c r="AU202" s="235"/>
      <c r="AV202" s="235"/>
      <c r="AW202" s="235"/>
      <c r="AX202" s="235"/>
      <c r="AY202" s="235"/>
      <c r="AZ202" s="235"/>
      <c r="BA202" s="235"/>
      <c r="BB202" s="235"/>
      <c r="BC202" s="235"/>
      <c r="BD202" s="235"/>
      <c r="BE202" s="235"/>
      <c r="BF202" s="235"/>
      <c r="BG202" s="235"/>
      <c r="BH202" s="235"/>
      <c r="BI202" s="235"/>
      <c r="BJ202" s="235"/>
      <c r="BK202" s="235"/>
      <c r="BL202" s="235"/>
      <c r="BM202" s="235"/>
      <c r="BN202" s="235"/>
      <c r="BO202" s="235"/>
    </row>
    <row r="203" spans="1:67" s="5" customFormat="1" ht="24" customHeight="1">
      <c r="A203" s="260">
        <v>200</v>
      </c>
      <c r="B203" s="107"/>
      <c r="C203" s="147"/>
      <c r="D203" s="218"/>
      <c r="E203" s="108"/>
      <c r="F203" s="109"/>
      <c r="G203" s="110"/>
      <c r="H203" s="111"/>
      <c r="I203" s="114"/>
      <c r="J203" s="112"/>
      <c r="K203" s="113"/>
      <c r="L203" s="111"/>
      <c r="M203" s="114"/>
      <c r="N203" s="115"/>
      <c r="O203" s="116"/>
      <c r="P203" s="111"/>
      <c r="Q203" s="114"/>
      <c r="R203" s="115"/>
      <c r="S203" s="116"/>
      <c r="T203" s="111"/>
      <c r="U203" s="114"/>
      <c r="V203" s="115"/>
      <c r="W203" s="116"/>
      <c r="X203" s="111"/>
      <c r="Y203" s="114"/>
      <c r="Z203" s="115"/>
      <c r="AA203" s="116"/>
      <c r="AB203" s="111"/>
      <c r="AC203" s="224"/>
      <c r="AD203" s="61"/>
      <c r="AE203" s="270">
        <v>0</v>
      </c>
      <c r="AF203" s="270">
        <f t="shared" si="372"/>
        <v>0</v>
      </c>
      <c r="AG203" s="269">
        <f t="shared" si="365"/>
        <v>0</v>
      </c>
      <c r="AH203" s="271">
        <f t="shared" si="373"/>
        <v>0</v>
      </c>
      <c r="AI203" s="60">
        <f t="shared" si="374"/>
        <v>0</v>
      </c>
      <c r="AJ203" s="60">
        <f t="shared" si="375"/>
        <v>0</v>
      </c>
      <c r="AK203" s="61" t="str">
        <f t="shared" si="376"/>
        <v/>
      </c>
      <c r="AL203" s="62"/>
      <c r="AM203" s="63">
        <f t="shared" si="377"/>
        <v>0</v>
      </c>
      <c r="AN203" s="59">
        <f t="shared" si="378"/>
        <v>0</v>
      </c>
      <c r="AP203" s="234"/>
      <c r="AQ203" s="234"/>
      <c r="AR203" s="235"/>
      <c r="AS203" s="235"/>
      <c r="AT203" s="235"/>
      <c r="AU203" s="235"/>
      <c r="AV203" s="235"/>
      <c r="AW203" s="235"/>
      <c r="AX203" s="235"/>
      <c r="AY203" s="235"/>
      <c r="AZ203" s="235"/>
      <c r="BA203" s="235"/>
      <c r="BB203" s="235"/>
      <c r="BC203" s="235"/>
      <c r="BD203" s="235"/>
      <c r="BE203" s="235"/>
      <c r="BF203" s="235"/>
      <c r="BG203" s="235"/>
      <c r="BH203" s="235"/>
      <c r="BI203" s="235"/>
      <c r="BJ203" s="235"/>
      <c r="BK203" s="235"/>
      <c r="BL203" s="235"/>
      <c r="BM203" s="235"/>
      <c r="BN203" s="235"/>
      <c r="BO203" s="235"/>
    </row>
    <row r="204" spans="1:67" s="5" customFormat="1" ht="24" customHeight="1">
      <c r="A204" s="260">
        <v>201</v>
      </c>
      <c r="B204" s="107"/>
      <c r="C204" s="147"/>
      <c r="D204" s="218"/>
      <c r="E204" s="108"/>
      <c r="F204" s="109"/>
      <c r="G204" s="110"/>
      <c r="H204" s="111"/>
      <c r="I204" s="114"/>
      <c r="J204" s="112"/>
      <c r="K204" s="113"/>
      <c r="L204" s="111"/>
      <c r="M204" s="114"/>
      <c r="N204" s="115"/>
      <c r="O204" s="116"/>
      <c r="P204" s="111"/>
      <c r="Q204" s="114"/>
      <c r="R204" s="115"/>
      <c r="S204" s="116"/>
      <c r="T204" s="111"/>
      <c r="U204" s="114"/>
      <c r="V204" s="115"/>
      <c r="W204" s="116"/>
      <c r="X204" s="111"/>
      <c r="Y204" s="114"/>
      <c r="Z204" s="115"/>
      <c r="AA204" s="116"/>
      <c r="AB204" s="111"/>
      <c r="AC204" s="224"/>
      <c r="AD204" s="61"/>
      <c r="AE204" s="270">
        <v>0</v>
      </c>
      <c r="AF204" s="270">
        <f t="shared" si="372"/>
        <v>0</v>
      </c>
      <c r="AG204" s="269">
        <f t="shared" si="365"/>
        <v>0</v>
      </c>
      <c r="AH204" s="271">
        <f t="shared" si="373"/>
        <v>0</v>
      </c>
      <c r="AI204" s="60">
        <f t="shared" si="374"/>
        <v>0</v>
      </c>
      <c r="AJ204" s="60">
        <f t="shared" si="375"/>
        <v>0</v>
      </c>
      <c r="AK204" s="61" t="str">
        <f t="shared" si="376"/>
        <v/>
      </c>
      <c r="AL204" s="62"/>
      <c r="AM204" s="63">
        <f t="shared" si="377"/>
        <v>0</v>
      </c>
      <c r="AN204" s="59">
        <f t="shared" si="378"/>
        <v>0</v>
      </c>
      <c r="AP204" s="234"/>
      <c r="AQ204" s="234"/>
      <c r="AR204" s="235"/>
      <c r="AS204" s="235"/>
      <c r="AT204" s="235"/>
      <c r="AU204" s="235"/>
      <c r="AV204" s="235"/>
      <c r="AW204" s="235"/>
      <c r="AX204" s="235"/>
      <c r="AY204" s="235"/>
      <c r="AZ204" s="235"/>
      <c r="BA204" s="235"/>
      <c r="BB204" s="235"/>
      <c r="BC204" s="235"/>
      <c r="BD204" s="235"/>
      <c r="BE204" s="235"/>
      <c r="BF204" s="235"/>
      <c r="BG204" s="235"/>
      <c r="BH204" s="235"/>
      <c r="BI204" s="235"/>
      <c r="BJ204" s="235"/>
      <c r="BK204" s="235"/>
      <c r="BL204" s="235"/>
      <c r="BM204" s="235"/>
      <c r="BN204" s="235"/>
      <c r="BO204" s="235"/>
    </row>
    <row r="205" spans="1:67" s="5" customFormat="1" ht="24" customHeight="1">
      <c r="A205" s="260">
        <v>202</v>
      </c>
      <c r="B205" s="107"/>
      <c r="C205" s="147"/>
      <c r="D205" s="218"/>
      <c r="E205" s="108"/>
      <c r="F205" s="109"/>
      <c r="G205" s="110"/>
      <c r="H205" s="111"/>
      <c r="I205" s="114"/>
      <c r="J205" s="112"/>
      <c r="K205" s="113"/>
      <c r="L205" s="111"/>
      <c r="M205" s="114"/>
      <c r="N205" s="115"/>
      <c r="O205" s="116"/>
      <c r="P205" s="111"/>
      <c r="Q205" s="114"/>
      <c r="R205" s="115"/>
      <c r="S205" s="116"/>
      <c r="T205" s="111"/>
      <c r="U205" s="114"/>
      <c r="V205" s="115"/>
      <c r="W205" s="116"/>
      <c r="X205" s="111"/>
      <c r="Y205" s="114"/>
      <c r="Z205" s="115"/>
      <c r="AA205" s="116"/>
      <c r="AB205" s="111"/>
      <c r="AC205" s="224"/>
      <c r="AD205" s="61"/>
      <c r="AE205" s="270">
        <v>0</v>
      </c>
      <c r="AF205" s="270">
        <f t="shared" si="372"/>
        <v>0</v>
      </c>
      <c r="AG205" s="269">
        <f t="shared" si="365"/>
        <v>0</v>
      </c>
      <c r="AH205" s="271">
        <f t="shared" si="373"/>
        <v>0</v>
      </c>
      <c r="AI205" s="60">
        <f t="shared" si="374"/>
        <v>0</v>
      </c>
      <c r="AJ205" s="60">
        <f t="shared" si="375"/>
        <v>0</v>
      </c>
      <c r="AK205" s="61" t="str">
        <f t="shared" si="376"/>
        <v/>
      </c>
      <c r="AL205" s="62"/>
      <c r="AM205" s="63">
        <f t="shared" si="377"/>
        <v>0</v>
      </c>
      <c r="AN205" s="59">
        <f t="shared" si="378"/>
        <v>0</v>
      </c>
      <c r="AP205" s="234"/>
      <c r="AQ205" s="234"/>
      <c r="AR205" s="235"/>
      <c r="AS205" s="235"/>
      <c r="AT205" s="235"/>
      <c r="AU205" s="235"/>
      <c r="AV205" s="235"/>
      <c r="AW205" s="235"/>
      <c r="AX205" s="235"/>
      <c r="AY205" s="235"/>
      <c r="AZ205" s="235"/>
      <c r="BA205" s="235"/>
      <c r="BB205" s="235"/>
      <c r="BC205" s="235"/>
      <c r="BD205" s="235"/>
      <c r="BE205" s="235"/>
      <c r="BF205" s="235"/>
      <c r="BG205" s="235"/>
      <c r="BH205" s="235"/>
      <c r="BI205" s="235"/>
      <c r="BJ205" s="235"/>
      <c r="BK205" s="235"/>
      <c r="BL205" s="235"/>
      <c r="BM205" s="235"/>
      <c r="BN205" s="235"/>
      <c r="BO205" s="235"/>
    </row>
    <row r="206" spans="1:67" s="5" customFormat="1" ht="24" customHeight="1">
      <c r="A206" s="260">
        <v>203</v>
      </c>
      <c r="B206" s="107"/>
      <c r="C206" s="147"/>
      <c r="D206" s="218"/>
      <c r="E206" s="108"/>
      <c r="F206" s="109"/>
      <c r="G206" s="110"/>
      <c r="H206" s="111"/>
      <c r="I206" s="114"/>
      <c r="J206" s="112"/>
      <c r="K206" s="113"/>
      <c r="L206" s="111"/>
      <c r="M206" s="114"/>
      <c r="N206" s="115"/>
      <c r="O206" s="116"/>
      <c r="P206" s="111"/>
      <c r="Q206" s="114"/>
      <c r="R206" s="115"/>
      <c r="S206" s="116"/>
      <c r="T206" s="111"/>
      <c r="U206" s="114"/>
      <c r="V206" s="115"/>
      <c r="W206" s="116"/>
      <c r="X206" s="111"/>
      <c r="Y206" s="114"/>
      <c r="Z206" s="115"/>
      <c r="AA206" s="116"/>
      <c r="AB206" s="111"/>
      <c r="AC206" s="224"/>
      <c r="AD206" s="61"/>
      <c r="AE206" s="270">
        <v>0</v>
      </c>
      <c r="AF206" s="270">
        <f t="shared" si="372"/>
        <v>0</v>
      </c>
      <c r="AG206" s="269">
        <f t="shared" si="365"/>
        <v>0</v>
      </c>
      <c r="AH206" s="271">
        <f t="shared" si="373"/>
        <v>0</v>
      </c>
      <c r="AI206" s="60">
        <f t="shared" si="374"/>
        <v>0</v>
      </c>
      <c r="AJ206" s="60">
        <f t="shared" si="375"/>
        <v>0</v>
      </c>
      <c r="AK206" s="61" t="str">
        <f t="shared" si="376"/>
        <v/>
      </c>
      <c r="AL206" s="62"/>
      <c r="AM206" s="63">
        <f t="shared" si="377"/>
        <v>0</v>
      </c>
      <c r="AN206" s="59">
        <f t="shared" si="378"/>
        <v>0</v>
      </c>
      <c r="AP206" s="234"/>
      <c r="AQ206" s="234"/>
      <c r="AR206" s="235"/>
      <c r="AS206" s="235"/>
      <c r="AT206" s="235"/>
      <c r="AU206" s="235"/>
      <c r="AV206" s="235"/>
      <c r="AW206" s="235"/>
      <c r="AX206" s="235"/>
      <c r="AY206" s="235"/>
      <c r="AZ206" s="235"/>
      <c r="BA206" s="235"/>
      <c r="BB206" s="235"/>
      <c r="BC206" s="235"/>
      <c r="BD206" s="235"/>
      <c r="BE206" s="235"/>
      <c r="BF206" s="235"/>
      <c r="BG206" s="235"/>
      <c r="BH206" s="235"/>
      <c r="BI206" s="235"/>
      <c r="BJ206" s="235"/>
      <c r="BK206" s="235"/>
      <c r="BL206" s="235"/>
      <c r="BM206" s="235"/>
      <c r="BN206" s="235"/>
      <c r="BO206" s="235"/>
    </row>
    <row r="207" spans="1:67" s="5" customFormat="1" ht="24" customHeight="1">
      <c r="A207" s="260">
        <v>204</v>
      </c>
      <c r="B207" s="107"/>
      <c r="C207" s="147"/>
      <c r="D207" s="218"/>
      <c r="E207" s="108"/>
      <c r="F207" s="109"/>
      <c r="G207" s="110"/>
      <c r="H207" s="111"/>
      <c r="I207" s="114"/>
      <c r="J207" s="112"/>
      <c r="K207" s="113"/>
      <c r="L207" s="111"/>
      <c r="M207" s="114"/>
      <c r="N207" s="115"/>
      <c r="O207" s="116"/>
      <c r="P207" s="111"/>
      <c r="Q207" s="114"/>
      <c r="R207" s="115"/>
      <c r="S207" s="116"/>
      <c r="T207" s="111"/>
      <c r="U207" s="114"/>
      <c r="V207" s="115"/>
      <c r="W207" s="116"/>
      <c r="X207" s="111"/>
      <c r="Y207" s="114"/>
      <c r="Z207" s="115"/>
      <c r="AA207" s="116"/>
      <c r="AB207" s="111"/>
      <c r="AC207" s="224"/>
      <c r="AD207" s="61"/>
      <c r="AE207" s="270">
        <v>0</v>
      </c>
      <c r="AF207" s="270">
        <f t="shared" si="372"/>
        <v>0</v>
      </c>
      <c r="AG207" s="269">
        <f t="shared" si="365"/>
        <v>0</v>
      </c>
      <c r="AH207" s="271">
        <f t="shared" si="373"/>
        <v>0</v>
      </c>
      <c r="AI207" s="60">
        <f t="shared" si="374"/>
        <v>0</v>
      </c>
      <c r="AJ207" s="60">
        <f t="shared" si="375"/>
        <v>0</v>
      </c>
      <c r="AK207" s="61" t="str">
        <f t="shared" si="376"/>
        <v/>
      </c>
      <c r="AL207" s="62"/>
      <c r="AM207" s="63">
        <f t="shared" si="377"/>
        <v>0</v>
      </c>
      <c r="AN207" s="59">
        <f t="shared" si="378"/>
        <v>0</v>
      </c>
      <c r="AP207" s="234"/>
      <c r="AQ207" s="234"/>
      <c r="AR207" s="235"/>
      <c r="AS207" s="235"/>
      <c r="AT207" s="235"/>
      <c r="AU207" s="235"/>
      <c r="AV207" s="235"/>
      <c r="AW207" s="235"/>
      <c r="AX207" s="235"/>
      <c r="AY207" s="235"/>
      <c r="AZ207" s="235"/>
      <c r="BA207" s="235"/>
      <c r="BB207" s="235"/>
      <c r="BC207" s="235"/>
      <c r="BD207" s="235"/>
      <c r="BE207" s="235"/>
      <c r="BF207" s="235"/>
      <c r="BG207" s="235"/>
      <c r="BH207" s="235"/>
      <c r="BI207" s="235"/>
      <c r="BJ207" s="235"/>
      <c r="BK207" s="235"/>
      <c r="BL207" s="235"/>
      <c r="BM207" s="235"/>
      <c r="BN207" s="235"/>
      <c r="BO207" s="235"/>
    </row>
    <row r="208" spans="1:67" s="5" customFormat="1" ht="24" customHeight="1">
      <c r="A208" s="260">
        <v>205</v>
      </c>
      <c r="B208" s="107"/>
      <c r="C208" s="147"/>
      <c r="D208" s="218"/>
      <c r="E208" s="108"/>
      <c r="F208" s="109"/>
      <c r="G208" s="110"/>
      <c r="H208" s="111"/>
      <c r="I208" s="114"/>
      <c r="J208" s="112"/>
      <c r="K208" s="113"/>
      <c r="L208" s="111"/>
      <c r="M208" s="114"/>
      <c r="N208" s="115"/>
      <c r="O208" s="116"/>
      <c r="P208" s="111"/>
      <c r="Q208" s="114"/>
      <c r="R208" s="115"/>
      <c r="S208" s="116"/>
      <c r="T208" s="111"/>
      <c r="U208" s="114"/>
      <c r="V208" s="115"/>
      <c r="W208" s="116"/>
      <c r="X208" s="111"/>
      <c r="Y208" s="114"/>
      <c r="Z208" s="115"/>
      <c r="AA208" s="116"/>
      <c r="AB208" s="111"/>
      <c r="AC208" s="224"/>
      <c r="AD208" s="61"/>
      <c r="AE208" s="270">
        <v>0</v>
      </c>
      <c r="AF208" s="270">
        <f t="shared" si="372"/>
        <v>0</v>
      </c>
      <c r="AG208" s="269">
        <f t="shared" si="365"/>
        <v>0</v>
      </c>
      <c r="AH208" s="271">
        <f t="shared" si="373"/>
        <v>0</v>
      </c>
      <c r="AI208" s="60">
        <f t="shared" si="374"/>
        <v>0</v>
      </c>
      <c r="AJ208" s="60">
        <f t="shared" si="375"/>
        <v>0</v>
      </c>
      <c r="AK208" s="61" t="str">
        <f t="shared" si="376"/>
        <v/>
      </c>
      <c r="AL208" s="62"/>
      <c r="AM208" s="63">
        <f t="shared" si="377"/>
        <v>0</v>
      </c>
      <c r="AN208" s="59">
        <f t="shared" si="378"/>
        <v>0</v>
      </c>
      <c r="AP208" s="234"/>
      <c r="AQ208" s="234"/>
      <c r="AR208" s="235"/>
      <c r="AS208" s="235"/>
      <c r="AT208" s="235"/>
      <c r="AU208" s="235"/>
      <c r="AV208" s="235"/>
      <c r="AW208" s="235"/>
      <c r="AX208" s="235"/>
      <c r="AY208" s="235"/>
      <c r="AZ208" s="235"/>
      <c r="BA208" s="235"/>
      <c r="BB208" s="235"/>
      <c r="BC208" s="235"/>
      <c r="BD208" s="235"/>
      <c r="BE208" s="235"/>
      <c r="BF208" s="235"/>
      <c r="BG208" s="235"/>
      <c r="BH208" s="235"/>
      <c r="BI208" s="235"/>
      <c r="BJ208" s="235"/>
      <c r="BK208" s="235"/>
      <c r="BL208" s="235"/>
      <c r="BM208" s="235"/>
      <c r="BN208" s="235"/>
      <c r="BO208" s="235"/>
    </row>
    <row r="209" spans="1:67" s="5" customFormat="1" ht="24" customHeight="1">
      <c r="A209" s="260">
        <v>206</v>
      </c>
      <c r="B209" s="107"/>
      <c r="C209" s="147"/>
      <c r="D209" s="218"/>
      <c r="E209" s="108"/>
      <c r="F209" s="109"/>
      <c r="G209" s="110"/>
      <c r="H209" s="111"/>
      <c r="I209" s="114"/>
      <c r="J209" s="112"/>
      <c r="K209" s="113"/>
      <c r="L209" s="111"/>
      <c r="M209" s="114"/>
      <c r="N209" s="115"/>
      <c r="O209" s="116"/>
      <c r="P209" s="111"/>
      <c r="Q209" s="114"/>
      <c r="R209" s="115"/>
      <c r="S209" s="116"/>
      <c r="T209" s="111"/>
      <c r="U209" s="114"/>
      <c r="V209" s="115"/>
      <c r="W209" s="116"/>
      <c r="X209" s="111"/>
      <c r="Y209" s="114"/>
      <c r="Z209" s="115"/>
      <c r="AA209" s="116"/>
      <c r="AB209" s="111"/>
      <c r="AC209" s="224"/>
      <c r="AD209" s="61"/>
      <c r="AE209" s="270">
        <v>0</v>
      </c>
      <c r="AF209" s="270">
        <f t="shared" si="372"/>
        <v>0</v>
      </c>
      <c r="AG209" s="269">
        <f t="shared" si="365"/>
        <v>0</v>
      </c>
      <c r="AH209" s="271">
        <f t="shared" si="373"/>
        <v>0</v>
      </c>
      <c r="AI209" s="60">
        <f t="shared" si="374"/>
        <v>0</v>
      </c>
      <c r="AJ209" s="60">
        <f t="shared" si="375"/>
        <v>0</v>
      </c>
      <c r="AK209" s="61" t="str">
        <f t="shared" si="376"/>
        <v/>
      </c>
      <c r="AL209" s="62"/>
      <c r="AM209" s="63">
        <f t="shared" si="377"/>
        <v>0</v>
      </c>
      <c r="AN209" s="59">
        <f t="shared" si="378"/>
        <v>0</v>
      </c>
      <c r="AP209" s="234"/>
      <c r="AQ209" s="234"/>
      <c r="AR209" s="235"/>
      <c r="AS209" s="235"/>
      <c r="AT209" s="235"/>
      <c r="AU209" s="235"/>
      <c r="AV209" s="235"/>
      <c r="AW209" s="235"/>
      <c r="AX209" s="235"/>
      <c r="AY209" s="235"/>
      <c r="AZ209" s="235"/>
      <c r="BA209" s="235"/>
      <c r="BB209" s="235"/>
      <c r="BC209" s="235"/>
      <c r="BD209" s="235"/>
      <c r="BE209" s="235"/>
      <c r="BF209" s="235"/>
      <c r="BG209" s="235"/>
      <c r="BH209" s="235"/>
      <c r="BI209" s="235"/>
      <c r="BJ209" s="235"/>
      <c r="BK209" s="235"/>
      <c r="BL209" s="235"/>
      <c r="BM209" s="235"/>
      <c r="BN209" s="235"/>
      <c r="BO209" s="235"/>
    </row>
    <row r="210" spans="1:67" s="5" customFormat="1" ht="24" customHeight="1">
      <c r="A210" s="260">
        <v>207</v>
      </c>
      <c r="B210" s="107"/>
      <c r="C210" s="147"/>
      <c r="D210" s="218"/>
      <c r="E210" s="108"/>
      <c r="F210" s="109"/>
      <c r="G210" s="110"/>
      <c r="H210" s="111"/>
      <c r="I210" s="114"/>
      <c r="J210" s="112"/>
      <c r="K210" s="113"/>
      <c r="L210" s="111"/>
      <c r="M210" s="114"/>
      <c r="N210" s="115"/>
      <c r="O210" s="116"/>
      <c r="P210" s="111"/>
      <c r="Q210" s="114"/>
      <c r="R210" s="115"/>
      <c r="S210" s="116"/>
      <c r="T210" s="111"/>
      <c r="U210" s="114"/>
      <c r="V210" s="115"/>
      <c r="W210" s="116"/>
      <c r="X210" s="111"/>
      <c r="Y210" s="114"/>
      <c r="Z210" s="115"/>
      <c r="AA210" s="116"/>
      <c r="AB210" s="111"/>
      <c r="AC210" s="224"/>
      <c r="AD210" s="61"/>
      <c r="AE210" s="270">
        <v>0</v>
      </c>
      <c r="AF210" s="270">
        <f t="shared" si="372"/>
        <v>0</v>
      </c>
      <c r="AG210" s="269">
        <f t="shared" si="365"/>
        <v>0</v>
      </c>
      <c r="AH210" s="271">
        <f t="shared" si="373"/>
        <v>0</v>
      </c>
      <c r="AI210" s="60">
        <f t="shared" si="374"/>
        <v>0</v>
      </c>
      <c r="AJ210" s="60">
        <f t="shared" si="375"/>
        <v>0</v>
      </c>
      <c r="AK210" s="61" t="str">
        <f t="shared" si="376"/>
        <v/>
      </c>
      <c r="AL210" s="62"/>
      <c r="AM210" s="63">
        <f t="shared" si="377"/>
        <v>0</v>
      </c>
      <c r="AN210" s="59">
        <f t="shared" si="378"/>
        <v>0</v>
      </c>
      <c r="AP210" s="234"/>
      <c r="AQ210" s="234"/>
      <c r="AR210" s="235"/>
      <c r="AS210" s="235"/>
      <c r="AT210" s="235"/>
      <c r="AU210" s="235"/>
      <c r="AV210" s="235"/>
      <c r="AW210" s="235"/>
      <c r="AX210" s="235"/>
      <c r="AY210" s="235"/>
      <c r="AZ210" s="235"/>
      <c r="BA210" s="235"/>
      <c r="BB210" s="235"/>
      <c r="BC210" s="235"/>
      <c r="BD210" s="235"/>
      <c r="BE210" s="235"/>
      <c r="BF210" s="235"/>
      <c r="BG210" s="235"/>
      <c r="BH210" s="235"/>
      <c r="BI210" s="235"/>
      <c r="BJ210" s="235"/>
      <c r="BK210" s="235"/>
      <c r="BL210" s="235"/>
      <c r="BM210" s="235"/>
      <c r="BN210" s="235"/>
      <c r="BO210" s="235"/>
    </row>
    <row r="211" spans="1:67" s="5" customFormat="1" ht="24" customHeight="1">
      <c r="A211" s="260">
        <v>208</v>
      </c>
      <c r="B211" s="107"/>
      <c r="C211" s="147"/>
      <c r="D211" s="218"/>
      <c r="E211" s="108"/>
      <c r="F211" s="109"/>
      <c r="G211" s="110"/>
      <c r="H211" s="111"/>
      <c r="I211" s="114"/>
      <c r="J211" s="112"/>
      <c r="K211" s="113"/>
      <c r="L211" s="111"/>
      <c r="M211" s="114"/>
      <c r="N211" s="115"/>
      <c r="O211" s="116"/>
      <c r="P211" s="111"/>
      <c r="Q211" s="114"/>
      <c r="R211" s="115"/>
      <c r="S211" s="116"/>
      <c r="T211" s="111"/>
      <c r="U211" s="114"/>
      <c r="V211" s="115"/>
      <c r="W211" s="116"/>
      <c r="X211" s="111"/>
      <c r="Y211" s="114"/>
      <c r="Z211" s="115"/>
      <c r="AA211" s="116"/>
      <c r="AB211" s="111"/>
      <c r="AC211" s="224"/>
      <c r="AD211" s="61"/>
      <c r="AE211" s="270">
        <v>0</v>
      </c>
      <c r="AF211" s="270">
        <f t="shared" si="372"/>
        <v>0</v>
      </c>
      <c r="AG211" s="269">
        <f t="shared" si="365"/>
        <v>0</v>
      </c>
      <c r="AH211" s="271">
        <f t="shared" si="373"/>
        <v>0</v>
      </c>
      <c r="AI211" s="60">
        <f t="shared" si="374"/>
        <v>0</v>
      </c>
      <c r="AJ211" s="60">
        <f t="shared" si="375"/>
        <v>0</v>
      </c>
      <c r="AK211" s="61" t="str">
        <f t="shared" si="376"/>
        <v/>
      </c>
      <c r="AL211" s="62"/>
      <c r="AM211" s="63">
        <f t="shared" si="377"/>
        <v>0</v>
      </c>
      <c r="AN211" s="59">
        <f t="shared" si="378"/>
        <v>0</v>
      </c>
      <c r="AP211" s="234"/>
      <c r="AQ211" s="234"/>
      <c r="AR211" s="235"/>
      <c r="AS211" s="235"/>
      <c r="AT211" s="235"/>
      <c r="AU211" s="235"/>
      <c r="AV211" s="235"/>
      <c r="AW211" s="235"/>
      <c r="AX211" s="235"/>
      <c r="AY211" s="235"/>
      <c r="AZ211" s="235"/>
      <c r="BA211" s="235"/>
      <c r="BB211" s="235"/>
      <c r="BC211" s="235"/>
      <c r="BD211" s="235"/>
      <c r="BE211" s="235"/>
      <c r="BF211" s="235"/>
      <c r="BG211" s="235"/>
      <c r="BH211" s="235"/>
      <c r="BI211" s="235"/>
      <c r="BJ211" s="235"/>
      <c r="BK211" s="235"/>
      <c r="BL211" s="235"/>
      <c r="BM211" s="235"/>
      <c r="BN211" s="235"/>
      <c r="BO211" s="235"/>
    </row>
    <row r="212" spans="1:67" s="5" customFormat="1" ht="24" customHeight="1">
      <c r="A212" s="260">
        <v>209</v>
      </c>
      <c r="B212" s="107"/>
      <c r="C212" s="147"/>
      <c r="D212" s="218"/>
      <c r="E212" s="108"/>
      <c r="F212" s="109"/>
      <c r="G212" s="110"/>
      <c r="H212" s="111"/>
      <c r="I212" s="114"/>
      <c r="J212" s="112"/>
      <c r="K212" s="113"/>
      <c r="L212" s="111"/>
      <c r="M212" s="114"/>
      <c r="N212" s="115"/>
      <c r="O212" s="116"/>
      <c r="P212" s="111"/>
      <c r="Q212" s="114"/>
      <c r="R212" s="115"/>
      <c r="S212" s="116"/>
      <c r="T212" s="111"/>
      <c r="U212" s="114"/>
      <c r="V212" s="115"/>
      <c r="W212" s="116"/>
      <c r="X212" s="111"/>
      <c r="Y212" s="114"/>
      <c r="Z212" s="115"/>
      <c r="AA212" s="116"/>
      <c r="AB212" s="111"/>
      <c r="AC212" s="224"/>
      <c r="AD212" s="61"/>
      <c r="AE212" s="270">
        <v>0</v>
      </c>
      <c r="AF212" s="270">
        <f t="shared" si="372"/>
        <v>0</v>
      </c>
      <c r="AG212" s="269">
        <f t="shared" si="365"/>
        <v>0</v>
      </c>
      <c r="AH212" s="271">
        <f t="shared" si="373"/>
        <v>0</v>
      </c>
      <c r="AI212" s="60">
        <f t="shared" si="374"/>
        <v>0</v>
      </c>
      <c r="AJ212" s="60">
        <f t="shared" si="375"/>
        <v>0</v>
      </c>
      <c r="AK212" s="61" t="str">
        <f t="shared" si="376"/>
        <v/>
      </c>
      <c r="AL212" s="62"/>
      <c r="AM212" s="63">
        <f t="shared" si="377"/>
        <v>0</v>
      </c>
      <c r="AN212" s="59">
        <f t="shared" si="378"/>
        <v>0</v>
      </c>
      <c r="AP212" s="234"/>
      <c r="AQ212" s="234"/>
      <c r="AR212" s="235"/>
      <c r="AS212" s="235"/>
      <c r="AT212" s="235"/>
      <c r="AU212" s="235"/>
      <c r="AV212" s="235"/>
      <c r="AW212" s="235"/>
      <c r="AX212" s="235"/>
      <c r="AY212" s="235"/>
      <c r="AZ212" s="235"/>
      <c r="BA212" s="235"/>
      <c r="BB212" s="235"/>
      <c r="BC212" s="235"/>
      <c r="BD212" s="235"/>
      <c r="BE212" s="235"/>
      <c r="BF212" s="235"/>
      <c r="BG212" s="235"/>
      <c r="BH212" s="235"/>
      <c r="BI212" s="235"/>
      <c r="BJ212" s="235"/>
      <c r="BK212" s="235"/>
      <c r="BL212" s="235"/>
      <c r="BM212" s="235"/>
      <c r="BN212" s="235"/>
      <c r="BO212" s="235"/>
    </row>
    <row r="213" spans="1:67" s="5" customFormat="1" ht="24" customHeight="1">
      <c r="A213" s="260">
        <v>210</v>
      </c>
      <c r="B213" s="107"/>
      <c r="C213" s="147"/>
      <c r="D213" s="218"/>
      <c r="E213" s="108"/>
      <c r="F213" s="109"/>
      <c r="G213" s="110"/>
      <c r="H213" s="111"/>
      <c r="I213" s="114"/>
      <c r="J213" s="112"/>
      <c r="K213" s="113"/>
      <c r="L213" s="111"/>
      <c r="M213" s="114"/>
      <c r="N213" s="115"/>
      <c r="O213" s="116"/>
      <c r="P213" s="111"/>
      <c r="Q213" s="114"/>
      <c r="R213" s="115"/>
      <c r="S213" s="116"/>
      <c r="T213" s="111"/>
      <c r="U213" s="114"/>
      <c r="V213" s="115"/>
      <c r="W213" s="116"/>
      <c r="X213" s="111"/>
      <c r="Y213" s="114"/>
      <c r="Z213" s="115"/>
      <c r="AA213" s="116"/>
      <c r="AB213" s="111"/>
      <c r="AC213" s="224"/>
      <c r="AD213" s="61"/>
      <c r="AE213" s="270">
        <v>0</v>
      </c>
      <c r="AF213" s="270">
        <f t="shared" si="372"/>
        <v>0</v>
      </c>
      <c r="AG213" s="269">
        <f t="shared" si="365"/>
        <v>0</v>
      </c>
      <c r="AH213" s="271">
        <f t="shared" si="373"/>
        <v>0</v>
      </c>
      <c r="AI213" s="60">
        <f t="shared" si="374"/>
        <v>0</v>
      </c>
      <c r="AJ213" s="60">
        <f t="shared" si="375"/>
        <v>0</v>
      </c>
      <c r="AK213" s="61" t="str">
        <f t="shared" si="376"/>
        <v/>
      </c>
      <c r="AL213" s="62"/>
      <c r="AM213" s="63">
        <f t="shared" si="377"/>
        <v>0</v>
      </c>
      <c r="AN213" s="59">
        <f t="shared" si="378"/>
        <v>0</v>
      </c>
      <c r="AP213" s="234"/>
      <c r="AQ213" s="234"/>
      <c r="AR213" s="235"/>
      <c r="AS213" s="235"/>
      <c r="AT213" s="235"/>
      <c r="AU213" s="235"/>
      <c r="AV213" s="235"/>
      <c r="AW213" s="235"/>
      <c r="AX213" s="235"/>
      <c r="AY213" s="235"/>
      <c r="AZ213" s="235"/>
      <c r="BA213" s="235"/>
      <c r="BB213" s="235"/>
      <c r="BC213" s="235"/>
      <c r="BD213" s="235"/>
      <c r="BE213" s="235"/>
      <c r="BF213" s="235"/>
      <c r="BG213" s="235"/>
      <c r="BH213" s="235"/>
      <c r="BI213" s="235"/>
      <c r="BJ213" s="235"/>
      <c r="BK213" s="235"/>
      <c r="BL213" s="235"/>
      <c r="BM213" s="235"/>
      <c r="BN213" s="235"/>
      <c r="BO213" s="235"/>
    </row>
    <row r="214" spans="1:67" s="5" customFormat="1" ht="24" customHeight="1">
      <c r="A214" s="260">
        <v>211</v>
      </c>
      <c r="B214" s="107"/>
      <c r="C214" s="147"/>
      <c r="D214" s="218"/>
      <c r="E214" s="108"/>
      <c r="F214" s="109"/>
      <c r="G214" s="110"/>
      <c r="H214" s="111"/>
      <c r="I214" s="114"/>
      <c r="J214" s="112"/>
      <c r="K214" s="113"/>
      <c r="L214" s="111"/>
      <c r="M214" s="114"/>
      <c r="N214" s="115"/>
      <c r="O214" s="116"/>
      <c r="P214" s="111"/>
      <c r="Q214" s="114"/>
      <c r="R214" s="115"/>
      <c r="S214" s="116"/>
      <c r="T214" s="111"/>
      <c r="U214" s="114"/>
      <c r="V214" s="115"/>
      <c r="W214" s="116"/>
      <c r="X214" s="111"/>
      <c r="Y214" s="114"/>
      <c r="Z214" s="115"/>
      <c r="AA214" s="116"/>
      <c r="AB214" s="111"/>
      <c r="AC214" s="224"/>
      <c r="AD214" s="61"/>
      <c r="AE214" s="270">
        <v>0</v>
      </c>
      <c r="AF214" s="270">
        <f t="shared" si="372"/>
        <v>0</v>
      </c>
      <c r="AG214" s="269">
        <f t="shared" si="365"/>
        <v>0</v>
      </c>
      <c r="AH214" s="271">
        <f t="shared" si="373"/>
        <v>0</v>
      </c>
      <c r="AI214" s="60">
        <f t="shared" si="374"/>
        <v>0</v>
      </c>
      <c r="AJ214" s="60">
        <f t="shared" si="375"/>
        <v>0</v>
      </c>
      <c r="AK214" s="61" t="str">
        <f t="shared" si="376"/>
        <v/>
      </c>
      <c r="AL214" s="62"/>
      <c r="AM214" s="63">
        <f t="shared" si="377"/>
        <v>0</v>
      </c>
      <c r="AN214" s="59">
        <f t="shared" si="378"/>
        <v>0</v>
      </c>
      <c r="AP214" s="234"/>
      <c r="AQ214" s="234"/>
      <c r="AR214" s="235"/>
      <c r="AS214" s="235"/>
      <c r="AT214" s="235"/>
      <c r="AU214" s="235"/>
      <c r="AV214" s="235"/>
      <c r="AW214" s="235"/>
      <c r="AX214" s="235"/>
      <c r="AY214" s="235"/>
      <c r="AZ214" s="235"/>
      <c r="BA214" s="235"/>
      <c r="BB214" s="235"/>
      <c r="BC214" s="235"/>
      <c r="BD214" s="235"/>
      <c r="BE214" s="235"/>
      <c r="BF214" s="235"/>
      <c r="BG214" s="235"/>
      <c r="BH214" s="235"/>
      <c r="BI214" s="235"/>
      <c r="BJ214" s="235"/>
      <c r="BK214" s="235"/>
      <c r="BL214" s="235"/>
      <c r="BM214" s="235"/>
      <c r="BN214" s="235"/>
      <c r="BO214" s="235"/>
    </row>
    <row r="215" spans="1:67" s="5" customFormat="1" ht="24" customHeight="1">
      <c r="A215" s="260">
        <v>212</v>
      </c>
      <c r="B215" s="107"/>
      <c r="C215" s="147"/>
      <c r="D215" s="218"/>
      <c r="E215" s="108"/>
      <c r="F215" s="109"/>
      <c r="G215" s="110"/>
      <c r="H215" s="111"/>
      <c r="I215" s="114"/>
      <c r="J215" s="112"/>
      <c r="K215" s="113"/>
      <c r="L215" s="111"/>
      <c r="M215" s="114"/>
      <c r="N215" s="115"/>
      <c r="O215" s="116"/>
      <c r="P215" s="111"/>
      <c r="Q215" s="114"/>
      <c r="R215" s="115"/>
      <c r="S215" s="116"/>
      <c r="T215" s="111"/>
      <c r="U215" s="114"/>
      <c r="V215" s="115"/>
      <c r="W215" s="116"/>
      <c r="X215" s="111"/>
      <c r="Y215" s="114"/>
      <c r="Z215" s="115"/>
      <c r="AA215" s="116"/>
      <c r="AB215" s="111"/>
      <c r="AC215" s="224"/>
      <c r="AD215" s="61"/>
      <c r="AE215" s="270">
        <v>0</v>
      </c>
      <c r="AF215" s="270">
        <f t="shared" si="372"/>
        <v>0</v>
      </c>
      <c r="AG215" s="269">
        <f t="shared" si="365"/>
        <v>0</v>
      </c>
      <c r="AH215" s="271">
        <f t="shared" si="373"/>
        <v>0</v>
      </c>
      <c r="AI215" s="60">
        <f t="shared" si="374"/>
        <v>0</v>
      </c>
      <c r="AJ215" s="60">
        <f t="shared" si="375"/>
        <v>0</v>
      </c>
      <c r="AK215" s="61" t="str">
        <f t="shared" si="376"/>
        <v/>
      </c>
      <c r="AL215" s="62"/>
      <c r="AM215" s="63">
        <f t="shared" si="377"/>
        <v>0</v>
      </c>
      <c r="AN215" s="59">
        <f t="shared" si="378"/>
        <v>0</v>
      </c>
      <c r="AP215" s="234"/>
      <c r="AQ215" s="234"/>
      <c r="AR215" s="235"/>
      <c r="AS215" s="235"/>
      <c r="AT215" s="235"/>
      <c r="AU215" s="235"/>
      <c r="AV215" s="235"/>
      <c r="AW215" s="235"/>
      <c r="AX215" s="235"/>
      <c r="AY215" s="235"/>
      <c r="AZ215" s="235"/>
      <c r="BA215" s="235"/>
      <c r="BB215" s="235"/>
      <c r="BC215" s="235"/>
      <c r="BD215" s="235"/>
      <c r="BE215" s="235"/>
      <c r="BF215" s="235"/>
      <c r="BG215" s="235"/>
      <c r="BH215" s="235"/>
      <c r="BI215" s="235"/>
      <c r="BJ215" s="235"/>
      <c r="BK215" s="235"/>
      <c r="BL215" s="235"/>
      <c r="BM215" s="235"/>
      <c r="BN215" s="235"/>
      <c r="BO215" s="235"/>
    </row>
    <row r="216" spans="1:67" s="5" customFormat="1" ht="24" customHeight="1">
      <c r="A216" s="260">
        <v>213</v>
      </c>
      <c r="B216" s="107"/>
      <c r="C216" s="147"/>
      <c r="D216" s="218"/>
      <c r="E216" s="108"/>
      <c r="F216" s="109"/>
      <c r="G216" s="110"/>
      <c r="H216" s="111"/>
      <c r="I216" s="114"/>
      <c r="J216" s="112"/>
      <c r="K216" s="113"/>
      <c r="L216" s="111"/>
      <c r="M216" s="114"/>
      <c r="N216" s="115"/>
      <c r="O216" s="116"/>
      <c r="P216" s="111"/>
      <c r="Q216" s="114"/>
      <c r="R216" s="115"/>
      <c r="S216" s="116"/>
      <c r="T216" s="111"/>
      <c r="U216" s="114"/>
      <c r="V216" s="115"/>
      <c r="W216" s="116"/>
      <c r="X216" s="111"/>
      <c r="Y216" s="114"/>
      <c r="Z216" s="115"/>
      <c r="AA216" s="116"/>
      <c r="AB216" s="111"/>
      <c r="AC216" s="224"/>
      <c r="AD216" s="61"/>
      <c r="AE216" s="270">
        <v>0</v>
      </c>
      <c r="AF216" s="270">
        <f t="shared" si="372"/>
        <v>0</v>
      </c>
      <c r="AG216" s="269">
        <f t="shared" si="365"/>
        <v>0</v>
      </c>
      <c r="AH216" s="271">
        <f t="shared" si="373"/>
        <v>0</v>
      </c>
      <c r="AI216" s="60">
        <f t="shared" si="374"/>
        <v>0</v>
      </c>
      <c r="AJ216" s="60">
        <f t="shared" si="375"/>
        <v>0</v>
      </c>
      <c r="AK216" s="61" t="str">
        <f t="shared" si="376"/>
        <v/>
      </c>
      <c r="AL216" s="62"/>
      <c r="AM216" s="63">
        <f t="shared" si="377"/>
        <v>0</v>
      </c>
      <c r="AN216" s="59">
        <f t="shared" si="378"/>
        <v>0</v>
      </c>
      <c r="AP216" s="234"/>
      <c r="AQ216" s="234"/>
      <c r="AR216" s="235"/>
      <c r="AS216" s="235"/>
      <c r="AT216" s="235"/>
      <c r="AU216" s="235"/>
      <c r="AV216" s="235"/>
      <c r="AW216" s="235"/>
      <c r="AX216" s="235"/>
      <c r="AY216" s="235"/>
      <c r="AZ216" s="235"/>
      <c r="BA216" s="235"/>
      <c r="BB216" s="235"/>
      <c r="BC216" s="235"/>
      <c r="BD216" s="235"/>
      <c r="BE216" s="235"/>
      <c r="BF216" s="235"/>
      <c r="BG216" s="235"/>
      <c r="BH216" s="235"/>
      <c r="BI216" s="235"/>
      <c r="BJ216" s="235"/>
      <c r="BK216" s="235"/>
      <c r="BL216" s="235"/>
      <c r="BM216" s="235"/>
      <c r="BN216" s="235"/>
      <c r="BO216" s="235"/>
    </row>
    <row r="217" spans="1:67" s="5" customFormat="1" ht="24" customHeight="1">
      <c r="A217" s="260">
        <v>214</v>
      </c>
      <c r="B217" s="107"/>
      <c r="C217" s="147"/>
      <c r="D217" s="218"/>
      <c r="E217" s="108"/>
      <c r="F217" s="109"/>
      <c r="G217" s="110"/>
      <c r="H217" s="111"/>
      <c r="I217" s="114"/>
      <c r="J217" s="112"/>
      <c r="K217" s="113"/>
      <c r="L217" s="111"/>
      <c r="M217" s="114"/>
      <c r="N217" s="115"/>
      <c r="O217" s="116"/>
      <c r="P217" s="111"/>
      <c r="Q217" s="114"/>
      <c r="R217" s="115"/>
      <c r="S217" s="116"/>
      <c r="T217" s="111"/>
      <c r="U217" s="114"/>
      <c r="V217" s="115"/>
      <c r="W217" s="116"/>
      <c r="X217" s="111"/>
      <c r="Y217" s="114"/>
      <c r="Z217" s="115"/>
      <c r="AA217" s="116"/>
      <c r="AB217" s="111"/>
      <c r="AC217" s="224"/>
      <c r="AD217" s="61"/>
      <c r="AE217" s="270">
        <v>0</v>
      </c>
      <c r="AF217" s="270">
        <f t="shared" si="372"/>
        <v>0</v>
      </c>
      <c r="AG217" s="269">
        <f t="shared" si="365"/>
        <v>0</v>
      </c>
      <c r="AH217" s="271">
        <f t="shared" si="373"/>
        <v>0</v>
      </c>
      <c r="AI217" s="60">
        <f t="shared" si="374"/>
        <v>0</v>
      </c>
      <c r="AJ217" s="60">
        <f t="shared" si="375"/>
        <v>0</v>
      </c>
      <c r="AK217" s="61" t="str">
        <f t="shared" si="376"/>
        <v/>
      </c>
      <c r="AL217" s="62"/>
      <c r="AM217" s="63">
        <f t="shared" si="377"/>
        <v>0</v>
      </c>
      <c r="AN217" s="59">
        <f t="shared" si="378"/>
        <v>0</v>
      </c>
      <c r="AP217" s="234"/>
      <c r="AQ217" s="234"/>
      <c r="AR217" s="235"/>
      <c r="AS217" s="235"/>
      <c r="AT217" s="235"/>
      <c r="AU217" s="235"/>
      <c r="AV217" s="235"/>
      <c r="AW217" s="235"/>
      <c r="AX217" s="235"/>
      <c r="AY217" s="235"/>
      <c r="AZ217" s="235"/>
      <c r="BA217" s="235"/>
      <c r="BB217" s="235"/>
      <c r="BC217" s="235"/>
      <c r="BD217" s="235"/>
      <c r="BE217" s="235"/>
      <c r="BF217" s="235"/>
      <c r="BG217" s="235"/>
      <c r="BH217" s="235"/>
      <c r="BI217" s="235"/>
      <c r="BJ217" s="235"/>
      <c r="BK217" s="235"/>
      <c r="BL217" s="235"/>
      <c r="BM217" s="235"/>
      <c r="BN217" s="235"/>
      <c r="BO217" s="235"/>
    </row>
    <row r="218" spans="1:67" s="5" customFormat="1" ht="24" customHeight="1">
      <c r="A218" s="260">
        <v>215</v>
      </c>
      <c r="B218" s="107"/>
      <c r="C218" s="147"/>
      <c r="D218" s="218"/>
      <c r="E218" s="108"/>
      <c r="F218" s="109"/>
      <c r="G218" s="110"/>
      <c r="H218" s="111"/>
      <c r="I218" s="114"/>
      <c r="J218" s="112"/>
      <c r="K218" s="113"/>
      <c r="L218" s="111"/>
      <c r="M218" s="114"/>
      <c r="N218" s="115"/>
      <c r="O218" s="116"/>
      <c r="P218" s="111"/>
      <c r="Q218" s="114"/>
      <c r="R218" s="115"/>
      <c r="S218" s="116"/>
      <c r="T218" s="111"/>
      <c r="U218" s="114"/>
      <c r="V218" s="115"/>
      <c r="W218" s="116"/>
      <c r="X218" s="111"/>
      <c r="Y218" s="114"/>
      <c r="Z218" s="115"/>
      <c r="AA218" s="116"/>
      <c r="AB218" s="111"/>
      <c r="AC218" s="224"/>
      <c r="AD218" s="61"/>
      <c r="AE218" s="270">
        <v>0</v>
      </c>
      <c r="AF218" s="270">
        <f t="shared" si="372"/>
        <v>0</v>
      </c>
      <c r="AG218" s="269">
        <f t="shared" si="365"/>
        <v>0</v>
      </c>
      <c r="AH218" s="271">
        <f t="shared" si="373"/>
        <v>0</v>
      </c>
      <c r="AI218" s="60">
        <f t="shared" si="374"/>
        <v>0</v>
      </c>
      <c r="AJ218" s="60">
        <f t="shared" si="375"/>
        <v>0</v>
      </c>
      <c r="AK218" s="61" t="str">
        <f t="shared" si="376"/>
        <v/>
      </c>
      <c r="AL218" s="62"/>
      <c r="AM218" s="63">
        <f t="shared" si="377"/>
        <v>0</v>
      </c>
      <c r="AN218" s="59">
        <f t="shared" si="378"/>
        <v>0</v>
      </c>
      <c r="AP218" s="234"/>
      <c r="AQ218" s="234"/>
      <c r="AR218" s="235"/>
      <c r="AS218" s="235"/>
      <c r="AT218" s="235"/>
      <c r="AU218" s="235"/>
      <c r="AV218" s="235"/>
      <c r="AW218" s="235"/>
      <c r="AX218" s="235"/>
      <c r="AY218" s="235"/>
      <c r="AZ218" s="235"/>
      <c r="BA218" s="235"/>
      <c r="BB218" s="235"/>
      <c r="BC218" s="235"/>
      <c r="BD218" s="235"/>
      <c r="BE218" s="235"/>
      <c r="BF218" s="235"/>
      <c r="BG218" s="235"/>
      <c r="BH218" s="235"/>
      <c r="BI218" s="235"/>
      <c r="BJ218" s="235"/>
      <c r="BK218" s="235"/>
      <c r="BL218" s="235"/>
      <c r="BM218" s="235"/>
      <c r="BN218" s="235"/>
      <c r="BO218" s="235"/>
    </row>
    <row r="219" spans="1:67" s="5" customFormat="1" ht="24" customHeight="1">
      <c r="A219" s="260">
        <v>216</v>
      </c>
      <c r="B219" s="107"/>
      <c r="C219" s="147"/>
      <c r="D219" s="218"/>
      <c r="E219" s="108"/>
      <c r="F219" s="109"/>
      <c r="G219" s="110"/>
      <c r="H219" s="111"/>
      <c r="I219" s="114"/>
      <c r="J219" s="112"/>
      <c r="K219" s="113"/>
      <c r="L219" s="111"/>
      <c r="M219" s="114"/>
      <c r="N219" s="115"/>
      <c r="O219" s="116"/>
      <c r="P219" s="111"/>
      <c r="Q219" s="114"/>
      <c r="R219" s="115"/>
      <c r="S219" s="116"/>
      <c r="T219" s="111"/>
      <c r="U219" s="114"/>
      <c r="V219" s="115"/>
      <c r="W219" s="116"/>
      <c r="X219" s="111"/>
      <c r="Y219" s="114"/>
      <c r="Z219" s="115"/>
      <c r="AA219" s="116"/>
      <c r="AB219" s="111"/>
      <c r="AC219" s="224"/>
      <c r="AD219" s="61"/>
      <c r="AE219" s="270">
        <v>0</v>
      </c>
      <c r="AF219" s="270">
        <f t="shared" si="372"/>
        <v>0</v>
      </c>
      <c r="AG219" s="269">
        <f t="shared" si="365"/>
        <v>0</v>
      </c>
      <c r="AH219" s="271">
        <f t="shared" si="373"/>
        <v>0</v>
      </c>
      <c r="AI219" s="60">
        <f t="shared" si="374"/>
        <v>0</v>
      </c>
      <c r="AJ219" s="60">
        <f t="shared" si="375"/>
        <v>0</v>
      </c>
      <c r="AK219" s="61" t="str">
        <f t="shared" si="376"/>
        <v/>
      </c>
      <c r="AL219" s="62"/>
      <c r="AM219" s="63">
        <f t="shared" si="377"/>
        <v>0</v>
      </c>
      <c r="AN219" s="59">
        <f t="shared" si="378"/>
        <v>0</v>
      </c>
      <c r="AP219" s="234"/>
      <c r="AQ219" s="234"/>
      <c r="AR219" s="235"/>
      <c r="AS219" s="235"/>
      <c r="AT219" s="235"/>
      <c r="AU219" s="235"/>
      <c r="AV219" s="235"/>
      <c r="AW219" s="235"/>
      <c r="AX219" s="235"/>
      <c r="AY219" s="235"/>
      <c r="AZ219" s="235"/>
      <c r="BA219" s="235"/>
      <c r="BB219" s="235"/>
      <c r="BC219" s="235"/>
      <c r="BD219" s="235"/>
      <c r="BE219" s="235"/>
      <c r="BF219" s="235"/>
      <c r="BG219" s="235"/>
      <c r="BH219" s="235"/>
      <c r="BI219" s="235"/>
      <c r="BJ219" s="235"/>
      <c r="BK219" s="235"/>
      <c r="BL219" s="235"/>
      <c r="BM219" s="235"/>
      <c r="BN219" s="235"/>
      <c r="BO219" s="235"/>
    </row>
    <row r="220" spans="1:67" s="5" customFormat="1" ht="24" customHeight="1">
      <c r="A220" s="260">
        <v>217</v>
      </c>
      <c r="B220" s="107"/>
      <c r="C220" s="147"/>
      <c r="D220" s="218"/>
      <c r="E220" s="108"/>
      <c r="F220" s="109"/>
      <c r="G220" s="110"/>
      <c r="H220" s="111"/>
      <c r="I220" s="114"/>
      <c r="J220" s="112"/>
      <c r="K220" s="113"/>
      <c r="L220" s="111"/>
      <c r="M220" s="114"/>
      <c r="N220" s="115"/>
      <c r="O220" s="116"/>
      <c r="P220" s="111"/>
      <c r="Q220" s="114"/>
      <c r="R220" s="115"/>
      <c r="S220" s="116"/>
      <c r="T220" s="111"/>
      <c r="U220" s="114"/>
      <c r="V220" s="115"/>
      <c r="W220" s="116"/>
      <c r="X220" s="111"/>
      <c r="Y220" s="114"/>
      <c r="Z220" s="115"/>
      <c r="AA220" s="116"/>
      <c r="AB220" s="111"/>
      <c r="AC220" s="224"/>
      <c r="AD220" s="61"/>
      <c r="AE220" s="270">
        <v>0</v>
      </c>
      <c r="AF220" s="270">
        <f t="shared" si="372"/>
        <v>0</v>
      </c>
      <c r="AG220" s="269">
        <f t="shared" si="365"/>
        <v>0</v>
      </c>
      <c r="AH220" s="271">
        <f t="shared" si="373"/>
        <v>0</v>
      </c>
      <c r="AI220" s="60">
        <f t="shared" si="374"/>
        <v>0</v>
      </c>
      <c r="AJ220" s="60">
        <f t="shared" si="375"/>
        <v>0</v>
      </c>
      <c r="AK220" s="61" t="str">
        <f t="shared" si="376"/>
        <v/>
      </c>
      <c r="AL220" s="62"/>
      <c r="AM220" s="63">
        <f t="shared" si="377"/>
        <v>0</v>
      </c>
      <c r="AN220" s="59">
        <f t="shared" si="378"/>
        <v>0</v>
      </c>
      <c r="AP220" s="234"/>
      <c r="AQ220" s="234"/>
      <c r="AR220" s="235"/>
      <c r="AS220" s="235"/>
      <c r="AT220" s="235"/>
      <c r="AU220" s="235"/>
      <c r="AV220" s="235"/>
      <c r="AW220" s="235"/>
      <c r="AX220" s="235"/>
      <c r="AY220" s="235"/>
      <c r="AZ220" s="235"/>
      <c r="BA220" s="235"/>
      <c r="BB220" s="235"/>
      <c r="BC220" s="235"/>
      <c r="BD220" s="235"/>
      <c r="BE220" s="235"/>
      <c r="BF220" s="235"/>
      <c r="BG220" s="235"/>
      <c r="BH220" s="235"/>
      <c r="BI220" s="235"/>
      <c r="BJ220" s="235"/>
      <c r="BK220" s="235"/>
      <c r="BL220" s="235"/>
      <c r="BM220" s="235"/>
      <c r="BN220" s="235"/>
      <c r="BO220" s="235"/>
    </row>
    <row r="221" spans="1:67" s="5" customFormat="1" ht="24" customHeight="1">
      <c r="A221" s="260">
        <v>218</v>
      </c>
      <c r="B221" s="107"/>
      <c r="C221" s="147"/>
      <c r="D221" s="218"/>
      <c r="E221" s="108"/>
      <c r="F221" s="109"/>
      <c r="G221" s="110"/>
      <c r="H221" s="111"/>
      <c r="I221" s="114"/>
      <c r="J221" s="112"/>
      <c r="K221" s="113"/>
      <c r="L221" s="111"/>
      <c r="M221" s="114"/>
      <c r="N221" s="115"/>
      <c r="O221" s="116"/>
      <c r="P221" s="111"/>
      <c r="Q221" s="114"/>
      <c r="R221" s="115"/>
      <c r="S221" s="116"/>
      <c r="T221" s="111"/>
      <c r="U221" s="114"/>
      <c r="V221" s="115"/>
      <c r="W221" s="116"/>
      <c r="X221" s="111"/>
      <c r="Y221" s="114"/>
      <c r="Z221" s="115"/>
      <c r="AA221" s="116"/>
      <c r="AB221" s="111"/>
      <c r="AC221" s="224"/>
      <c r="AD221" s="61"/>
      <c r="AE221" s="270">
        <v>0</v>
      </c>
      <c r="AF221" s="270">
        <f t="shared" si="372"/>
        <v>0</v>
      </c>
      <c r="AG221" s="269">
        <f t="shared" si="365"/>
        <v>0</v>
      </c>
      <c r="AH221" s="271">
        <f t="shared" si="373"/>
        <v>0</v>
      </c>
      <c r="AI221" s="60">
        <f t="shared" si="374"/>
        <v>0</v>
      </c>
      <c r="AJ221" s="60">
        <f t="shared" si="375"/>
        <v>0</v>
      </c>
      <c r="AK221" s="61" t="str">
        <f t="shared" si="376"/>
        <v/>
      </c>
      <c r="AL221" s="62"/>
      <c r="AM221" s="63">
        <f t="shared" si="377"/>
        <v>0</v>
      </c>
      <c r="AN221" s="59">
        <f t="shared" si="378"/>
        <v>0</v>
      </c>
      <c r="AP221" s="234"/>
      <c r="AQ221" s="234"/>
      <c r="AR221" s="235"/>
      <c r="AS221" s="235"/>
      <c r="AT221" s="235"/>
      <c r="AU221" s="235"/>
      <c r="AV221" s="235"/>
      <c r="AW221" s="235"/>
      <c r="AX221" s="235"/>
      <c r="AY221" s="235"/>
      <c r="AZ221" s="235"/>
      <c r="BA221" s="235"/>
      <c r="BB221" s="235"/>
      <c r="BC221" s="235"/>
      <c r="BD221" s="235"/>
      <c r="BE221" s="235"/>
      <c r="BF221" s="235"/>
      <c r="BG221" s="235"/>
      <c r="BH221" s="235"/>
      <c r="BI221" s="235"/>
      <c r="BJ221" s="235"/>
      <c r="BK221" s="235"/>
      <c r="BL221" s="235"/>
      <c r="BM221" s="235"/>
      <c r="BN221" s="235"/>
      <c r="BO221" s="235"/>
    </row>
    <row r="222" spans="1:67" s="5" customFormat="1" ht="24" customHeight="1">
      <c r="A222" s="260">
        <v>219</v>
      </c>
      <c r="B222" s="107"/>
      <c r="C222" s="147"/>
      <c r="D222" s="218"/>
      <c r="E222" s="108"/>
      <c r="F222" s="109"/>
      <c r="G222" s="110"/>
      <c r="H222" s="111"/>
      <c r="I222" s="114"/>
      <c r="J222" s="112"/>
      <c r="K222" s="113"/>
      <c r="L222" s="111"/>
      <c r="M222" s="114"/>
      <c r="N222" s="115"/>
      <c r="O222" s="116"/>
      <c r="P222" s="111"/>
      <c r="Q222" s="114"/>
      <c r="R222" s="115"/>
      <c r="S222" s="116"/>
      <c r="T222" s="111"/>
      <c r="U222" s="114"/>
      <c r="V222" s="115"/>
      <c r="W222" s="116"/>
      <c r="X222" s="111"/>
      <c r="Y222" s="114"/>
      <c r="Z222" s="115"/>
      <c r="AA222" s="116"/>
      <c r="AB222" s="111"/>
      <c r="AC222" s="224"/>
      <c r="AD222" s="61"/>
      <c r="AE222" s="270">
        <v>0</v>
      </c>
      <c r="AF222" s="270">
        <f t="shared" si="372"/>
        <v>0</v>
      </c>
      <c r="AG222" s="269">
        <f t="shared" si="365"/>
        <v>0</v>
      </c>
      <c r="AH222" s="271">
        <f t="shared" si="373"/>
        <v>0</v>
      </c>
      <c r="AI222" s="60">
        <f t="shared" si="374"/>
        <v>0</v>
      </c>
      <c r="AJ222" s="60">
        <f t="shared" si="375"/>
        <v>0</v>
      </c>
      <c r="AK222" s="61" t="str">
        <f t="shared" si="376"/>
        <v/>
      </c>
      <c r="AL222" s="62"/>
      <c r="AM222" s="63">
        <f t="shared" si="377"/>
        <v>0</v>
      </c>
      <c r="AN222" s="59">
        <f t="shared" si="378"/>
        <v>0</v>
      </c>
      <c r="AP222" s="234"/>
      <c r="AQ222" s="234"/>
      <c r="AR222" s="235"/>
      <c r="AS222" s="235"/>
      <c r="AT222" s="235"/>
      <c r="AU222" s="235"/>
      <c r="AV222" s="235"/>
      <c r="AW222" s="235"/>
      <c r="AX222" s="235"/>
      <c r="AY222" s="235"/>
      <c r="AZ222" s="235"/>
      <c r="BA222" s="235"/>
      <c r="BB222" s="235"/>
      <c r="BC222" s="235"/>
      <c r="BD222" s="235"/>
      <c r="BE222" s="235"/>
      <c r="BF222" s="235"/>
      <c r="BG222" s="235"/>
      <c r="BH222" s="235"/>
      <c r="BI222" s="235"/>
      <c r="BJ222" s="235"/>
      <c r="BK222" s="235"/>
      <c r="BL222" s="235"/>
      <c r="BM222" s="235"/>
      <c r="BN222" s="235"/>
      <c r="BO222" s="235"/>
    </row>
    <row r="223" spans="1:67" s="5" customFormat="1" ht="24" customHeight="1" thickBot="1">
      <c r="A223" s="260">
        <v>220</v>
      </c>
      <c r="B223" s="107"/>
      <c r="C223" s="147"/>
      <c r="D223" s="218"/>
      <c r="E223" s="108"/>
      <c r="F223" s="109"/>
      <c r="G223" s="110"/>
      <c r="H223" s="111"/>
      <c r="I223" s="114"/>
      <c r="J223" s="112"/>
      <c r="K223" s="113"/>
      <c r="L223" s="111"/>
      <c r="M223" s="114"/>
      <c r="N223" s="115"/>
      <c r="O223" s="116"/>
      <c r="P223" s="111"/>
      <c r="Q223" s="114"/>
      <c r="R223" s="115"/>
      <c r="S223" s="116"/>
      <c r="T223" s="111"/>
      <c r="U223" s="114"/>
      <c r="V223" s="115"/>
      <c r="W223" s="116"/>
      <c r="X223" s="111"/>
      <c r="Y223" s="114"/>
      <c r="Z223" s="115"/>
      <c r="AA223" s="116"/>
      <c r="AB223" s="111"/>
      <c r="AC223" s="224"/>
      <c r="AD223" s="61"/>
      <c r="AE223" s="270">
        <v>0</v>
      </c>
      <c r="AF223" s="270">
        <f t="shared" si="372"/>
        <v>0</v>
      </c>
      <c r="AG223" s="269">
        <f t="shared" si="365"/>
        <v>0</v>
      </c>
      <c r="AH223" s="271">
        <f t="shared" si="373"/>
        <v>0</v>
      </c>
      <c r="AI223" s="60">
        <f t="shared" si="374"/>
        <v>0</v>
      </c>
      <c r="AJ223" s="60">
        <f t="shared" si="375"/>
        <v>0</v>
      </c>
      <c r="AK223" s="61" t="str">
        <f t="shared" si="376"/>
        <v/>
      </c>
      <c r="AL223" s="62"/>
      <c r="AM223" s="63">
        <f t="shared" si="377"/>
        <v>0</v>
      </c>
      <c r="AN223" s="59">
        <f t="shared" si="378"/>
        <v>0</v>
      </c>
      <c r="AP223" s="234"/>
      <c r="AQ223" s="234"/>
      <c r="AR223" s="235"/>
      <c r="AS223" s="235"/>
      <c r="AT223" s="235"/>
      <c r="AU223" s="235"/>
      <c r="AV223" s="235"/>
      <c r="AW223" s="235"/>
      <c r="AX223" s="235"/>
      <c r="AY223" s="235"/>
      <c r="AZ223" s="235"/>
      <c r="BA223" s="235"/>
      <c r="BB223" s="235"/>
      <c r="BC223" s="235"/>
      <c r="BD223" s="235"/>
      <c r="BE223" s="235"/>
      <c r="BF223" s="235"/>
      <c r="BG223" s="235"/>
      <c r="BH223" s="235"/>
      <c r="BI223" s="235"/>
      <c r="BJ223" s="235"/>
      <c r="BK223" s="235"/>
      <c r="BL223" s="235"/>
      <c r="BM223" s="235"/>
      <c r="BN223" s="235"/>
      <c r="BO223" s="235"/>
    </row>
    <row r="224" spans="1:67" s="44" customFormat="1" ht="18.75" customHeight="1">
      <c r="A224" s="272"/>
      <c r="B224" s="509" t="s">
        <v>57</v>
      </c>
      <c r="C224" s="510"/>
      <c r="D224" s="510"/>
      <c r="E224" s="511"/>
      <c r="F224" s="273">
        <f>SUM(F4:F223)</f>
        <v>0</v>
      </c>
      <c r="G224" s="273">
        <f>SUM(G4:G223)</f>
        <v>0</v>
      </c>
      <c r="H224" s="273"/>
      <c r="I224" s="274"/>
      <c r="J224" s="275">
        <f>SUM(J4:J223)</f>
        <v>0</v>
      </c>
      <c r="K224" s="273">
        <f>SUM(K4:K223)</f>
        <v>0</v>
      </c>
      <c r="L224" s="273"/>
      <c r="M224" s="274"/>
      <c r="N224" s="273">
        <f>SUM(N4:N223)</f>
        <v>0</v>
      </c>
      <c r="O224" s="273">
        <f>SUM(O4:O223)</f>
        <v>0</v>
      </c>
      <c r="P224" s="273"/>
      <c r="Q224" s="274"/>
      <c r="R224" s="273">
        <f>SUM(R4:R223)</f>
        <v>0</v>
      </c>
      <c r="S224" s="273">
        <f>SUM(S4:S223)</f>
        <v>0</v>
      </c>
      <c r="T224" s="273"/>
      <c r="U224" s="274"/>
      <c r="V224" s="273">
        <f>SUM(V4:V223)</f>
        <v>0</v>
      </c>
      <c r="W224" s="273">
        <f>SUM(W4:W223)</f>
        <v>0</v>
      </c>
      <c r="X224" s="273"/>
      <c r="Y224" s="274"/>
      <c r="Z224" s="273">
        <f>SUM(Z4:Z223)</f>
        <v>0</v>
      </c>
      <c r="AA224" s="273">
        <f>SUM(AA4:AA223)</f>
        <v>0</v>
      </c>
      <c r="AB224" s="273"/>
      <c r="AC224" s="276"/>
      <c r="AD224" s="277">
        <f t="shared" ref="AD224" si="379">SUM(AD4:AD223)</f>
        <v>0</v>
      </c>
      <c r="AE224" s="277">
        <f>SUM(AE4:AE223)</f>
        <v>0</v>
      </c>
      <c r="AF224" s="277">
        <f>SUM(AF4:AF223)</f>
        <v>0</v>
      </c>
      <c r="AG224" s="277">
        <f t="shared" ref="AG224" si="380">SUM(AG4:AG223)</f>
        <v>0</v>
      </c>
      <c r="AH224" s="278">
        <f>SUM(AH4:AH223)</f>
        <v>0</v>
      </c>
      <c r="AI224" s="150">
        <f>SUM(AI4:AI223)</f>
        <v>0</v>
      </c>
      <c r="AJ224" s="150">
        <f>SUM(AJ4:AJ223)</f>
        <v>0</v>
      </c>
      <c r="AK224" s="43"/>
      <c r="AL224" s="55"/>
      <c r="AM224" s="238"/>
      <c r="AN224" s="241"/>
      <c r="AP224" s="234"/>
      <c r="AQ224" s="234"/>
      <c r="AR224" s="237"/>
      <c r="AS224" s="237"/>
      <c r="AT224" s="237"/>
      <c r="AU224" s="237"/>
      <c r="AV224" s="237"/>
      <c r="AW224" s="237"/>
      <c r="AX224" s="237"/>
      <c r="AY224" s="237"/>
      <c r="AZ224" s="237"/>
      <c r="BA224" s="237"/>
      <c r="BB224" s="237"/>
      <c r="BC224" s="237"/>
      <c r="BD224" s="237"/>
      <c r="BE224" s="237"/>
      <c r="BF224" s="237"/>
      <c r="BG224" s="237"/>
      <c r="BH224" s="237"/>
      <c r="BI224" s="237"/>
      <c r="BJ224" s="237"/>
      <c r="BK224" s="237"/>
      <c r="BL224" s="237"/>
      <c r="BM224" s="237"/>
      <c r="BN224" s="237"/>
      <c r="BO224" s="237"/>
    </row>
    <row r="225" spans="1:67" s="44" customFormat="1" ht="18.75" customHeight="1">
      <c r="A225" s="279"/>
      <c r="B225" s="512" t="s">
        <v>58</v>
      </c>
      <c r="C225" s="513"/>
      <c r="D225" s="513"/>
      <c r="E225" s="280">
        <f>INDEX('ראשי-פרטים כלליים וריכוז הוצאות'!$M$102:$M$151,A259)</f>
        <v>0.2</v>
      </c>
      <c r="F225" s="281">
        <f>SUMIF($E$4:$E$223,"&lt;&gt;2",F4:F223)*$E$225</f>
        <v>0</v>
      </c>
      <c r="G225" s="281">
        <f>SUMIF($E$4:$E$223,"&lt;&gt;2",G4:G223)*$E$225</f>
        <v>0</v>
      </c>
      <c r="H225" s="281"/>
      <c r="I225" s="282"/>
      <c r="J225" s="281">
        <f>SUMIF($E$4:$E$223,"&lt;&gt;2",J4:J223)*$E$225</f>
        <v>0</v>
      </c>
      <c r="K225" s="281">
        <f>SUMIF($E$4:$E$223,"&lt;&gt;2",K4:K223)*$E$225</f>
        <v>0</v>
      </c>
      <c r="L225" s="281"/>
      <c r="M225" s="282"/>
      <c r="N225" s="281">
        <f>SUMIF($E$4:$E$223,"&lt;&gt;2",N4:N223)*$E$225</f>
        <v>0</v>
      </c>
      <c r="O225" s="281">
        <f>SUMIF($E$4:$E$223,"&lt;&gt;2",O4:O223)*$E$225</f>
        <v>0</v>
      </c>
      <c r="P225" s="281"/>
      <c r="Q225" s="282"/>
      <c r="R225" s="281">
        <f>SUMIF($E$4:$E$223,"&lt;&gt;2",R4:R223)*$E$225</f>
        <v>0</v>
      </c>
      <c r="S225" s="281">
        <f>SUMIF($E$4:$E$223,"&lt;&gt;2",S4:S223)*$E$225</f>
        <v>0</v>
      </c>
      <c r="T225" s="281"/>
      <c r="U225" s="282"/>
      <c r="V225" s="281">
        <f>SUMIF($E$4:$E$223,"&lt;&gt;2",V4:V223)*$E$225</f>
        <v>0</v>
      </c>
      <c r="W225" s="281">
        <f>SUMIF($E$4:$E$223,"&lt;&gt;2",W4:W223)*$E$225</f>
        <v>0</v>
      </c>
      <c r="X225" s="281"/>
      <c r="Y225" s="282"/>
      <c r="Z225" s="281">
        <f>SUMIF($E$4:$E$223,"&lt;&gt;2",Z4:Z223)*$E$225</f>
        <v>0</v>
      </c>
      <c r="AA225" s="281">
        <f>SUMIF($E$4:$E$223,"&lt;&gt;2",AA4:AA223)*$E$225</f>
        <v>0</v>
      </c>
      <c r="AB225" s="281"/>
      <c r="AC225" s="283"/>
      <c r="AD225" s="284">
        <f t="shared" ref="AD225" si="381">SUMIF($E$4:$E$223,"&lt;&gt;2",AD4:AD223)*$E$225</f>
        <v>0</v>
      </c>
      <c r="AE225" s="281">
        <f>SUMIF($E$4:$E$223,"&lt;&gt;2",AE4:AE223)*$E$225</f>
        <v>0</v>
      </c>
      <c r="AF225" s="281">
        <f>SUMIF($E$4:$E$223,"&lt;&gt;2",AF4:AF223)*$E$225</f>
        <v>0</v>
      </c>
      <c r="AG225" s="281">
        <f t="shared" ref="AG225" si="382">SUMIF($E$4:$E$223,"&lt;&gt;2",AG4:AG223)*$E$225</f>
        <v>0</v>
      </c>
      <c r="AH225" s="285">
        <f>SUMIF($E$4:$E$223,"&lt;&gt;2",AH4:AH223)*$E$225</f>
        <v>0</v>
      </c>
      <c r="AI225" s="151">
        <f>SUMIF($E$4:$E$223,"&lt;&gt;2",AI4:AI223)*$E$225</f>
        <v>0</v>
      </c>
      <c r="AJ225" s="53">
        <f>SUMIF($E$4:$E$223,"&lt;&gt;2",AJ4:AJ223)*$E$225</f>
        <v>0</v>
      </c>
      <c r="AK225" s="45"/>
      <c r="AL225" s="56"/>
      <c r="AM225" s="239"/>
      <c r="AN225" s="72"/>
      <c r="AP225" s="234"/>
      <c r="AQ225" s="234"/>
      <c r="AR225" s="237"/>
      <c r="AS225" s="237"/>
      <c r="AT225" s="237"/>
      <c r="AU225" s="237"/>
      <c r="AV225" s="237"/>
      <c r="AW225" s="237"/>
      <c r="AX225" s="237"/>
      <c r="AY225" s="237"/>
      <c r="AZ225" s="237"/>
      <c r="BA225" s="237"/>
      <c r="BB225" s="237"/>
      <c r="BC225" s="237"/>
      <c r="BD225" s="237"/>
      <c r="BE225" s="237"/>
      <c r="BF225" s="237"/>
      <c r="BG225" s="237"/>
      <c r="BH225" s="237"/>
      <c r="BI225" s="237"/>
      <c r="BJ225" s="237"/>
      <c r="BK225" s="237"/>
      <c r="BL225" s="237"/>
      <c r="BM225" s="237"/>
      <c r="BN225" s="237"/>
      <c r="BO225" s="237"/>
    </row>
    <row r="226" spans="1:67" s="5" customFormat="1" ht="18.75" customHeight="1" thickBot="1">
      <c r="A226" s="286"/>
      <c r="B226" s="478" t="s">
        <v>56</v>
      </c>
      <c r="C226" s="479"/>
      <c r="D226" s="479"/>
      <c r="E226" s="287"/>
      <c r="F226" s="288">
        <f t="shared" ref="F226" si="383">F224+F225</f>
        <v>0</v>
      </c>
      <c r="G226" s="289">
        <f>G224+G225</f>
        <v>0</v>
      </c>
      <c r="H226" s="289"/>
      <c r="I226" s="290"/>
      <c r="J226" s="288">
        <f>J224+J225</f>
        <v>0</v>
      </c>
      <c r="K226" s="289">
        <f>K224+K225</f>
        <v>0</v>
      </c>
      <c r="L226" s="289"/>
      <c r="M226" s="290"/>
      <c r="N226" s="289">
        <f>N224+N225</f>
        <v>0</v>
      </c>
      <c r="O226" s="289">
        <f>O224+O225</f>
        <v>0</v>
      </c>
      <c r="P226" s="289"/>
      <c r="Q226" s="290"/>
      <c r="R226" s="289">
        <f t="shared" ref="R226" si="384">R224+R225</f>
        <v>0</v>
      </c>
      <c r="S226" s="289">
        <f>S224+S225</f>
        <v>0</v>
      </c>
      <c r="T226" s="289"/>
      <c r="U226" s="290"/>
      <c r="V226" s="289">
        <f t="shared" ref="V226" si="385">V224+V225</f>
        <v>0</v>
      </c>
      <c r="W226" s="289">
        <f>W224+W225</f>
        <v>0</v>
      </c>
      <c r="X226" s="289"/>
      <c r="Y226" s="290"/>
      <c r="Z226" s="289">
        <f t="shared" ref="Z226" si="386">Z224+Z225</f>
        <v>0</v>
      </c>
      <c r="AA226" s="289">
        <f>AA224+AA225</f>
        <v>0</v>
      </c>
      <c r="AB226" s="289"/>
      <c r="AC226" s="291"/>
      <c r="AD226" s="292">
        <f t="shared" ref="AD226" si="387">AD224+AD225</f>
        <v>0</v>
      </c>
      <c r="AE226" s="292">
        <f t="shared" ref="AE226" si="388">AE224+AE225</f>
        <v>0</v>
      </c>
      <c r="AF226" s="292">
        <f>AF224+AF225</f>
        <v>0</v>
      </c>
      <c r="AG226" s="292">
        <f>AG224+AG225</f>
        <v>0</v>
      </c>
      <c r="AH226" s="293">
        <f>AH224+AH225</f>
        <v>0</v>
      </c>
      <c r="AI226" s="54">
        <f>AI224+AI225</f>
        <v>0</v>
      </c>
      <c r="AJ226" s="54">
        <f>AJ224+AJ225</f>
        <v>0</v>
      </c>
      <c r="AK226" s="46"/>
      <c r="AL226" s="57"/>
      <c r="AM226" s="240"/>
      <c r="AN226" s="242"/>
      <c r="AP226" s="234"/>
      <c r="AQ226" s="234"/>
      <c r="AR226" s="237"/>
      <c r="AS226" s="237"/>
      <c r="AT226" s="237"/>
      <c r="AU226" s="237"/>
      <c r="AV226" s="237"/>
      <c r="AW226" s="237"/>
      <c r="AX226" s="237"/>
      <c r="AY226" s="237"/>
      <c r="AZ226" s="237"/>
      <c r="BA226" s="237"/>
      <c r="BB226" s="237"/>
      <c r="BC226" s="237"/>
      <c r="BD226" s="237"/>
      <c r="BE226" s="237"/>
      <c r="BF226" s="237"/>
      <c r="BG226" s="237"/>
      <c r="BH226" s="237"/>
      <c r="BI226" s="237"/>
      <c r="BJ226" s="237"/>
      <c r="BK226" s="237"/>
      <c r="BL226" s="237"/>
      <c r="BM226" s="237"/>
      <c r="BN226" s="237"/>
      <c r="BO226" s="237"/>
    </row>
    <row r="227" spans="1:67" ht="13.5" thickBot="1">
      <c r="B227" s="36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R227" s="47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7"/>
      <c r="BM227" s="47"/>
      <c r="BN227" s="47"/>
      <c r="BO227" s="47"/>
    </row>
    <row r="228" spans="1:67" ht="25.5" customHeight="1">
      <c r="A228" s="215"/>
      <c r="B228" s="499"/>
      <c r="C228" s="499"/>
      <c r="D228" s="216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  <c r="Q228" s="117"/>
      <c r="R228" s="117"/>
      <c r="S228" s="117"/>
      <c r="T228" s="117"/>
      <c r="U228" s="117"/>
      <c r="V228" s="117"/>
      <c r="W228" s="117"/>
      <c r="X228" s="117"/>
      <c r="Y228" s="117"/>
      <c r="Z228" s="117"/>
      <c r="AA228" s="117"/>
      <c r="AB228" s="117"/>
      <c r="AC228" s="117"/>
      <c r="AD228" s="117"/>
      <c r="AI228" s="494" t="s">
        <v>77</v>
      </c>
      <c r="AJ228" s="495"/>
      <c r="AK228" s="496"/>
      <c r="AL228" s="48"/>
      <c r="AM228" s="48"/>
      <c r="AN228" s="48" t="s">
        <v>59</v>
      </c>
      <c r="AR228" s="117"/>
      <c r="AS228" s="117"/>
      <c r="AT228" s="117"/>
      <c r="AU228" s="117"/>
      <c r="AV228" s="117"/>
      <c r="AW228" s="117"/>
      <c r="AX228" s="117"/>
      <c r="AY228" s="117"/>
      <c r="AZ228" s="117"/>
      <c r="BA228" s="117"/>
      <c r="BB228" s="117"/>
      <c r="BC228" s="117"/>
      <c r="BD228" s="117"/>
      <c r="BE228" s="117"/>
      <c r="BF228" s="117"/>
      <c r="BG228" s="117"/>
      <c r="BH228" s="117"/>
      <c r="BI228" s="117"/>
      <c r="BJ228" s="117"/>
      <c r="BK228" s="117"/>
      <c r="BL228" s="117"/>
      <c r="BM228" s="117"/>
      <c r="BN228" s="117"/>
      <c r="BO228" s="117"/>
    </row>
    <row r="229" spans="1:67" ht="24" customHeight="1" thickBot="1">
      <c r="A229" s="215"/>
      <c r="AI229" s="472">
        <f>IF(AE226-AD226&gt;AI226,AI226,IF(AE226-AD226&lt;=0,0,AE226-AD226))</f>
        <v>0</v>
      </c>
      <c r="AJ229" s="473"/>
      <c r="AK229" s="474"/>
      <c r="AL229" s="58"/>
      <c r="AM229" s="58"/>
      <c r="AN229" s="49">
        <f t="array" ref="AN229">+SUM((H4:H223*I4:I223)/12+(L4:L223*M4:M223)/12+(P4:P223*Q4:Q223)/12)</f>
        <v>0</v>
      </c>
    </row>
    <row r="230" spans="1:67" ht="37.5" customHeight="1">
      <c r="A230" s="475" t="s">
        <v>76</v>
      </c>
      <c r="B230" s="476"/>
      <c r="C230" s="477"/>
      <c r="D230" s="219"/>
    </row>
    <row r="231" spans="1:67" ht="38.25" customHeight="1">
      <c r="A231" s="69" t="s">
        <v>10</v>
      </c>
      <c r="B231" s="69" t="s">
        <v>11</v>
      </c>
      <c r="C231" s="500" t="s">
        <v>103</v>
      </c>
      <c r="D231" s="501"/>
      <c r="E231" s="502"/>
      <c r="F231" s="503" t="s">
        <v>104</v>
      </c>
      <c r="G231" s="504"/>
      <c r="H231" s="505"/>
      <c r="AD231" s="5"/>
      <c r="AE231" s="5"/>
      <c r="AF231" s="5"/>
      <c r="AG231" s="5"/>
      <c r="AH231" s="5"/>
    </row>
    <row r="232" spans="1:67" s="5" customFormat="1" ht="25.5" customHeight="1">
      <c r="A232" s="96">
        <v>1</v>
      </c>
      <c r="B232" s="97" t="s">
        <v>12</v>
      </c>
      <c r="C232" s="461">
        <v>30000</v>
      </c>
      <c r="D232" s="462"/>
      <c r="E232" s="463"/>
      <c r="F232" s="467">
        <v>1</v>
      </c>
      <c r="G232" s="468"/>
      <c r="H232" s="469"/>
      <c r="AN232" s="98"/>
    </row>
    <row r="233" spans="1:67" s="5" customFormat="1" ht="25.5" customHeight="1">
      <c r="A233" s="96">
        <v>2</v>
      </c>
      <c r="B233" s="97" t="s">
        <v>105</v>
      </c>
      <c r="C233" s="461">
        <v>30000</v>
      </c>
      <c r="D233" s="462"/>
      <c r="E233" s="463"/>
      <c r="F233" s="467">
        <v>1</v>
      </c>
      <c r="G233" s="468"/>
      <c r="H233" s="469"/>
      <c r="AN233" s="98"/>
    </row>
    <row r="234" spans="1:67" s="5" customFormat="1" ht="25.5" customHeight="1">
      <c r="A234" s="96">
        <v>3</v>
      </c>
      <c r="B234" s="97" t="s">
        <v>106</v>
      </c>
      <c r="C234" s="461">
        <v>35000</v>
      </c>
      <c r="D234" s="462"/>
      <c r="E234" s="463"/>
      <c r="F234" s="464">
        <v>0.5</v>
      </c>
      <c r="G234" s="465"/>
      <c r="H234" s="466"/>
      <c r="AN234" s="98"/>
    </row>
    <row r="235" spans="1:67" s="5" customFormat="1" ht="25.5" customHeight="1">
      <c r="A235" s="96">
        <v>4</v>
      </c>
      <c r="B235" s="97" t="s">
        <v>107</v>
      </c>
      <c r="C235" s="461">
        <v>35000</v>
      </c>
      <c r="D235" s="462"/>
      <c r="E235" s="463"/>
      <c r="F235" s="464">
        <v>0.75</v>
      </c>
      <c r="G235" s="465"/>
      <c r="H235" s="466"/>
      <c r="AN235" s="98"/>
    </row>
    <row r="236" spans="1:67" s="5" customFormat="1" ht="25.5" customHeight="1">
      <c r="A236" s="96">
        <v>5</v>
      </c>
      <c r="B236" s="97" t="s">
        <v>108</v>
      </c>
      <c r="C236" s="461">
        <v>30000</v>
      </c>
      <c r="D236" s="462"/>
      <c r="E236" s="463"/>
      <c r="F236" s="467">
        <v>1</v>
      </c>
      <c r="G236" s="468"/>
      <c r="H236" s="469"/>
      <c r="AN236" s="98"/>
    </row>
    <row r="237" spans="1:67" s="5" customFormat="1" ht="27" customHeight="1">
      <c r="A237" s="96">
        <v>6</v>
      </c>
      <c r="B237" s="97" t="s">
        <v>31</v>
      </c>
      <c r="C237" s="461">
        <v>30000</v>
      </c>
      <c r="D237" s="462"/>
      <c r="E237" s="463"/>
      <c r="F237" s="464">
        <v>0.3</v>
      </c>
      <c r="G237" s="465"/>
      <c r="H237" s="466"/>
      <c r="I237" s="453" t="s">
        <v>135</v>
      </c>
      <c r="J237" s="454"/>
      <c r="K237" s="454"/>
      <c r="L237" s="454"/>
      <c r="M237" s="454"/>
      <c r="N237" s="100"/>
      <c r="AN237" s="98"/>
      <c r="AR237" s="221"/>
      <c r="AS237" s="221"/>
      <c r="AT237" s="221"/>
      <c r="AU237" s="221"/>
      <c r="AV237" s="217"/>
      <c r="AW237" s="217"/>
      <c r="AX237" s="217"/>
      <c r="AY237" s="217"/>
    </row>
    <row r="238" spans="1:67" s="5" customFormat="1" ht="25.5" customHeight="1">
      <c r="A238" s="96">
        <v>7</v>
      </c>
      <c r="B238" s="97" t="s">
        <v>37</v>
      </c>
      <c r="C238" s="461">
        <v>6000</v>
      </c>
      <c r="D238" s="462"/>
      <c r="E238" s="463"/>
      <c r="F238" s="467">
        <v>1</v>
      </c>
      <c r="G238" s="468"/>
      <c r="H238" s="469"/>
      <c r="AN238" s="98"/>
    </row>
    <row r="239" spans="1:67" ht="15.75">
      <c r="A239" s="96">
        <v>8</v>
      </c>
      <c r="B239" s="97" t="s">
        <v>143</v>
      </c>
      <c r="C239" s="461">
        <v>42000</v>
      </c>
      <c r="D239" s="462"/>
      <c r="E239" s="463"/>
      <c r="F239" s="467">
        <v>1</v>
      </c>
      <c r="G239" s="468"/>
      <c r="H239" s="469"/>
      <c r="AD239" s="5"/>
      <c r="AE239" s="5"/>
      <c r="AF239" s="5"/>
      <c r="AG239" s="5"/>
      <c r="AH239" s="5"/>
    </row>
    <row r="240" spans="1:67" ht="26.25">
      <c r="A240" s="168">
        <v>9</v>
      </c>
      <c r="B240" s="167" t="s">
        <v>167</v>
      </c>
      <c r="C240" s="455">
        <v>35000</v>
      </c>
      <c r="D240" s="456"/>
      <c r="E240" s="457"/>
      <c r="F240" s="458">
        <v>1</v>
      </c>
      <c r="G240" s="459"/>
      <c r="H240" s="460"/>
      <c r="AD240" s="5"/>
      <c r="AE240" s="5"/>
      <c r="AF240" s="5"/>
      <c r="AG240" s="5"/>
      <c r="AH240" s="5"/>
    </row>
    <row r="241" spans="1:34" ht="25.5">
      <c r="A241" s="96">
        <v>10</v>
      </c>
      <c r="B241" s="97" t="s">
        <v>145</v>
      </c>
      <c r="C241" s="461">
        <v>19000</v>
      </c>
      <c r="D241" s="462"/>
      <c r="E241" s="463"/>
      <c r="F241" s="467">
        <v>1</v>
      </c>
      <c r="G241" s="468"/>
      <c r="H241" s="469"/>
      <c r="AD241" s="5"/>
      <c r="AE241" s="5"/>
      <c r="AF241" s="5"/>
      <c r="AG241" s="5"/>
      <c r="AH241" s="5"/>
    </row>
    <row r="242" spans="1:34" ht="26.25">
      <c r="A242" s="166">
        <v>11</v>
      </c>
      <c r="B242" s="165" t="s">
        <v>166</v>
      </c>
      <c r="C242" s="455">
        <v>8000</v>
      </c>
      <c r="D242" s="456"/>
      <c r="E242" s="457"/>
      <c r="F242" s="458">
        <v>1</v>
      </c>
      <c r="G242" s="459"/>
      <c r="H242" s="460"/>
      <c r="AD242" s="5"/>
      <c r="AE242" s="5"/>
      <c r="AF242" s="5"/>
      <c r="AG242" s="5"/>
      <c r="AH242" s="5"/>
    </row>
    <row r="243" spans="1:34" ht="39">
      <c r="A243" s="164">
        <v>12</v>
      </c>
      <c r="B243" s="163" t="s">
        <v>163</v>
      </c>
      <c r="C243" s="455">
        <v>10000</v>
      </c>
      <c r="D243" s="456"/>
      <c r="E243" s="457"/>
      <c r="F243" s="458">
        <v>1</v>
      </c>
      <c r="G243" s="459"/>
      <c r="H243" s="460"/>
      <c r="AD243" s="5"/>
      <c r="AE243" s="5"/>
      <c r="AF243" s="5"/>
      <c r="AG243" s="5"/>
      <c r="AH243" s="5"/>
    </row>
    <row r="244" spans="1:34" ht="77.25">
      <c r="A244" s="164">
        <v>13</v>
      </c>
      <c r="B244" s="163" t="s">
        <v>164</v>
      </c>
      <c r="C244" s="455">
        <v>35000</v>
      </c>
      <c r="D244" s="456"/>
      <c r="E244" s="457"/>
      <c r="F244" s="458">
        <v>1</v>
      </c>
      <c r="G244" s="459"/>
      <c r="H244" s="460"/>
      <c r="AD244" s="5"/>
      <c r="AE244" s="5"/>
      <c r="AF244" s="5"/>
      <c r="AG244" s="5"/>
      <c r="AH244" s="5"/>
    </row>
    <row r="245" spans="1:34" ht="26.25">
      <c r="A245" s="164">
        <v>14</v>
      </c>
      <c r="B245" s="163" t="s">
        <v>165</v>
      </c>
      <c r="C245" s="455">
        <v>35000</v>
      </c>
      <c r="D245" s="456"/>
      <c r="E245" s="457"/>
      <c r="F245" s="458">
        <v>1</v>
      </c>
      <c r="G245" s="459"/>
      <c r="H245" s="460"/>
    </row>
    <row r="259" spans="1:1">
      <c r="A259" s="156">
        <f>'ראשי-פרטים כלליים וריכוז הוצאות'!F99</f>
        <v>11</v>
      </c>
    </row>
    <row r="260" spans="1:1" ht="13.5" thickBot="1">
      <c r="A260" s="215">
        <f>INDEX('ראשי-פרטים כלליים וריכוז הוצאות'!$G$102:$G$151,A259)</f>
        <v>1</v>
      </c>
    </row>
  </sheetData>
  <sheetProtection formatColumns="0" formatRows="0"/>
  <protectedRanges>
    <protectedRange sqref="B4:D223" name="Range2"/>
    <protectedRange sqref="B2:E2 A230:E230 E4:AD223 AR4:BO223" name="שכר"/>
    <protectedRange sqref="B4:D37" name="Range 0"/>
  </protectedRanges>
  <customSheetViews>
    <customSheetView guid="{0C0A7354-1E68-4AF0-8238-6CB67405E9AA}" showPageBreaks="1" hiddenColumns="1">
      <selection activeCell="B10" sqref="B10"/>
      <pageMargins left="0.75" right="0.75" top="1" bottom="1" header="0.5" footer="0.5"/>
      <pageSetup paperSize="9" orientation="landscape"/>
      <headerFooter alignWithMargins="0"/>
    </customSheetView>
  </customSheetViews>
  <mergeCells count="53">
    <mergeCell ref="F241:H241"/>
    <mergeCell ref="C242:E242"/>
    <mergeCell ref="F242:H242"/>
    <mergeCell ref="J1:M1"/>
    <mergeCell ref="F1:G1"/>
    <mergeCell ref="B228:C228"/>
    <mergeCell ref="C231:E231"/>
    <mergeCell ref="F231:H231"/>
    <mergeCell ref="C235:E235"/>
    <mergeCell ref="F235:H235"/>
    <mergeCell ref="C236:E236"/>
    <mergeCell ref="F236:H236"/>
    <mergeCell ref="B2:E2"/>
    <mergeCell ref="B224:E224"/>
    <mergeCell ref="B225:D225"/>
    <mergeCell ref="C232:E232"/>
    <mergeCell ref="AG1:AH1"/>
    <mergeCell ref="AI229:AK229"/>
    <mergeCell ref="A230:C230"/>
    <mergeCell ref="B226:D226"/>
    <mergeCell ref="AI1:AN1"/>
    <mergeCell ref="AI2:AI3"/>
    <mergeCell ref="AK2:AK3"/>
    <mergeCell ref="AN2:AN3"/>
    <mergeCell ref="AJ2:AJ3"/>
    <mergeCell ref="AL2:AM2"/>
    <mergeCell ref="H1:I1"/>
    <mergeCell ref="P1:Q1"/>
    <mergeCell ref="N1:O1"/>
    <mergeCell ref="AD2:AE2"/>
    <mergeCell ref="AI228:AK228"/>
    <mergeCell ref="AF2:AG2"/>
    <mergeCell ref="F232:H232"/>
    <mergeCell ref="C233:E233"/>
    <mergeCell ref="F233:H233"/>
    <mergeCell ref="C234:E234"/>
    <mergeCell ref="F234:H234"/>
    <mergeCell ref="I237:M237"/>
    <mergeCell ref="C245:E245"/>
    <mergeCell ref="F245:H245"/>
    <mergeCell ref="C237:E237"/>
    <mergeCell ref="F237:H237"/>
    <mergeCell ref="C238:E238"/>
    <mergeCell ref="F238:H238"/>
    <mergeCell ref="C239:E239"/>
    <mergeCell ref="F239:H239"/>
    <mergeCell ref="C240:E240"/>
    <mergeCell ref="F240:H240"/>
    <mergeCell ref="C243:E243"/>
    <mergeCell ref="F243:H243"/>
    <mergeCell ref="C244:E244"/>
    <mergeCell ref="F244:H244"/>
    <mergeCell ref="C241:E241"/>
  </mergeCells>
  <conditionalFormatting sqref="AI4:AI223">
    <cfRule type="cellIs" dxfId="243" priority="124" stopIfTrue="1" operator="notEqual">
      <formula>AG4</formula>
    </cfRule>
  </conditionalFormatting>
  <conditionalFormatting sqref="E4:E223">
    <cfRule type="expression" dxfId="242" priority="125" stopIfTrue="1">
      <formula>AND($E4=0,(COUNTA($B4,$C4)&gt;0))</formula>
    </cfRule>
  </conditionalFormatting>
  <conditionalFormatting sqref="B21:B223">
    <cfRule type="expression" dxfId="241" priority="126" stopIfTrue="1">
      <formula>AND($E21&gt;0,(COUNTA($B21,$C21)&lt;2))</formula>
    </cfRule>
  </conditionalFormatting>
  <conditionalFormatting sqref="B4:B20 C4:D223">
    <cfRule type="expression" dxfId="240" priority="127" stopIfTrue="1">
      <formula>AND($E4&gt;0,(COUNTA($B4,$C4)&lt;2))</formula>
    </cfRule>
  </conditionalFormatting>
  <conditionalFormatting sqref="AM4:AM223">
    <cfRule type="expression" dxfId="239" priority="141" stopIfTrue="1">
      <formula>AND(AM4&lt;AG4,AI4=AM4)</formula>
    </cfRule>
    <cfRule type="expression" dxfId="238" priority="142" stopIfTrue="1">
      <formula>AND(AM4&lt;AG4)</formula>
    </cfRule>
  </conditionalFormatting>
  <conditionalFormatting sqref="AN4:AN226">
    <cfRule type="cellIs" dxfId="237" priority="143" stopIfTrue="1" operator="greaterThan">
      <formula>0</formula>
    </cfRule>
  </conditionalFormatting>
  <conditionalFormatting sqref="A228:A229">
    <cfRule type="expression" dxfId="236" priority="123">
      <formula>$A$43=0</formula>
    </cfRule>
  </conditionalFormatting>
  <conditionalFormatting sqref="A260">
    <cfRule type="expression" dxfId="235" priority="122">
      <formula>$A$43=0</formula>
    </cfRule>
  </conditionalFormatting>
  <conditionalFormatting sqref="AR227:BO260 A238:AN260 A237:I237 N237:AN237 A1:AN236">
    <cfRule type="expression" dxfId="234" priority="1" stopIfTrue="1">
      <formula>$A$260=0</formula>
    </cfRule>
  </conditionalFormatting>
  <conditionalFormatting sqref="AL4:AL223">
    <cfRule type="expression" dxfId="233" priority="1591" stopIfTrue="1">
      <formula>OR((AND($E4=6,$AM4&lt;$AG4,$AL4=0)),(AND($E4=6,$AM4&gt;0,$AL4&gt;0)))</formula>
    </cfRule>
  </conditionalFormatting>
  <conditionalFormatting sqref="H4:H223 L4:L223 P4:P223 T4:T223 X4:X223 AB4:AB223">
    <cfRule type="expression" dxfId="232" priority="130" stopIfTrue="1">
      <formula>AND(H4&gt;0,I4&gt;0,(H4*I4&lt;0.1))</formula>
    </cfRule>
    <cfRule type="expression" dxfId="231" priority="131" stopIfTrue="1">
      <formula>AND($E4=6,H4&gt;0.33333)</formula>
    </cfRule>
  </conditionalFormatting>
  <conditionalFormatting sqref="I4:I223 M4:M223 Q4:Q223 U4:U223 Y4:Y223 AC4:AC223">
    <cfRule type="expression" dxfId="230" priority="128" stopIfTrue="1">
      <formula>AND(H4&gt;0,I4&gt;0,(H4*I4&lt;0.1))</formula>
    </cfRule>
    <cfRule type="expression" dxfId="229" priority="129" stopIfTrue="1">
      <formula>OR(AND($E4=3,$I4&gt;0.5),AND($E4=4,$I4&gt;0.75))</formula>
    </cfRule>
  </conditionalFormatting>
  <conditionalFormatting sqref="B4:D223">
    <cfRule type="expression" dxfId="228" priority="121">
      <formula>AND($AE4&lt;&gt;0,$B4&lt;&gt;"טרם נקבע")</formula>
    </cfRule>
  </conditionalFormatting>
  <dataValidations count="3">
    <dataValidation type="decimal" operator="lessThan" allowBlank="1" showInputMessage="1" showErrorMessage="1" error="חלקיות המשרה ואחוז התעסוקה במו&quot;פ  מוגבלים ל-100% בלבד! _x000a_(הערה טכנית: בהקלדה חוזרת יש להוסיף את סימן ה-% בנוסף למספר)" sqref="H4:I223 L4:M223 P4:Q223 T4:U223 X4:Y223 AB4:AC223 AR4:BO223">
      <formula1>1.00001</formula1>
    </dataValidation>
    <dataValidation type="decimal" allowBlank="1" showInputMessage="1" showErrorMessage="1" sqref="N4:O223 F4:G223 Z4:AA223 J4:K223 R4:S223 V4:W223 AD4:AF223">
      <formula1>0</formula1>
      <formula2>999999999</formula2>
    </dataValidation>
    <dataValidation type="list" allowBlank="1" showInputMessage="1" showErrorMessage="1" error="נא לבחור קוד שכר מתאים כמפורט בטבלה שבתחתית גליון זה" sqref="E4:E223">
      <formula1>$A$232:$A$245</formula1>
    </dataValidation>
  </dataValidations>
  <hyperlinks>
    <hyperlink ref="B2:E2" location="'כח אדם - שכר'!A230:F238" display="פרטי העובד (הקשה על התא תפנה אותך לצפיה בטבלת קודי שכר)"/>
    <hyperlink ref="A230:C230" location="'כח אדם - שכר'!A4" display="טבלת קודי שכר (הקשה על תא זה תחזיר אותך לראשית הטבלה)"/>
  </hyperlinks>
  <printOptions horizontalCentered="1"/>
  <pageMargins left="0.15748031496063" right="0.35433070866141703" top="0.39370078740157499" bottom="0.43307086614173201" header="0.31496062992126" footer="0.196850393700787"/>
  <pageSetup paperSize="9" scale="65" fitToHeight="9" orientation="landscape" r:id="rId1"/>
  <headerFooter alignWithMargins="0">
    <oddFooter>&amp;Cעמוד &amp;P מתוך &amp;N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31" id="{E205FFD2-4A35-4E13-8629-76595E5BD5C2}">
            <xm:f>'ראשי-פרטים כלליים וריכוז הוצאות'!$A$43='ראשי-פרטים כלליים וריכוז הוצאות'!$C$11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S3:AB226</xm:sqref>
        </x14:conditionalFormatting>
        <x14:conditionalFormatting xmlns:xm="http://schemas.microsoft.com/office/excel/2006/main">
          <x14:cfRule type="expression" priority="1732" id="{21448995-544B-4726-8184-94E67A24F89E}">
            <xm:f>'ראשי-פרטים כלליים וריכוז הוצאות'!$A$43='ראשי-פרטים כלליים וריכוז הוצאות'!$C$11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 style="thin">
                  <color auto="1"/>
                </left>
                <right/>
                <top/>
                <bottom/>
              </border>
            </x14:dxf>
          </x14:cfRule>
          <xm:sqref>R3:R226</xm:sqref>
        </x14:conditionalFormatting>
        <x14:conditionalFormatting xmlns:xm="http://schemas.microsoft.com/office/excel/2006/main">
          <x14:cfRule type="expression" priority="1733" id="{CE338D7E-F04F-4D33-814D-B0E6841E18E4}">
            <xm:f>'ראשי-פרטים כלליים וריכוז הוצאות'!$A$43='ראשי-פרטים כלליים וריכוז הוצאות'!$C$11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 style="thin">
                  <color auto="1"/>
                </right>
                <top/>
                <bottom/>
              </border>
            </x14:dxf>
          </x14:cfRule>
          <xm:sqref>AC3:AC226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3">
    <tabColor rgb="FF5B9BD5"/>
    <pageSetUpPr fitToPage="1"/>
  </sheetPr>
  <dimension ref="A1:AB1056"/>
  <sheetViews>
    <sheetView rightToLeft="1" workbookViewId="0">
      <pane xSplit="1" ySplit="2" topLeftCell="D78" activePane="bottomRight" state="frozen"/>
      <selection activeCell="A44" sqref="A44"/>
      <selection pane="topRight" activeCell="A44" sqref="A44"/>
      <selection pane="bottomLeft" activeCell="A44" sqref="A44"/>
      <selection pane="bottomRight" activeCell="H2" sqref="H1:K1048576"/>
    </sheetView>
  </sheetViews>
  <sheetFormatPr defaultColWidth="9.140625" defaultRowHeight="12.75"/>
  <cols>
    <col min="1" max="1" width="5.85546875" style="3" bestFit="1" customWidth="1"/>
    <col min="2" max="2" width="28.42578125" style="3" customWidth="1"/>
    <col min="3" max="3" width="16.140625" style="3" customWidth="1"/>
    <col min="4" max="4" width="15.28515625" style="3" customWidth="1"/>
    <col min="5" max="5" width="15.85546875" style="3" customWidth="1"/>
    <col min="6" max="6" width="18.28515625" style="3" customWidth="1"/>
    <col min="7" max="7" width="18.5703125" style="3" bestFit="1" customWidth="1"/>
    <col min="8" max="8" width="15.28515625" style="3" hidden="1" customWidth="1"/>
    <col min="9" max="9" width="12.42578125" style="3" hidden="1" customWidth="1"/>
    <col min="10" max="10" width="23.42578125" style="3" hidden="1" customWidth="1"/>
    <col min="11" max="11" width="32.42578125" style="3" hidden="1" customWidth="1"/>
    <col min="12" max="12" width="14.5703125" style="3" customWidth="1"/>
    <col min="13" max="13" width="14.7109375" style="40" customWidth="1"/>
    <col min="14" max="14" width="14.7109375" style="3" customWidth="1"/>
    <col min="15" max="15" width="9.140625" style="3"/>
    <col min="16" max="16" width="18.5703125" style="3" customWidth="1"/>
    <col min="17" max="17" width="15.28515625" style="3" customWidth="1"/>
    <col min="18" max="18" width="14" style="3" customWidth="1"/>
    <col min="19" max="19" width="9.140625" style="3"/>
    <col min="20" max="20" width="12" style="3" customWidth="1"/>
    <col min="21" max="21" width="18.28515625" style="3" customWidth="1"/>
    <col min="22" max="24" width="13.5703125" style="3" customWidth="1"/>
    <col min="25" max="25" width="9.140625" style="3"/>
    <col min="26" max="26" width="11.7109375" style="3" customWidth="1"/>
    <col min="27" max="16384" width="9.140625" style="3"/>
  </cols>
  <sheetData>
    <row r="1" spans="1:28" s="18" customFormat="1" ht="20.25" customHeight="1">
      <c r="A1" s="518" t="s">
        <v>52</v>
      </c>
      <c r="B1" s="519"/>
      <c r="C1" s="519"/>
      <c r="D1" s="295" t="s">
        <v>46</v>
      </c>
      <c r="E1" s="296">
        <f>'ראשי-פרטים כלליים וריכוז הוצאות'!C8</f>
        <v>0</v>
      </c>
      <c r="F1" s="295" t="s">
        <v>53</v>
      </c>
      <c r="G1" s="297">
        <f>'ראשי-פרטים כלליים וריכוז הוצאות'!C6</f>
        <v>0</v>
      </c>
      <c r="H1" s="520" t="s">
        <v>34</v>
      </c>
      <c r="I1" s="521"/>
      <c r="J1" s="521"/>
      <c r="K1" s="522"/>
      <c r="L1" s="81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36" customHeight="1">
      <c r="A2" s="298" t="s">
        <v>61</v>
      </c>
      <c r="B2" s="298" t="s">
        <v>5</v>
      </c>
      <c r="C2" s="298" t="s">
        <v>65</v>
      </c>
      <c r="D2" s="298" t="s">
        <v>39</v>
      </c>
      <c r="E2" s="298" t="s">
        <v>6</v>
      </c>
      <c r="F2" s="298" t="s">
        <v>72</v>
      </c>
      <c r="G2" s="298" t="s">
        <v>185</v>
      </c>
      <c r="H2" s="19" t="s">
        <v>33</v>
      </c>
      <c r="I2" s="19" t="s">
        <v>73</v>
      </c>
      <c r="J2" s="19" t="s">
        <v>79</v>
      </c>
      <c r="K2" s="19" t="s">
        <v>32</v>
      </c>
      <c r="L2" s="83"/>
      <c r="M2" s="84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5" customFormat="1" ht="26.25" customHeight="1">
      <c r="A3" s="294">
        <v>1</v>
      </c>
      <c r="B3" s="148"/>
      <c r="C3" s="132">
        <f>+$AB76</f>
        <v>0</v>
      </c>
      <c r="D3" s="180"/>
      <c r="E3" s="270">
        <v>0</v>
      </c>
      <c r="F3" s="270">
        <f>C3+D3</f>
        <v>0</v>
      </c>
      <c r="G3" s="302">
        <f t="shared" ref="G3" si="0">IF(E3-D3&gt;C3,C3,IF(E3-D3&lt;=0,0,E3-D3))</f>
        <v>0</v>
      </c>
      <c r="H3" s="61">
        <f>G3</f>
        <v>0</v>
      </c>
      <c r="I3" s="65">
        <f>H3-C3</f>
        <v>0</v>
      </c>
      <c r="J3" s="70" t="str">
        <f>IF(((C3/(E3+1))&gt;0.1),(IF(((DATEDIF('ראשי-פרטים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" s="66"/>
      <c r="L3" s="85"/>
      <c r="M3" s="86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</row>
    <row r="4" spans="1:28" s="5" customFormat="1" ht="26.25" customHeight="1">
      <c r="A4" s="294">
        <v>2</v>
      </c>
      <c r="B4" s="148"/>
      <c r="C4" s="22">
        <f>+$AB96</f>
        <v>0</v>
      </c>
      <c r="D4" s="180"/>
      <c r="E4" s="270">
        <v>0</v>
      </c>
      <c r="F4" s="270">
        <f t="shared" ref="F4" si="1">C4+D4</f>
        <v>0</v>
      </c>
      <c r="G4" s="302">
        <f t="shared" ref="G4" si="2">IF(E4-D4&gt;C4,C4,IF(E4-D4&lt;=0,0,E4-D4))</f>
        <v>0</v>
      </c>
      <c r="H4" s="61">
        <f t="shared" ref="H4" si="3">G4</f>
        <v>0</v>
      </c>
      <c r="I4" s="65">
        <f t="shared" ref="I4" si="4">H4-C4</f>
        <v>0</v>
      </c>
      <c r="J4" s="70" t="str">
        <f>IF(((C4/(E4+1))&gt;0.1),(IF(((DATEDIF('ראשי-פרטים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4" s="66"/>
      <c r="L4" s="85"/>
      <c r="M4" s="86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</row>
    <row r="5" spans="1:28" s="5" customFormat="1" ht="26.25" customHeight="1">
      <c r="A5" s="294">
        <v>3</v>
      </c>
      <c r="B5" s="148"/>
      <c r="C5" s="22">
        <f>+$AB116</f>
        <v>0</v>
      </c>
      <c r="D5" s="180"/>
      <c r="E5" s="270">
        <v>0</v>
      </c>
      <c r="F5" s="270">
        <f t="shared" ref="F5" si="5">C5+D5</f>
        <v>0</v>
      </c>
      <c r="G5" s="302">
        <f t="shared" ref="G5" si="6">IF(E5-D5&gt;C5,C5,IF(E5-D5&lt;=0,0,E5-D5))</f>
        <v>0</v>
      </c>
      <c r="H5" s="61">
        <f t="shared" ref="H5" si="7">G5</f>
        <v>0</v>
      </c>
      <c r="I5" s="65">
        <f t="shared" ref="I5" si="8">H5-C5</f>
        <v>0</v>
      </c>
      <c r="J5" s="70" t="str">
        <f>IF(((C5/(E5+1))&gt;0.1),(IF(((DATEDIF('ראשי-פרטים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5" s="66"/>
      <c r="L5" s="85"/>
      <c r="M5" s="86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28" s="5" customFormat="1" ht="26.25" customHeight="1">
      <c r="A6" s="294">
        <v>4</v>
      </c>
      <c r="B6" s="148"/>
      <c r="C6" s="22">
        <f>+$AB136</f>
        <v>0</v>
      </c>
      <c r="D6" s="180"/>
      <c r="E6" s="270">
        <v>0</v>
      </c>
      <c r="F6" s="270">
        <f t="shared" ref="F6" si="9">C6+D6</f>
        <v>0</v>
      </c>
      <c r="G6" s="302">
        <f t="shared" ref="G6" si="10">IF(E6-D6&gt;C6,C6,IF(E6-D6&lt;=0,0,E6-D6))</f>
        <v>0</v>
      </c>
      <c r="H6" s="61">
        <f t="shared" ref="H6" si="11">G6</f>
        <v>0</v>
      </c>
      <c r="I6" s="65">
        <f t="shared" ref="I6" si="12">H6-C6</f>
        <v>0</v>
      </c>
      <c r="J6" s="70" t="str">
        <f>IF(((C6/(E6+1))&gt;0.1),(IF(((DATEDIF('ראשי-פרטים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6" s="66"/>
      <c r="L6" s="85"/>
      <c r="M6" s="86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8" s="5" customFormat="1" ht="26.25" customHeight="1">
      <c r="A7" s="294">
        <v>5</v>
      </c>
      <c r="B7" s="148"/>
      <c r="C7" s="22">
        <f>+$AB156</f>
        <v>0</v>
      </c>
      <c r="D7" s="180"/>
      <c r="E7" s="270">
        <v>0</v>
      </c>
      <c r="F7" s="270">
        <f t="shared" ref="F7" si="13">C7+D7</f>
        <v>0</v>
      </c>
      <c r="G7" s="302">
        <f t="shared" ref="G7:G41" si="14">IF(E7-D7&gt;C7,C7,IF(E7-D7&lt;=0,0,E7-D7))</f>
        <v>0</v>
      </c>
      <c r="H7" s="61">
        <f t="shared" ref="H7" si="15">G7</f>
        <v>0</v>
      </c>
      <c r="I7" s="65">
        <f t="shared" ref="I7" si="16">H7-C7</f>
        <v>0</v>
      </c>
      <c r="J7" s="70" t="str">
        <f>IF(((C7/(E7+1))&gt;0.1),(IF(((DATEDIF('ראשי-פרטים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7" s="66"/>
      <c r="L7" s="85"/>
      <c r="M7" s="86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</row>
    <row r="8" spans="1:28" s="5" customFormat="1" ht="26.25" customHeight="1">
      <c r="A8" s="294">
        <v>6</v>
      </c>
      <c r="B8" s="148"/>
      <c r="C8" s="22">
        <f>+$AB176</f>
        <v>0</v>
      </c>
      <c r="D8" s="180"/>
      <c r="E8" s="270">
        <v>0</v>
      </c>
      <c r="F8" s="270">
        <f t="shared" ref="F8:F41" si="17">C8+D8</f>
        <v>0</v>
      </c>
      <c r="G8" s="302">
        <f t="shared" si="14"/>
        <v>0</v>
      </c>
      <c r="H8" s="61">
        <f t="shared" ref="H8:H41" si="18">G8</f>
        <v>0</v>
      </c>
      <c r="I8" s="65">
        <f t="shared" ref="I8:I41" si="19">H8-C8</f>
        <v>0</v>
      </c>
      <c r="J8" s="70" t="str">
        <f>IF(((C8/(E8+1))&gt;0.1),(IF(((DATEDIF('ראשי-פרטים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8" s="66"/>
      <c r="L8" s="85"/>
      <c r="M8" s="86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</row>
    <row r="9" spans="1:28" s="5" customFormat="1" ht="26.25" customHeight="1">
      <c r="A9" s="294">
        <v>7</v>
      </c>
      <c r="B9" s="148"/>
      <c r="C9" s="22">
        <f>+$AB196</f>
        <v>0</v>
      </c>
      <c r="D9" s="180"/>
      <c r="E9" s="270">
        <v>0</v>
      </c>
      <c r="F9" s="270">
        <f t="shared" si="17"/>
        <v>0</v>
      </c>
      <c r="G9" s="302">
        <f t="shared" si="14"/>
        <v>0</v>
      </c>
      <c r="H9" s="61">
        <f t="shared" si="18"/>
        <v>0</v>
      </c>
      <c r="I9" s="65">
        <f t="shared" si="19"/>
        <v>0</v>
      </c>
      <c r="J9" s="70" t="str">
        <f>IF(((C9/(E9+1))&gt;0.1),(IF(((DATEDIF('ראשי-פרטים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9" s="66"/>
      <c r="L9" s="85"/>
      <c r="M9" s="86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</row>
    <row r="10" spans="1:28" s="5" customFormat="1" ht="26.25" customHeight="1">
      <c r="A10" s="294">
        <v>8</v>
      </c>
      <c r="B10" s="148"/>
      <c r="C10" s="22">
        <f>+$AB216</f>
        <v>0</v>
      </c>
      <c r="D10" s="180"/>
      <c r="E10" s="270">
        <v>0</v>
      </c>
      <c r="F10" s="270">
        <f t="shared" si="17"/>
        <v>0</v>
      </c>
      <c r="G10" s="302">
        <f t="shared" si="14"/>
        <v>0</v>
      </c>
      <c r="H10" s="61">
        <f t="shared" si="18"/>
        <v>0</v>
      </c>
      <c r="I10" s="65">
        <f t="shared" si="19"/>
        <v>0</v>
      </c>
      <c r="J10" s="70" t="str">
        <f>IF(((C10/(E10+1))&gt;0.1),(IF(((DATEDIF('ראשי-פרטים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0" s="66"/>
      <c r="L10" s="85"/>
      <c r="M10" s="86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</row>
    <row r="11" spans="1:28" s="5" customFormat="1" ht="26.25" customHeight="1">
      <c r="A11" s="294">
        <v>9</v>
      </c>
      <c r="B11" s="148"/>
      <c r="C11" s="22">
        <f>+$AB236</f>
        <v>0</v>
      </c>
      <c r="D11" s="180"/>
      <c r="E11" s="270">
        <v>0</v>
      </c>
      <c r="F11" s="270">
        <f t="shared" si="17"/>
        <v>0</v>
      </c>
      <c r="G11" s="302">
        <f t="shared" si="14"/>
        <v>0</v>
      </c>
      <c r="H11" s="61">
        <f t="shared" si="18"/>
        <v>0</v>
      </c>
      <c r="I11" s="65">
        <f t="shared" si="19"/>
        <v>0</v>
      </c>
      <c r="J11" s="70" t="str">
        <f>IF(((C11/(E11+1))&gt;0.1),(IF(((DATEDIF('ראשי-פרטים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1" s="66"/>
      <c r="L11" s="85"/>
      <c r="M11" s="86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</row>
    <row r="12" spans="1:28" s="5" customFormat="1" ht="26.25" customHeight="1">
      <c r="A12" s="294">
        <v>10</v>
      </c>
      <c r="B12" s="148"/>
      <c r="C12" s="22">
        <f>+$AB256</f>
        <v>0</v>
      </c>
      <c r="D12" s="180"/>
      <c r="E12" s="270">
        <v>0</v>
      </c>
      <c r="F12" s="270">
        <f t="shared" si="17"/>
        <v>0</v>
      </c>
      <c r="G12" s="302">
        <f t="shared" si="14"/>
        <v>0</v>
      </c>
      <c r="H12" s="61">
        <f t="shared" si="18"/>
        <v>0</v>
      </c>
      <c r="I12" s="65">
        <f t="shared" si="19"/>
        <v>0</v>
      </c>
      <c r="J12" s="70" t="str">
        <f>IF(((C12/(E12+1))&gt;0.1),(IF(((DATEDIF('ראשי-פרטים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2" s="66"/>
      <c r="L12" s="85"/>
      <c r="M12" s="86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</row>
    <row r="13" spans="1:28" s="5" customFormat="1" ht="26.25" customHeight="1">
      <c r="A13" s="294">
        <v>11</v>
      </c>
      <c r="B13" s="148"/>
      <c r="C13" s="22">
        <f>+$AB276</f>
        <v>0</v>
      </c>
      <c r="D13" s="180"/>
      <c r="E13" s="270">
        <v>0</v>
      </c>
      <c r="F13" s="270">
        <f t="shared" si="17"/>
        <v>0</v>
      </c>
      <c r="G13" s="302">
        <f t="shared" si="14"/>
        <v>0</v>
      </c>
      <c r="H13" s="61">
        <f t="shared" si="18"/>
        <v>0</v>
      </c>
      <c r="I13" s="65">
        <f t="shared" si="19"/>
        <v>0</v>
      </c>
      <c r="J13" s="70" t="str">
        <f>IF(((C13/(E13+1))&gt;0.1),(IF(((DATEDIF('ראשי-פרטים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3" s="66"/>
      <c r="L13" s="85"/>
      <c r="M13" s="86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</row>
    <row r="14" spans="1:28" s="5" customFormat="1" ht="26.25" customHeight="1">
      <c r="A14" s="294">
        <v>12</v>
      </c>
      <c r="B14" s="148"/>
      <c r="C14" s="22">
        <f>+$AB296</f>
        <v>0</v>
      </c>
      <c r="D14" s="180"/>
      <c r="E14" s="270">
        <v>0</v>
      </c>
      <c r="F14" s="270">
        <f t="shared" si="17"/>
        <v>0</v>
      </c>
      <c r="G14" s="302">
        <f t="shared" si="14"/>
        <v>0</v>
      </c>
      <c r="H14" s="61">
        <f t="shared" si="18"/>
        <v>0</v>
      </c>
      <c r="I14" s="65">
        <f t="shared" si="19"/>
        <v>0</v>
      </c>
      <c r="J14" s="70" t="str">
        <f>IF(((C14/(E14+1))&gt;0.1),(IF(((DATEDIF('ראשי-פרטים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4" s="66"/>
      <c r="L14" s="85"/>
      <c r="M14" s="86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</row>
    <row r="15" spans="1:28" s="5" customFormat="1" ht="26.25" customHeight="1">
      <c r="A15" s="294">
        <v>13</v>
      </c>
      <c r="B15" s="148"/>
      <c r="C15" s="22">
        <f>+$AB316</f>
        <v>0</v>
      </c>
      <c r="D15" s="180"/>
      <c r="E15" s="270">
        <v>0</v>
      </c>
      <c r="F15" s="270">
        <f t="shared" si="17"/>
        <v>0</v>
      </c>
      <c r="G15" s="302">
        <f t="shared" si="14"/>
        <v>0</v>
      </c>
      <c r="H15" s="61">
        <f t="shared" si="18"/>
        <v>0</v>
      </c>
      <c r="I15" s="65">
        <f t="shared" si="19"/>
        <v>0</v>
      </c>
      <c r="J15" s="70" t="str">
        <f>IF(((C15/(E15+1))&gt;0.1),(IF(((DATEDIF('ראשי-פרטים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5" s="66"/>
      <c r="L15" s="85"/>
      <c r="M15" s="86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</row>
    <row r="16" spans="1:28" s="5" customFormat="1" ht="26.25" customHeight="1">
      <c r="A16" s="294">
        <v>14</v>
      </c>
      <c r="B16" s="148"/>
      <c r="C16" s="22">
        <f>+$AB336</f>
        <v>0</v>
      </c>
      <c r="D16" s="180"/>
      <c r="E16" s="270">
        <v>0</v>
      </c>
      <c r="F16" s="270">
        <f t="shared" si="17"/>
        <v>0</v>
      </c>
      <c r="G16" s="302">
        <f t="shared" si="14"/>
        <v>0</v>
      </c>
      <c r="H16" s="61">
        <f t="shared" si="18"/>
        <v>0</v>
      </c>
      <c r="I16" s="65">
        <f t="shared" si="19"/>
        <v>0</v>
      </c>
      <c r="J16" s="70" t="str">
        <f>IF(((C16/(E16+1))&gt;0.1),(IF(((DATEDIF('ראשי-פרטים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6" s="66"/>
      <c r="L16" s="85"/>
      <c r="M16" s="86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</row>
    <row r="17" spans="1:28" s="5" customFormat="1" ht="26.25" customHeight="1">
      <c r="A17" s="294">
        <v>15</v>
      </c>
      <c r="B17" s="148"/>
      <c r="C17" s="22">
        <f>+$AB356</f>
        <v>0</v>
      </c>
      <c r="D17" s="180"/>
      <c r="E17" s="270">
        <v>0</v>
      </c>
      <c r="F17" s="270">
        <f t="shared" si="17"/>
        <v>0</v>
      </c>
      <c r="G17" s="302">
        <f t="shared" si="14"/>
        <v>0</v>
      </c>
      <c r="H17" s="61">
        <f t="shared" si="18"/>
        <v>0</v>
      </c>
      <c r="I17" s="65">
        <f t="shared" si="19"/>
        <v>0</v>
      </c>
      <c r="J17" s="70" t="str">
        <f>IF(((C17/(E17+1))&gt;0.1),(IF(((DATEDIF('ראשי-פרטים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7" s="66"/>
      <c r="L17" s="85"/>
      <c r="M17" s="86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</row>
    <row r="18" spans="1:28" s="5" customFormat="1" ht="26.25" customHeight="1">
      <c r="A18" s="294">
        <v>16</v>
      </c>
      <c r="B18" s="148"/>
      <c r="C18" s="22">
        <f>+$AB376</f>
        <v>0</v>
      </c>
      <c r="D18" s="180"/>
      <c r="E18" s="270">
        <v>0</v>
      </c>
      <c r="F18" s="270">
        <f t="shared" si="17"/>
        <v>0</v>
      </c>
      <c r="G18" s="302">
        <f t="shared" si="14"/>
        <v>0</v>
      </c>
      <c r="H18" s="61">
        <f t="shared" si="18"/>
        <v>0</v>
      </c>
      <c r="I18" s="65">
        <f t="shared" si="19"/>
        <v>0</v>
      </c>
      <c r="J18" s="70" t="str">
        <f>IF(((C18/(E18+1))&gt;0.1),(IF(((DATEDIF('ראשי-פרטים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8" s="66"/>
      <c r="L18" s="85"/>
      <c r="M18" s="86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</row>
    <row r="19" spans="1:28" s="5" customFormat="1" ht="26.25" customHeight="1">
      <c r="A19" s="294">
        <v>17</v>
      </c>
      <c r="B19" s="148"/>
      <c r="C19" s="22">
        <f>+$AB396</f>
        <v>0</v>
      </c>
      <c r="D19" s="180"/>
      <c r="E19" s="270">
        <v>0</v>
      </c>
      <c r="F19" s="270">
        <f t="shared" si="17"/>
        <v>0</v>
      </c>
      <c r="G19" s="302">
        <f t="shared" si="14"/>
        <v>0</v>
      </c>
      <c r="H19" s="61">
        <f t="shared" si="18"/>
        <v>0</v>
      </c>
      <c r="I19" s="65">
        <f t="shared" si="19"/>
        <v>0</v>
      </c>
      <c r="J19" s="70" t="str">
        <f>IF(((C19/(E19+1))&gt;0.1),(IF(((DATEDIF('ראשי-פרטים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9" s="66"/>
      <c r="L19" s="85"/>
      <c r="M19" s="86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</row>
    <row r="20" spans="1:28" s="5" customFormat="1" ht="26.25" customHeight="1">
      <c r="A20" s="294">
        <v>18</v>
      </c>
      <c r="B20" s="148"/>
      <c r="C20" s="22">
        <f>+$AB416</f>
        <v>0</v>
      </c>
      <c r="D20" s="180"/>
      <c r="E20" s="270">
        <v>0</v>
      </c>
      <c r="F20" s="270">
        <f t="shared" si="17"/>
        <v>0</v>
      </c>
      <c r="G20" s="302">
        <f t="shared" si="14"/>
        <v>0</v>
      </c>
      <c r="H20" s="61">
        <f t="shared" si="18"/>
        <v>0</v>
      </c>
      <c r="I20" s="65">
        <f t="shared" si="19"/>
        <v>0</v>
      </c>
      <c r="J20" s="70" t="str">
        <f>IF(((C20/(E20+1))&gt;0.1),(IF(((DATEDIF('ראשי-פרטים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0" s="66"/>
      <c r="L20" s="85"/>
      <c r="M20" s="86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</row>
    <row r="21" spans="1:28" s="5" customFormat="1" ht="26.25" customHeight="1">
      <c r="A21" s="294">
        <v>19</v>
      </c>
      <c r="B21" s="148"/>
      <c r="C21" s="22">
        <f>+$AB436</f>
        <v>0</v>
      </c>
      <c r="D21" s="180"/>
      <c r="E21" s="270">
        <v>0</v>
      </c>
      <c r="F21" s="270">
        <f t="shared" si="17"/>
        <v>0</v>
      </c>
      <c r="G21" s="302">
        <f t="shared" si="14"/>
        <v>0</v>
      </c>
      <c r="H21" s="61">
        <f t="shared" si="18"/>
        <v>0</v>
      </c>
      <c r="I21" s="65">
        <f t="shared" si="19"/>
        <v>0</v>
      </c>
      <c r="J21" s="70" t="str">
        <f>IF(((C21/(E21+1))&gt;0.1),(IF(((DATEDIF('ראשי-פרטים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1" s="66"/>
      <c r="L21" s="85"/>
      <c r="M21" s="86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</row>
    <row r="22" spans="1:28" s="5" customFormat="1" ht="26.25" customHeight="1">
      <c r="A22" s="294">
        <v>20</v>
      </c>
      <c r="B22" s="148"/>
      <c r="C22" s="22">
        <f>+$AB456</f>
        <v>0</v>
      </c>
      <c r="D22" s="180"/>
      <c r="E22" s="270">
        <v>0</v>
      </c>
      <c r="F22" s="270">
        <f t="shared" si="17"/>
        <v>0</v>
      </c>
      <c r="G22" s="302">
        <f t="shared" si="14"/>
        <v>0</v>
      </c>
      <c r="H22" s="61">
        <f t="shared" si="18"/>
        <v>0</v>
      </c>
      <c r="I22" s="65">
        <f t="shared" si="19"/>
        <v>0</v>
      </c>
      <c r="J22" s="70" t="str">
        <f>IF(((C22/(E22+1))&gt;0.1),(IF(((DATEDIF('ראשי-פרטים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2" s="66"/>
      <c r="L22" s="85"/>
      <c r="M22" s="86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</row>
    <row r="23" spans="1:28" s="5" customFormat="1" ht="26.25" customHeight="1">
      <c r="A23" s="294">
        <v>21</v>
      </c>
      <c r="B23" s="148"/>
      <c r="C23" s="22">
        <f>+$AB476</f>
        <v>0</v>
      </c>
      <c r="D23" s="180"/>
      <c r="E23" s="270">
        <v>0</v>
      </c>
      <c r="F23" s="270">
        <f t="shared" si="17"/>
        <v>0</v>
      </c>
      <c r="G23" s="302">
        <f t="shared" si="14"/>
        <v>0</v>
      </c>
      <c r="H23" s="61">
        <f t="shared" si="18"/>
        <v>0</v>
      </c>
      <c r="I23" s="65">
        <f t="shared" si="19"/>
        <v>0</v>
      </c>
      <c r="J23" s="70" t="str">
        <f>IF(((C23/(E23+1))&gt;0.1),(IF(((DATEDIF('ראשי-פרטים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3" s="66"/>
      <c r="L23" s="85"/>
      <c r="M23" s="86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</row>
    <row r="24" spans="1:28" s="5" customFormat="1" ht="26.25" customHeight="1">
      <c r="A24" s="294">
        <v>22</v>
      </c>
      <c r="B24" s="148"/>
      <c r="C24" s="22">
        <f>+$AB496</f>
        <v>0</v>
      </c>
      <c r="D24" s="180"/>
      <c r="E24" s="270">
        <v>0</v>
      </c>
      <c r="F24" s="270">
        <f t="shared" si="17"/>
        <v>0</v>
      </c>
      <c r="G24" s="302">
        <f t="shared" si="14"/>
        <v>0</v>
      </c>
      <c r="H24" s="61">
        <f t="shared" si="18"/>
        <v>0</v>
      </c>
      <c r="I24" s="65">
        <f t="shared" si="19"/>
        <v>0</v>
      </c>
      <c r="J24" s="70" t="str">
        <f>IF(((C24/(E24+1))&gt;0.1),(IF(((DATEDIF('ראשי-פרטים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4" s="66"/>
      <c r="L24" s="85"/>
      <c r="M24" s="86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</row>
    <row r="25" spans="1:28" s="5" customFormat="1" ht="26.25" customHeight="1">
      <c r="A25" s="294">
        <v>23</v>
      </c>
      <c r="B25" s="148"/>
      <c r="C25" s="22">
        <f>+$AB516</f>
        <v>0</v>
      </c>
      <c r="D25" s="180"/>
      <c r="E25" s="270">
        <v>0</v>
      </c>
      <c r="F25" s="270">
        <f t="shared" si="17"/>
        <v>0</v>
      </c>
      <c r="G25" s="302">
        <f t="shared" si="14"/>
        <v>0</v>
      </c>
      <c r="H25" s="61">
        <f t="shared" si="18"/>
        <v>0</v>
      </c>
      <c r="I25" s="65">
        <f t="shared" si="19"/>
        <v>0</v>
      </c>
      <c r="J25" s="70" t="str">
        <f>IF(((C25/(E25+1))&gt;0.1),(IF(((DATEDIF('ראשי-פרטים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5" s="66"/>
      <c r="L25" s="85"/>
      <c r="M25" s="86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</row>
    <row r="26" spans="1:28" s="5" customFormat="1" ht="26.25" customHeight="1">
      <c r="A26" s="294">
        <v>24</v>
      </c>
      <c r="B26" s="148"/>
      <c r="C26" s="22">
        <f>+$AB536</f>
        <v>0</v>
      </c>
      <c r="D26" s="180"/>
      <c r="E26" s="270">
        <v>0</v>
      </c>
      <c r="F26" s="270">
        <f t="shared" si="17"/>
        <v>0</v>
      </c>
      <c r="G26" s="302">
        <f t="shared" si="14"/>
        <v>0</v>
      </c>
      <c r="H26" s="61">
        <f t="shared" si="18"/>
        <v>0</v>
      </c>
      <c r="I26" s="65">
        <f t="shared" si="19"/>
        <v>0</v>
      </c>
      <c r="J26" s="70" t="str">
        <f>IF(((C26/(E26+1))&gt;0.1),(IF(((DATEDIF('ראשי-פרטים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6" s="66"/>
      <c r="L26" s="85"/>
      <c r="M26" s="86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</row>
    <row r="27" spans="1:28" s="5" customFormat="1" ht="26.25" customHeight="1">
      <c r="A27" s="294">
        <v>25</v>
      </c>
      <c r="B27" s="148"/>
      <c r="C27" s="22">
        <f>+$AB556</f>
        <v>0</v>
      </c>
      <c r="D27" s="180"/>
      <c r="E27" s="270">
        <v>0</v>
      </c>
      <c r="F27" s="270">
        <f t="shared" si="17"/>
        <v>0</v>
      </c>
      <c r="G27" s="302">
        <f t="shared" si="14"/>
        <v>0</v>
      </c>
      <c r="H27" s="61">
        <f t="shared" si="18"/>
        <v>0</v>
      </c>
      <c r="I27" s="65">
        <f t="shared" si="19"/>
        <v>0</v>
      </c>
      <c r="J27" s="70" t="str">
        <f>IF(((C27/(E27+1))&gt;0.1),(IF(((DATEDIF('ראשי-פרטים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7" s="66"/>
      <c r="L27" s="85"/>
      <c r="M27" s="86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</row>
    <row r="28" spans="1:28" s="5" customFormat="1" ht="26.25" customHeight="1">
      <c r="A28" s="294">
        <v>26</v>
      </c>
      <c r="B28" s="148"/>
      <c r="C28" s="22">
        <f>+$AB576</f>
        <v>0</v>
      </c>
      <c r="D28" s="180"/>
      <c r="E28" s="270">
        <v>0</v>
      </c>
      <c r="F28" s="270">
        <f t="shared" si="17"/>
        <v>0</v>
      </c>
      <c r="G28" s="302">
        <f t="shared" si="14"/>
        <v>0</v>
      </c>
      <c r="H28" s="61">
        <f t="shared" si="18"/>
        <v>0</v>
      </c>
      <c r="I28" s="65">
        <f t="shared" si="19"/>
        <v>0</v>
      </c>
      <c r="J28" s="70" t="str">
        <f>IF(((C28/(E28+1))&gt;0.1),(IF(((DATEDIF('ראשי-פרטים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8" s="66"/>
      <c r="L28" s="85"/>
      <c r="M28" s="86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</row>
    <row r="29" spans="1:28" s="5" customFormat="1" ht="26.25" customHeight="1">
      <c r="A29" s="294">
        <v>27</v>
      </c>
      <c r="B29" s="148"/>
      <c r="C29" s="22">
        <f>+$AB596</f>
        <v>0</v>
      </c>
      <c r="D29" s="180"/>
      <c r="E29" s="270">
        <v>0</v>
      </c>
      <c r="F29" s="270">
        <f t="shared" si="17"/>
        <v>0</v>
      </c>
      <c r="G29" s="302">
        <f t="shared" si="14"/>
        <v>0</v>
      </c>
      <c r="H29" s="61">
        <f t="shared" si="18"/>
        <v>0</v>
      </c>
      <c r="I29" s="65">
        <f t="shared" si="19"/>
        <v>0</v>
      </c>
      <c r="J29" s="70" t="str">
        <f>IF(((C29/(E29+1))&gt;0.1),(IF(((DATEDIF('ראשי-פרטים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9" s="66"/>
      <c r="L29" s="85"/>
      <c r="M29" s="86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</row>
    <row r="30" spans="1:28" s="5" customFormat="1" ht="26.25" customHeight="1">
      <c r="A30" s="294">
        <v>28</v>
      </c>
      <c r="B30" s="148"/>
      <c r="C30" s="22">
        <f>+$AB616</f>
        <v>0</v>
      </c>
      <c r="D30" s="180"/>
      <c r="E30" s="270">
        <v>0</v>
      </c>
      <c r="F30" s="270">
        <f t="shared" si="17"/>
        <v>0</v>
      </c>
      <c r="G30" s="302">
        <f t="shared" si="14"/>
        <v>0</v>
      </c>
      <c r="H30" s="61">
        <f t="shared" si="18"/>
        <v>0</v>
      </c>
      <c r="I30" s="65">
        <f t="shared" si="19"/>
        <v>0</v>
      </c>
      <c r="J30" s="70" t="str">
        <f>IF(((C30/(E30+1))&gt;0.1),(IF(((DATEDIF('ראשי-פרטים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0" s="66"/>
      <c r="L30" s="85"/>
      <c r="M30" s="86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</row>
    <row r="31" spans="1:28" s="5" customFormat="1" ht="26.25" customHeight="1">
      <c r="A31" s="294">
        <v>29</v>
      </c>
      <c r="B31" s="148"/>
      <c r="C31" s="22">
        <f>+$AB636</f>
        <v>0</v>
      </c>
      <c r="D31" s="180"/>
      <c r="E31" s="270">
        <v>0</v>
      </c>
      <c r="F31" s="270">
        <f t="shared" si="17"/>
        <v>0</v>
      </c>
      <c r="G31" s="302">
        <f t="shared" si="14"/>
        <v>0</v>
      </c>
      <c r="H31" s="61">
        <f t="shared" si="18"/>
        <v>0</v>
      </c>
      <c r="I31" s="65">
        <f t="shared" si="19"/>
        <v>0</v>
      </c>
      <c r="J31" s="70" t="str">
        <f>IF(((C31/(E31+1))&gt;0.1),(IF(((DATEDIF('ראשי-פרטים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1" s="66"/>
      <c r="L31" s="85"/>
      <c r="M31" s="86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</row>
    <row r="32" spans="1:28" s="5" customFormat="1" ht="26.25" customHeight="1">
      <c r="A32" s="294">
        <v>30</v>
      </c>
      <c r="B32" s="148"/>
      <c r="C32" s="22">
        <f>+$AB656</f>
        <v>0</v>
      </c>
      <c r="D32" s="180"/>
      <c r="E32" s="270">
        <v>0</v>
      </c>
      <c r="F32" s="270">
        <f t="shared" si="17"/>
        <v>0</v>
      </c>
      <c r="G32" s="302">
        <f t="shared" si="14"/>
        <v>0</v>
      </c>
      <c r="H32" s="61">
        <f t="shared" si="18"/>
        <v>0</v>
      </c>
      <c r="I32" s="65">
        <f t="shared" si="19"/>
        <v>0</v>
      </c>
      <c r="J32" s="70" t="str">
        <f>IF(((C32/(E32+1))&gt;0.1),(IF(((DATEDIF('ראשי-פרטים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2" s="66"/>
      <c r="L32" s="85"/>
      <c r="M32" s="86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</row>
    <row r="33" spans="1:28" s="5" customFormat="1" ht="26.25" customHeight="1">
      <c r="A33" s="294">
        <v>31</v>
      </c>
      <c r="B33" s="148"/>
      <c r="C33" s="22">
        <f>+$AB676</f>
        <v>0</v>
      </c>
      <c r="D33" s="180"/>
      <c r="E33" s="270">
        <v>0</v>
      </c>
      <c r="F33" s="270">
        <f t="shared" si="17"/>
        <v>0</v>
      </c>
      <c r="G33" s="302">
        <f t="shared" si="14"/>
        <v>0</v>
      </c>
      <c r="H33" s="61">
        <f t="shared" si="18"/>
        <v>0</v>
      </c>
      <c r="I33" s="65">
        <f t="shared" si="19"/>
        <v>0</v>
      </c>
      <c r="J33" s="70" t="str">
        <f>IF(((C33/(E33+1))&gt;0.1),(IF(((DATEDIF('ראשי-פרטים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3" s="66"/>
      <c r="L33" s="85"/>
      <c r="M33" s="86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</row>
    <row r="34" spans="1:28" s="5" customFormat="1" ht="26.25" customHeight="1">
      <c r="A34" s="294">
        <v>32</v>
      </c>
      <c r="B34" s="148"/>
      <c r="C34" s="22">
        <f>+$AB696</f>
        <v>0</v>
      </c>
      <c r="D34" s="180"/>
      <c r="E34" s="270">
        <v>0</v>
      </c>
      <c r="F34" s="270">
        <f t="shared" si="17"/>
        <v>0</v>
      </c>
      <c r="G34" s="302">
        <f t="shared" si="14"/>
        <v>0</v>
      </c>
      <c r="H34" s="61">
        <f t="shared" si="18"/>
        <v>0</v>
      </c>
      <c r="I34" s="65">
        <f t="shared" si="19"/>
        <v>0</v>
      </c>
      <c r="J34" s="70" t="str">
        <f>IF(((C34/(E34+1))&gt;0.1),(IF(((DATEDIF('ראשי-פרטים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4" s="66"/>
      <c r="L34" s="85"/>
      <c r="M34" s="86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</row>
    <row r="35" spans="1:28" s="5" customFormat="1" ht="26.25" customHeight="1">
      <c r="A35" s="294">
        <v>33</v>
      </c>
      <c r="B35" s="148"/>
      <c r="C35" s="22">
        <f>+$AB716</f>
        <v>0</v>
      </c>
      <c r="D35" s="180"/>
      <c r="E35" s="270">
        <v>0</v>
      </c>
      <c r="F35" s="270">
        <f t="shared" si="17"/>
        <v>0</v>
      </c>
      <c r="G35" s="302">
        <f t="shared" si="14"/>
        <v>0</v>
      </c>
      <c r="H35" s="61">
        <f t="shared" si="18"/>
        <v>0</v>
      </c>
      <c r="I35" s="65">
        <f t="shared" si="19"/>
        <v>0</v>
      </c>
      <c r="J35" s="70" t="str">
        <f>IF(((C35/(E35+1))&gt;0.1),(IF(((DATEDIF('ראשי-פרטים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5" s="66"/>
      <c r="L35" s="85"/>
      <c r="M35" s="86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</row>
    <row r="36" spans="1:28" s="5" customFormat="1" ht="26.25" customHeight="1">
      <c r="A36" s="294">
        <v>34</v>
      </c>
      <c r="B36" s="148"/>
      <c r="C36" s="22">
        <f>+$AB736</f>
        <v>0</v>
      </c>
      <c r="D36" s="180"/>
      <c r="E36" s="270">
        <v>0</v>
      </c>
      <c r="F36" s="270">
        <f t="shared" si="17"/>
        <v>0</v>
      </c>
      <c r="G36" s="302">
        <f t="shared" si="14"/>
        <v>0</v>
      </c>
      <c r="H36" s="61">
        <f t="shared" si="18"/>
        <v>0</v>
      </c>
      <c r="I36" s="65">
        <f t="shared" si="19"/>
        <v>0</v>
      </c>
      <c r="J36" s="70" t="str">
        <f>IF(((C36/(E36+1))&gt;0.1),(IF(((DATEDIF('ראשי-פרטים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6" s="66"/>
      <c r="L36" s="85"/>
      <c r="M36" s="86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</row>
    <row r="37" spans="1:28" s="5" customFormat="1" ht="26.25" customHeight="1">
      <c r="A37" s="294">
        <v>35</v>
      </c>
      <c r="B37" s="148"/>
      <c r="C37" s="22">
        <f>+$AB756</f>
        <v>0</v>
      </c>
      <c r="D37" s="180"/>
      <c r="E37" s="270">
        <v>0</v>
      </c>
      <c r="F37" s="270">
        <f t="shared" si="17"/>
        <v>0</v>
      </c>
      <c r="G37" s="302">
        <f t="shared" si="14"/>
        <v>0</v>
      </c>
      <c r="H37" s="61">
        <f t="shared" si="18"/>
        <v>0</v>
      </c>
      <c r="I37" s="65">
        <f t="shared" si="19"/>
        <v>0</v>
      </c>
      <c r="J37" s="70" t="str">
        <f>IF(((C37/(E37+1))&gt;0.1),(IF(((DATEDIF('ראשי-פרטים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7" s="66"/>
      <c r="L37" s="85"/>
      <c r="M37" s="86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</row>
    <row r="38" spans="1:28" s="5" customFormat="1" ht="26.25" customHeight="1">
      <c r="A38" s="294">
        <v>36</v>
      </c>
      <c r="B38" s="148"/>
      <c r="C38" s="22">
        <f>+$AB776</f>
        <v>0</v>
      </c>
      <c r="D38" s="180"/>
      <c r="E38" s="270">
        <v>0</v>
      </c>
      <c r="F38" s="270">
        <f t="shared" si="17"/>
        <v>0</v>
      </c>
      <c r="G38" s="302">
        <f t="shared" si="14"/>
        <v>0</v>
      </c>
      <c r="H38" s="61">
        <f t="shared" si="18"/>
        <v>0</v>
      </c>
      <c r="I38" s="65">
        <f t="shared" si="19"/>
        <v>0</v>
      </c>
      <c r="J38" s="70" t="str">
        <f>IF(((C38/(E38+1))&gt;0.1),(IF(((DATEDIF('ראשי-פרטים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8" s="66"/>
      <c r="L38" s="85"/>
      <c r="M38" s="86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</row>
    <row r="39" spans="1:28" s="5" customFormat="1" ht="26.25" customHeight="1">
      <c r="A39" s="294">
        <v>37</v>
      </c>
      <c r="B39" s="148"/>
      <c r="C39" s="22">
        <f>+$AB796</f>
        <v>0</v>
      </c>
      <c r="D39" s="180"/>
      <c r="E39" s="270">
        <v>0</v>
      </c>
      <c r="F39" s="270">
        <f t="shared" si="17"/>
        <v>0</v>
      </c>
      <c r="G39" s="302">
        <f t="shared" si="14"/>
        <v>0</v>
      </c>
      <c r="H39" s="61">
        <f t="shared" si="18"/>
        <v>0</v>
      </c>
      <c r="I39" s="65">
        <f t="shared" si="19"/>
        <v>0</v>
      </c>
      <c r="J39" s="70" t="str">
        <f>IF(((C39/(E39+1))&gt;0.1),(IF(((DATEDIF('ראשי-פרטים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9" s="66"/>
      <c r="L39" s="85"/>
      <c r="M39" s="86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</row>
    <row r="40" spans="1:28" s="5" customFormat="1" ht="26.25" customHeight="1">
      <c r="A40" s="294">
        <v>38</v>
      </c>
      <c r="B40" s="148"/>
      <c r="C40" s="22">
        <f>+$AB816</f>
        <v>0</v>
      </c>
      <c r="D40" s="180"/>
      <c r="E40" s="270">
        <v>0</v>
      </c>
      <c r="F40" s="270">
        <f t="shared" si="17"/>
        <v>0</v>
      </c>
      <c r="G40" s="302">
        <f t="shared" si="14"/>
        <v>0</v>
      </c>
      <c r="H40" s="61">
        <f t="shared" si="18"/>
        <v>0</v>
      </c>
      <c r="I40" s="65">
        <f t="shared" si="19"/>
        <v>0</v>
      </c>
      <c r="J40" s="70" t="str">
        <f>IF(((C40/(E40+1))&gt;0.1),(IF(((DATEDIF('ראשי-פרטים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40" s="66"/>
      <c r="L40" s="85"/>
      <c r="M40" s="86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</row>
    <row r="41" spans="1:28" s="5" customFormat="1" ht="26.25" customHeight="1">
      <c r="A41" s="294">
        <v>39</v>
      </c>
      <c r="B41" s="148"/>
      <c r="C41" s="22">
        <f>+$AB836</f>
        <v>0</v>
      </c>
      <c r="D41" s="180"/>
      <c r="E41" s="270">
        <v>0</v>
      </c>
      <c r="F41" s="270">
        <f t="shared" si="17"/>
        <v>0</v>
      </c>
      <c r="G41" s="302">
        <f t="shared" si="14"/>
        <v>0</v>
      </c>
      <c r="H41" s="61">
        <f t="shared" si="18"/>
        <v>0</v>
      </c>
      <c r="I41" s="65">
        <f t="shared" si="19"/>
        <v>0</v>
      </c>
      <c r="J41" s="70" t="str">
        <f>IF(((C41/(E41+1))&gt;0.1),(IF(((DATEDIF('ראשי-פרטים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41" s="66"/>
      <c r="L41" s="85"/>
      <c r="M41" s="86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</row>
    <row r="42" spans="1:28" s="5" customFormat="1" ht="26.25" customHeight="1">
      <c r="A42" s="294">
        <v>40</v>
      </c>
      <c r="B42" s="148"/>
      <c r="C42" s="132">
        <f>+$AB856</f>
        <v>0</v>
      </c>
      <c r="D42" s="180"/>
      <c r="E42" s="270">
        <v>0</v>
      </c>
      <c r="F42" s="270">
        <f t="shared" ref="F42" si="20">C42+D42</f>
        <v>0</v>
      </c>
      <c r="G42" s="302">
        <f t="shared" ref="G42" si="21">IF(E42-D42&gt;C42,C42,IF(E42-D42&lt;=0,0,E42-D42))</f>
        <v>0</v>
      </c>
      <c r="H42" s="61"/>
      <c r="I42" s="65"/>
      <c r="J42" s="70"/>
      <c r="K42" s="66"/>
      <c r="L42" s="85"/>
      <c r="M42" s="86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</row>
    <row r="43" spans="1:28" s="5" customFormat="1" ht="26.25" customHeight="1">
      <c r="A43" s="294">
        <v>41</v>
      </c>
      <c r="B43" s="148"/>
      <c r="C43" s="132">
        <f>+$AB876</f>
        <v>0</v>
      </c>
      <c r="D43" s="180"/>
      <c r="E43" s="270">
        <v>0</v>
      </c>
      <c r="F43" s="270">
        <f t="shared" ref="F43" si="22">C43+D43</f>
        <v>0</v>
      </c>
      <c r="G43" s="302">
        <f t="shared" ref="G43" si="23">IF(E43-D43&gt;C43,C43,IF(E43-D43&lt;=0,0,E43-D43))</f>
        <v>0</v>
      </c>
      <c r="H43" s="61"/>
      <c r="I43" s="65"/>
      <c r="J43" s="70"/>
      <c r="K43" s="66"/>
      <c r="L43" s="85"/>
      <c r="M43" s="86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</row>
    <row r="44" spans="1:28" s="5" customFormat="1" ht="26.25" customHeight="1">
      <c r="A44" s="294">
        <v>42</v>
      </c>
      <c r="B44" s="148"/>
      <c r="C44" s="132">
        <f>+$AB896</f>
        <v>0</v>
      </c>
      <c r="D44" s="180"/>
      <c r="E44" s="270">
        <v>0</v>
      </c>
      <c r="F44" s="270">
        <f t="shared" ref="F44" si="24">C44+D44</f>
        <v>0</v>
      </c>
      <c r="G44" s="302">
        <f t="shared" ref="G44" si="25">IF(E44-D44&gt;C44,C44,IF(E44-D44&lt;=0,0,E44-D44))</f>
        <v>0</v>
      </c>
      <c r="H44" s="61"/>
      <c r="I44" s="65"/>
      <c r="J44" s="70"/>
      <c r="K44" s="66"/>
      <c r="L44" s="85"/>
      <c r="M44" s="86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</row>
    <row r="45" spans="1:28" s="5" customFormat="1" ht="26.25" customHeight="1">
      <c r="A45" s="294">
        <v>43</v>
      </c>
      <c r="B45" s="148"/>
      <c r="C45" s="132">
        <f>+$AB916</f>
        <v>0</v>
      </c>
      <c r="D45" s="180"/>
      <c r="E45" s="270">
        <v>0</v>
      </c>
      <c r="F45" s="270">
        <f t="shared" ref="F45" si="26">C45+D45</f>
        <v>0</v>
      </c>
      <c r="G45" s="302">
        <f t="shared" ref="G45" si="27">IF(E45-D45&gt;C45,C45,IF(E45-D45&lt;=0,0,E45-D45))</f>
        <v>0</v>
      </c>
      <c r="H45" s="61"/>
      <c r="I45" s="65"/>
      <c r="J45" s="70"/>
      <c r="K45" s="66"/>
      <c r="L45" s="85"/>
      <c r="M45" s="86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</row>
    <row r="46" spans="1:28" s="5" customFormat="1" ht="26.25" customHeight="1">
      <c r="A46" s="294">
        <v>44</v>
      </c>
      <c r="B46" s="148"/>
      <c r="C46" s="132">
        <f>+$AB936</f>
        <v>0</v>
      </c>
      <c r="D46" s="180"/>
      <c r="E46" s="270">
        <v>0</v>
      </c>
      <c r="F46" s="270">
        <f t="shared" ref="F46:F52" si="28">C46+D46</f>
        <v>0</v>
      </c>
      <c r="G46" s="302">
        <f t="shared" ref="G46:G52" si="29">IF(E46-D46&gt;C46,C46,IF(E46-D46&lt;=0,0,E46-D46))</f>
        <v>0</v>
      </c>
      <c r="H46" s="61"/>
      <c r="I46" s="65"/>
      <c r="J46" s="70"/>
      <c r="K46" s="66"/>
      <c r="L46" s="85"/>
      <c r="M46" s="86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</row>
    <row r="47" spans="1:28" s="5" customFormat="1" ht="26.25" customHeight="1">
      <c r="A47" s="294">
        <v>45</v>
      </c>
      <c r="B47" s="148"/>
      <c r="C47" s="132">
        <f>+$AB956</f>
        <v>0</v>
      </c>
      <c r="D47" s="180"/>
      <c r="E47" s="270">
        <v>0</v>
      </c>
      <c r="F47" s="270">
        <f t="shared" si="28"/>
        <v>0</v>
      </c>
      <c r="G47" s="302">
        <f t="shared" si="29"/>
        <v>0</v>
      </c>
      <c r="H47" s="61"/>
      <c r="I47" s="65"/>
      <c r="J47" s="70"/>
      <c r="K47" s="66"/>
      <c r="L47" s="85"/>
      <c r="M47" s="86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</row>
    <row r="48" spans="1:28" s="5" customFormat="1" ht="26.25" customHeight="1">
      <c r="A48" s="294">
        <v>46</v>
      </c>
      <c r="B48" s="148"/>
      <c r="C48" s="132">
        <f>+$AB976</f>
        <v>0</v>
      </c>
      <c r="D48" s="180"/>
      <c r="E48" s="270">
        <v>0</v>
      </c>
      <c r="F48" s="270">
        <f t="shared" si="28"/>
        <v>0</v>
      </c>
      <c r="G48" s="302">
        <f t="shared" si="29"/>
        <v>0</v>
      </c>
      <c r="H48" s="61"/>
      <c r="I48" s="65"/>
      <c r="J48" s="70"/>
      <c r="K48" s="66"/>
      <c r="L48" s="85"/>
      <c r="M48" s="86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</row>
    <row r="49" spans="1:28" s="5" customFormat="1" ht="26.25" customHeight="1">
      <c r="A49" s="294">
        <v>47</v>
      </c>
      <c r="B49" s="148"/>
      <c r="C49" s="132">
        <f>+$AB996</f>
        <v>0</v>
      </c>
      <c r="D49" s="180"/>
      <c r="E49" s="270">
        <v>0</v>
      </c>
      <c r="F49" s="270">
        <f t="shared" si="28"/>
        <v>0</v>
      </c>
      <c r="G49" s="302">
        <f t="shared" si="29"/>
        <v>0</v>
      </c>
      <c r="H49" s="61"/>
      <c r="I49" s="65"/>
      <c r="J49" s="70"/>
      <c r="K49" s="66"/>
      <c r="L49" s="85"/>
      <c r="M49" s="86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</row>
    <row r="50" spans="1:28" s="5" customFormat="1" ht="26.25" customHeight="1">
      <c r="A50" s="294">
        <v>48</v>
      </c>
      <c r="B50" s="148"/>
      <c r="C50" s="132">
        <f>+$AB1016</f>
        <v>0</v>
      </c>
      <c r="D50" s="180"/>
      <c r="E50" s="270">
        <v>0</v>
      </c>
      <c r="F50" s="270">
        <f t="shared" si="28"/>
        <v>0</v>
      </c>
      <c r="G50" s="302">
        <f t="shared" si="29"/>
        <v>0</v>
      </c>
      <c r="H50" s="61"/>
      <c r="I50" s="65"/>
      <c r="J50" s="70"/>
      <c r="K50" s="66"/>
      <c r="L50" s="85"/>
      <c r="M50" s="86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</row>
    <row r="51" spans="1:28" s="5" customFormat="1" ht="26.25" customHeight="1">
      <c r="A51" s="294">
        <v>49</v>
      </c>
      <c r="B51" s="148"/>
      <c r="C51" s="132">
        <f>+$AB1036</f>
        <v>0</v>
      </c>
      <c r="D51" s="180"/>
      <c r="E51" s="270">
        <v>0</v>
      </c>
      <c r="F51" s="270">
        <f t="shared" si="28"/>
        <v>0</v>
      </c>
      <c r="G51" s="302">
        <f t="shared" si="29"/>
        <v>0</v>
      </c>
      <c r="H51" s="61"/>
      <c r="I51" s="65"/>
      <c r="J51" s="70"/>
      <c r="K51" s="66"/>
      <c r="L51" s="85"/>
      <c r="M51" s="86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</row>
    <row r="52" spans="1:28" s="5" customFormat="1" ht="26.25" customHeight="1">
      <c r="A52" s="294">
        <v>50</v>
      </c>
      <c r="B52" s="148"/>
      <c r="C52" s="132">
        <f>+$AB1056</f>
        <v>0</v>
      </c>
      <c r="D52" s="180"/>
      <c r="E52" s="270">
        <v>0</v>
      </c>
      <c r="F52" s="270">
        <f t="shared" si="28"/>
        <v>0</v>
      </c>
      <c r="G52" s="302">
        <f t="shared" si="29"/>
        <v>0</v>
      </c>
      <c r="H52" s="61">
        <f>G52</f>
        <v>0</v>
      </c>
      <c r="I52" s="65">
        <f>H52-C52</f>
        <v>0</v>
      </c>
      <c r="J52" s="70" t="str">
        <f>IF(((C52/(E52+1))&gt;0.1),(IF(((DATEDIF('ראשי-פרטים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52" s="66"/>
      <c r="L52" s="85"/>
      <c r="M52" s="86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</row>
    <row r="53" spans="1:28" s="5" customFormat="1" ht="25.5" customHeight="1">
      <c r="A53" s="303"/>
      <c r="B53" s="304" t="s">
        <v>3</v>
      </c>
      <c r="C53" s="284">
        <f t="shared" ref="C53" si="30">SUM(C3:C52)</f>
        <v>0</v>
      </c>
      <c r="D53" s="284">
        <f t="shared" ref="D53" si="31">SUM(D3:D52)</f>
        <v>0</v>
      </c>
      <c r="E53" s="284">
        <f>SUM(E3:E52)</f>
        <v>0</v>
      </c>
      <c r="F53" s="284">
        <f>SUM(F3:F52)</f>
        <v>0</v>
      </c>
      <c r="G53" s="284">
        <f>SUM(G3:G52)</f>
        <v>0</v>
      </c>
      <c r="H53" s="59">
        <f>SUM(H3:H52)</f>
        <v>0</v>
      </c>
      <c r="I53" s="70">
        <f>SUM(I3:I52)</f>
        <v>0</v>
      </c>
      <c r="J53" s="70"/>
      <c r="K53" s="71"/>
      <c r="L53" s="85"/>
      <c r="M53" s="86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</row>
    <row r="54" spans="1:28" s="5" customFormat="1" ht="25.5" customHeight="1">
      <c r="A54" s="305">
        <f>INDEX('ראשי-פרטים כלליים וריכוז הוצאות'!$O$102:$O$151,A58)</f>
        <v>0.2</v>
      </c>
      <c r="B54" s="304" t="s">
        <v>114</v>
      </c>
      <c r="C54" s="306">
        <f>C53*$A$54</f>
        <v>0</v>
      </c>
      <c r="D54" s="306">
        <f t="shared" ref="D54" si="32">D53*$A$54</f>
        <v>0</v>
      </c>
      <c r="E54" s="306">
        <f>E53*$A$54</f>
        <v>0</v>
      </c>
      <c r="F54" s="306">
        <f>F53*$A$54</f>
        <v>0</v>
      </c>
      <c r="G54" s="306">
        <f>G53*$A$54</f>
        <v>0</v>
      </c>
      <c r="H54" s="59">
        <f>H53*$A$54</f>
        <v>0</v>
      </c>
      <c r="I54" s="70">
        <f>I53*$A$54</f>
        <v>0</v>
      </c>
      <c r="J54" s="70"/>
      <c r="K54" s="71"/>
      <c r="L54" s="85"/>
      <c r="M54" s="86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</row>
    <row r="55" spans="1:28" s="5" customFormat="1" ht="25.5" customHeight="1">
      <c r="A55" s="303"/>
      <c r="B55" s="304" t="s">
        <v>3</v>
      </c>
      <c r="C55" s="284">
        <f>C53+C54</f>
        <v>0</v>
      </c>
      <c r="D55" s="284">
        <f t="shared" ref="D55" si="33">D53+D54</f>
        <v>0</v>
      </c>
      <c r="E55" s="284">
        <f>E53+E54</f>
        <v>0</v>
      </c>
      <c r="F55" s="284">
        <f>F53+F54</f>
        <v>0</v>
      </c>
      <c r="G55" s="284">
        <f>G53+G54</f>
        <v>0</v>
      </c>
      <c r="H55" s="59">
        <f>H53+H54</f>
        <v>0</v>
      </c>
      <c r="I55" s="70">
        <f>I53+I54</f>
        <v>0</v>
      </c>
      <c r="J55" s="70"/>
      <c r="K55" s="71"/>
      <c r="L55" s="85"/>
      <c r="M55" s="86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</row>
    <row r="56" spans="1:28" s="83" customFormat="1">
      <c r="M56" s="84"/>
    </row>
    <row r="57" spans="1:28" s="83" customFormat="1">
      <c r="M57" s="84"/>
    </row>
    <row r="58" spans="1:28" s="83" customFormat="1">
      <c r="A58" s="215">
        <f>'ראשי-פרטים כלליים וריכוז הוצאות'!$F$99</f>
        <v>11</v>
      </c>
      <c r="M58" s="84"/>
    </row>
    <row r="59" spans="1:28" s="83" customFormat="1">
      <c r="A59" s="215">
        <f>INDEX('ראשי-פרטים כלליים וריכוז הוצאות'!$H$102:$H$151,A58)</f>
        <v>1</v>
      </c>
      <c r="M59" s="84"/>
    </row>
    <row r="60" spans="1:28" s="83" customFormat="1">
      <c r="M60" s="84"/>
    </row>
    <row r="61" spans="1:28" s="83" customFormat="1">
      <c r="M61" s="84"/>
    </row>
    <row r="62" spans="1:28" s="83" customFormat="1" ht="18.75">
      <c r="B62" s="78" t="s">
        <v>35</v>
      </c>
      <c r="C62" s="79">
        <f>'ראשי-פרטים כלליים וריכוז הוצאות'!F10</f>
        <v>0</v>
      </c>
      <c r="D62" s="80" t="s">
        <v>36</v>
      </c>
      <c r="E62" s="79">
        <f>'ראשי-פרטים כלליים וריכוז הוצאות'!F11</f>
        <v>0</v>
      </c>
      <c r="M62" s="84"/>
    </row>
    <row r="63" spans="1:28" s="83" customFormat="1" ht="13.5" thickBot="1">
      <c r="M63" s="84"/>
    </row>
    <row r="64" spans="1:28" s="83" customFormat="1" ht="12.75" customHeight="1">
      <c r="A64" s="24">
        <v>1</v>
      </c>
      <c r="B64" s="25"/>
      <c r="C64" s="514" t="s">
        <v>138</v>
      </c>
      <c r="D64" s="514" t="s">
        <v>27</v>
      </c>
      <c r="E64" s="516" t="s">
        <v>13</v>
      </c>
      <c r="L64" s="24">
        <v>1</v>
      </c>
      <c r="M64" s="25"/>
      <c r="N64" s="514" t="s">
        <v>138</v>
      </c>
      <c r="O64" s="514" t="s">
        <v>27</v>
      </c>
      <c r="P64" s="516" t="s">
        <v>13</v>
      </c>
      <c r="R64" s="24">
        <v>1</v>
      </c>
      <c r="S64" s="25"/>
      <c r="T64" s="514" t="s">
        <v>138</v>
      </c>
      <c r="U64" s="514" t="s">
        <v>27</v>
      </c>
      <c r="V64" s="516" t="s">
        <v>13</v>
      </c>
      <c r="X64" s="24">
        <v>1</v>
      </c>
      <c r="Y64" s="25"/>
      <c r="Z64" s="514" t="s">
        <v>138</v>
      </c>
      <c r="AA64" s="514" t="s">
        <v>27</v>
      </c>
      <c r="AB64" s="516" t="s">
        <v>13</v>
      </c>
    </row>
    <row r="65" spans="1:28" s="83" customFormat="1" ht="63.75">
      <c r="A65" s="26" t="s">
        <v>7</v>
      </c>
      <c r="B65" s="50" t="str">
        <f>+"מספר אסמכתא "&amp;B3&amp;"         חזרה לטבלה "</f>
        <v xml:space="preserve">מספר אסמכתא          חזרה לטבלה </v>
      </c>
      <c r="C65" s="515"/>
      <c r="D65" s="515"/>
      <c r="E65" s="517"/>
      <c r="L65" s="26" t="s">
        <v>19</v>
      </c>
      <c r="M65" s="50" t="str">
        <f>+"מספר אסמכתא "&amp;$B3&amp;"         חזרה לטבלה "</f>
        <v xml:space="preserve">מספר אסמכתא          חזרה לטבלה </v>
      </c>
      <c r="N65" s="515"/>
      <c r="O65" s="515"/>
      <c r="P65" s="517"/>
      <c r="R65" s="26" t="s">
        <v>19</v>
      </c>
      <c r="S65" s="50" t="str">
        <f>+"מספר אסמכתא "&amp;B3&amp;"         חזרה לטבלה "</f>
        <v xml:space="preserve">מספר אסמכתא          חזרה לטבלה </v>
      </c>
      <c r="T65" s="515"/>
      <c r="U65" s="515"/>
      <c r="V65" s="517"/>
      <c r="X65" s="26" t="s">
        <v>19</v>
      </c>
      <c r="Y65" s="50" t="str">
        <f>+"מספר אסמכתא "&amp;B3&amp;"         חזרה לטבלה "</f>
        <v xml:space="preserve">מספר אסמכתא          חזרה לטבלה </v>
      </c>
      <c r="Z65" s="515"/>
      <c r="AA65" s="515"/>
      <c r="AB65" s="517"/>
    </row>
    <row r="66" spans="1:28" s="83" customFormat="1">
      <c r="A66" s="30">
        <v>1</v>
      </c>
      <c r="B66" s="118"/>
      <c r="C66" s="119"/>
      <c r="D66" s="119"/>
      <c r="E66" s="120"/>
      <c r="L66" s="30">
        <v>12</v>
      </c>
      <c r="M66" s="118"/>
      <c r="N66" s="119"/>
      <c r="O66" s="119"/>
      <c r="P66" s="120"/>
      <c r="R66" s="30">
        <v>23</v>
      </c>
      <c r="S66" s="118"/>
      <c r="T66" s="119"/>
      <c r="U66" s="119"/>
      <c r="V66" s="120"/>
      <c r="X66" s="30">
        <v>34</v>
      </c>
      <c r="Y66" s="118"/>
      <c r="Z66" s="119"/>
      <c r="AA66" s="119"/>
      <c r="AB66" s="120"/>
    </row>
    <row r="67" spans="1:28" s="83" customFormat="1">
      <c r="A67" s="30">
        <v>2</v>
      </c>
      <c r="B67" s="118"/>
      <c r="C67" s="119"/>
      <c r="D67" s="119"/>
      <c r="E67" s="120"/>
      <c r="L67" s="30">
        <v>13</v>
      </c>
      <c r="M67" s="118"/>
      <c r="N67" s="119"/>
      <c r="O67" s="119"/>
      <c r="P67" s="120"/>
      <c r="R67" s="30">
        <v>24</v>
      </c>
      <c r="S67" s="118"/>
      <c r="T67" s="119"/>
      <c r="U67" s="119"/>
      <c r="V67" s="120"/>
      <c r="X67" s="30">
        <v>35</v>
      </c>
      <c r="Y67" s="118"/>
      <c r="Z67" s="119"/>
      <c r="AA67" s="119"/>
      <c r="AB67" s="120"/>
    </row>
    <row r="68" spans="1:28" s="83" customFormat="1">
      <c r="A68" s="30">
        <v>3</v>
      </c>
      <c r="B68" s="118"/>
      <c r="C68" s="119"/>
      <c r="D68" s="119"/>
      <c r="E68" s="120"/>
      <c r="L68" s="30">
        <v>14</v>
      </c>
      <c r="M68" s="118"/>
      <c r="N68" s="119"/>
      <c r="O68" s="119"/>
      <c r="P68" s="120"/>
      <c r="R68" s="30">
        <v>25</v>
      </c>
      <c r="S68" s="118"/>
      <c r="T68" s="119"/>
      <c r="U68" s="119"/>
      <c r="V68" s="120"/>
      <c r="X68" s="30">
        <v>36</v>
      </c>
      <c r="Y68" s="118"/>
      <c r="Z68" s="119"/>
      <c r="AA68" s="119"/>
      <c r="AB68" s="120"/>
    </row>
    <row r="69" spans="1:28" s="83" customFormat="1">
      <c r="A69" s="30">
        <v>4</v>
      </c>
      <c r="B69" s="118"/>
      <c r="C69" s="119"/>
      <c r="D69" s="119"/>
      <c r="E69" s="120"/>
      <c r="L69" s="30">
        <v>15</v>
      </c>
      <c r="M69" s="118"/>
      <c r="N69" s="119"/>
      <c r="O69" s="119"/>
      <c r="P69" s="120"/>
      <c r="R69" s="30">
        <v>26</v>
      </c>
      <c r="S69" s="118"/>
      <c r="T69" s="119"/>
      <c r="U69" s="119"/>
      <c r="V69" s="120"/>
      <c r="X69" s="30">
        <v>37</v>
      </c>
      <c r="Y69" s="118"/>
      <c r="Z69" s="119"/>
      <c r="AA69" s="119"/>
      <c r="AB69" s="120"/>
    </row>
    <row r="70" spans="1:28" s="83" customFormat="1">
      <c r="A70" s="30">
        <v>5</v>
      </c>
      <c r="B70" s="118"/>
      <c r="C70" s="119"/>
      <c r="D70" s="119"/>
      <c r="E70" s="120"/>
      <c r="L70" s="30">
        <v>16</v>
      </c>
      <c r="M70" s="118"/>
      <c r="N70" s="119"/>
      <c r="O70" s="119"/>
      <c r="P70" s="120"/>
      <c r="R70" s="30">
        <v>27</v>
      </c>
      <c r="S70" s="118"/>
      <c r="T70" s="119"/>
      <c r="U70" s="119"/>
      <c r="V70" s="120"/>
      <c r="X70" s="30">
        <v>38</v>
      </c>
      <c r="Y70" s="118"/>
      <c r="Z70" s="119"/>
      <c r="AA70" s="119"/>
      <c r="AB70" s="120"/>
    </row>
    <row r="71" spans="1:28" s="83" customFormat="1">
      <c r="A71" s="30">
        <v>6</v>
      </c>
      <c r="B71" s="118"/>
      <c r="C71" s="119"/>
      <c r="D71" s="119"/>
      <c r="E71" s="120"/>
      <c r="L71" s="30">
        <v>17</v>
      </c>
      <c r="M71" s="118"/>
      <c r="N71" s="119"/>
      <c r="O71" s="119"/>
      <c r="P71" s="120"/>
      <c r="R71" s="30">
        <v>28</v>
      </c>
      <c r="S71" s="118"/>
      <c r="T71" s="119"/>
      <c r="U71" s="119"/>
      <c r="V71" s="120"/>
      <c r="X71" s="30">
        <v>39</v>
      </c>
      <c r="Y71" s="118"/>
      <c r="Z71" s="119"/>
      <c r="AA71" s="119"/>
      <c r="AB71" s="120"/>
    </row>
    <row r="72" spans="1:28" s="83" customFormat="1">
      <c r="A72" s="30">
        <v>7</v>
      </c>
      <c r="B72" s="118"/>
      <c r="C72" s="119"/>
      <c r="D72" s="119"/>
      <c r="E72" s="120"/>
      <c r="L72" s="30">
        <v>18</v>
      </c>
      <c r="M72" s="118"/>
      <c r="N72" s="119"/>
      <c r="O72" s="119"/>
      <c r="P72" s="120"/>
      <c r="R72" s="30">
        <v>29</v>
      </c>
      <c r="S72" s="118"/>
      <c r="T72" s="119"/>
      <c r="U72" s="119"/>
      <c r="V72" s="120"/>
      <c r="X72" s="30">
        <v>40</v>
      </c>
      <c r="Y72" s="118"/>
      <c r="Z72" s="119"/>
      <c r="AA72" s="119"/>
      <c r="AB72" s="120"/>
    </row>
    <row r="73" spans="1:28" s="83" customFormat="1">
      <c r="A73" s="30">
        <v>8</v>
      </c>
      <c r="B73" s="118"/>
      <c r="C73" s="119"/>
      <c r="D73" s="119"/>
      <c r="E73" s="120"/>
      <c r="L73" s="30">
        <v>19</v>
      </c>
      <c r="M73" s="118"/>
      <c r="N73" s="119"/>
      <c r="O73" s="119"/>
      <c r="P73" s="120"/>
      <c r="R73" s="30">
        <v>30</v>
      </c>
      <c r="S73" s="118"/>
      <c r="T73" s="119"/>
      <c r="U73" s="119"/>
      <c r="V73" s="120"/>
      <c r="X73" s="30">
        <v>41</v>
      </c>
      <c r="Y73" s="118"/>
      <c r="Z73" s="119"/>
      <c r="AA73" s="119"/>
      <c r="AB73" s="120"/>
    </row>
    <row r="74" spans="1:28" s="83" customFormat="1">
      <c r="A74" s="30">
        <v>9</v>
      </c>
      <c r="B74" s="118"/>
      <c r="C74" s="119"/>
      <c r="D74" s="119"/>
      <c r="E74" s="120"/>
      <c r="L74" s="30">
        <v>20</v>
      </c>
      <c r="M74" s="118"/>
      <c r="N74" s="119"/>
      <c r="O74" s="119"/>
      <c r="P74" s="120"/>
      <c r="R74" s="30">
        <v>31</v>
      </c>
      <c r="S74" s="118"/>
      <c r="T74" s="119"/>
      <c r="U74" s="119"/>
      <c r="V74" s="120"/>
      <c r="X74" s="30">
        <v>42</v>
      </c>
      <c r="Y74" s="118"/>
      <c r="Z74" s="119"/>
      <c r="AA74" s="119"/>
      <c r="AB74" s="120"/>
    </row>
    <row r="75" spans="1:28" s="83" customFormat="1">
      <c r="A75" s="30">
        <v>10</v>
      </c>
      <c r="B75" s="118"/>
      <c r="C75" s="119"/>
      <c r="D75" s="119"/>
      <c r="E75" s="120"/>
      <c r="L75" s="30">
        <v>21</v>
      </c>
      <c r="M75" s="118"/>
      <c r="N75" s="119"/>
      <c r="O75" s="119"/>
      <c r="P75" s="120"/>
      <c r="R75" s="30">
        <v>32</v>
      </c>
      <c r="S75" s="118"/>
      <c r="T75" s="119"/>
      <c r="U75" s="119"/>
      <c r="V75" s="120"/>
      <c r="X75" s="30">
        <v>43</v>
      </c>
      <c r="Y75" s="118"/>
      <c r="Z75" s="119"/>
      <c r="AA75" s="119"/>
      <c r="AB75" s="120"/>
    </row>
    <row r="76" spans="1:28" s="83" customFormat="1" ht="13.5" thickBot="1">
      <c r="A76" s="30">
        <v>11</v>
      </c>
      <c r="B76" s="118"/>
      <c r="C76" s="119"/>
      <c r="D76" s="119"/>
      <c r="E76" s="120"/>
      <c r="L76" s="30">
        <v>22</v>
      </c>
      <c r="M76" s="118"/>
      <c r="N76" s="119"/>
      <c r="O76" s="119"/>
      <c r="P76" s="120"/>
      <c r="R76" s="30">
        <v>33</v>
      </c>
      <c r="S76" s="118"/>
      <c r="T76" s="119"/>
      <c r="U76" s="119"/>
      <c r="V76" s="120"/>
      <c r="X76" s="31"/>
      <c r="Y76" s="33" t="s">
        <v>3</v>
      </c>
      <c r="Z76" s="34"/>
      <c r="AA76" s="34"/>
      <c r="AB76" s="138">
        <f>SUM(E66:E76)+SUM(P66:P76)+SUM(AB66:AB75)+SUM(V66:V76)</f>
        <v>0</v>
      </c>
    </row>
    <row r="77" spans="1:28" s="83" customFormat="1">
      <c r="B77" s="88"/>
      <c r="C77" s="89"/>
      <c r="D77" s="89"/>
      <c r="E77" s="84"/>
      <c r="M77" s="88"/>
      <c r="N77" s="89"/>
      <c r="O77" s="89"/>
      <c r="P77" s="84"/>
      <c r="S77" s="88"/>
      <c r="T77" s="89"/>
      <c r="U77" s="89"/>
      <c r="V77" s="84"/>
      <c r="Y77" s="88"/>
      <c r="Z77" s="89"/>
      <c r="AA77" s="89"/>
      <c r="AB77" s="84"/>
    </row>
    <row r="78" spans="1:28" s="83" customFormat="1">
      <c r="B78" s="88"/>
      <c r="C78" s="89"/>
      <c r="D78" s="89"/>
      <c r="E78" s="84"/>
      <c r="M78" s="88"/>
      <c r="N78" s="89"/>
      <c r="O78" s="89"/>
      <c r="P78" s="84"/>
      <c r="S78" s="88"/>
      <c r="T78" s="89"/>
      <c r="U78" s="89"/>
      <c r="V78" s="84"/>
      <c r="Y78" s="88"/>
      <c r="Z78" s="89"/>
      <c r="AA78" s="89"/>
      <c r="AB78" s="84"/>
    </row>
    <row r="79" spans="1:28" s="83" customFormat="1">
      <c r="B79" s="88"/>
      <c r="C79" s="89"/>
      <c r="D79" s="89"/>
      <c r="E79" s="84"/>
      <c r="M79" s="88"/>
      <c r="N79" s="89"/>
      <c r="O79" s="89"/>
      <c r="P79" s="84"/>
      <c r="S79" s="88"/>
      <c r="T79" s="89"/>
      <c r="U79" s="89"/>
      <c r="V79" s="84"/>
      <c r="Y79" s="88"/>
      <c r="Z79" s="89"/>
      <c r="AA79" s="89"/>
      <c r="AB79" s="84"/>
    </row>
    <row r="80" spans="1:28" s="83" customFormat="1">
      <c r="B80" s="88"/>
      <c r="C80" s="89"/>
      <c r="D80" s="89"/>
      <c r="E80" s="84"/>
      <c r="M80" s="88"/>
      <c r="N80" s="89"/>
      <c r="O80" s="89"/>
      <c r="P80" s="84"/>
      <c r="S80" s="88"/>
      <c r="T80" s="89"/>
      <c r="U80" s="89"/>
      <c r="V80" s="84"/>
      <c r="Y80" s="88"/>
      <c r="Z80" s="89"/>
      <c r="AA80" s="89"/>
      <c r="AB80" s="84"/>
    </row>
    <row r="81" spans="1:28" s="83" customFormat="1">
      <c r="B81" s="88"/>
      <c r="C81" s="89"/>
      <c r="D81" s="89"/>
      <c r="E81" s="84"/>
      <c r="M81" s="88"/>
      <c r="N81" s="89"/>
      <c r="O81" s="89"/>
      <c r="P81" s="84"/>
      <c r="S81" s="88"/>
      <c r="T81" s="89"/>
      <c r="U81" s="89"/>
      <c r="V81" s="84"/>
      <c r="Y81" s="88"/>
      <c r="Z81" s="89"/>
      <c r="AA81" s="89"/>
      <c r="AB81" s="84"/>
    </row>
    <row r="82" spans="1:28" s="83" customFormat="1">
      <c r="B82" s="88"/>
      <c r="C82" s="89"/>
      <c r="D82" s="89"/>
      <c r="E82" s="84"/>
      <c r="M82" s="88"/>
      <c r="N82" s="89"/>
      <c r="O82" s="89"/>
      <c r="P82" s="84"/>
      <c r="S82" s="88"/>
      <c r="T82" s="89"/>
      <c r="U82" s="89"/>
      <c r="V82" s="84"/>
      <c r="Y82" s="88"/>
      <c r="Z82" s="89"/>
      <c r="AA82" s="89"/>
      <c r="AB82" s="84"/>
    </row>
    <row r="83" spans="1:28" s="83" customFormat="1" ht="13.5" thickBot="1">
      <c r="B83" s="88"/>
      <c r="C83" s="89"/>
      <c r="D83" s="89"/>
      <c r="E83" s="84"/>
      <c r="M83" s="88"/>
      <c r="N83" s="89"/>
      <c r="O83" s="89"/>
      <c r="P83" s="84"/>
      <c r="S83" s="88"/>
      <c r="T83" s="89"/>
      <c r="U83" s="89"/>
      <c r="V83" s="84"/>
      <c r="Y83" s="88"/>
      <c r="Z83" s="89"/>
      <c r="AA83" s="89"/>
      <c r="AB83" s="84"/>
    </row>
    <row r="84" spans="1:28" s="83" customFormat="1" ht="12.75" customHeight="1">
      <c r="A84" s="24">
        <v>2</v>
      </c>
      <c r="B84" s="25"/>
      <c r="C84" s="514" t="s">
        <v>138</v>
      </c>
      <c r="D84" s="514" t="s">
        <v>27</v>
      </c>
      <c r="E84" s="516" t="s">
        <v>13</v>
      </c>
      <c r="L84" s="24">
        <v>2</v>
      </c>
      <c r="M84" s="25"/>
      <c r="N84" s="514" t="s">
        <v>138</v>
      </c>
      <c r="O84" s="514" t="s">
        <v>27</v>
      </c>
      <c r="P84" s="516" t="s">
        <v>13</v>
      </c>
      <c r="R84" s="24">
        <v>2</v>
      </c>
      <c r="S84" s="25"/>
      <c r="T84" s="514" t="s">
        <v>138</v>
      </c>
      <c r="U84" s="514" t="s">
        <v>27</v>
      </c>
      <c r="V84" s="516" t="s">
        <v>13</v>
      </c>
      <c r="X84" s="24">
        <v>2</v>
      </c>
      <c r="Y84" s="25"/>
      <c r="Z84" s="514" t="s">
        <v>138</v>
      </c>
      <c r="AA84" s="514" t="s">
        <v>27</v>
      </c>
      <c r="AB84" s="516" t="s">
        <v>13</v>
      </c>
    </row>
    <row r="85" spans="1:28" s="83" customFormat="1" ht="63.75">
      <c r="A85" s="26" t="s">
        <v>7</v>
      </c>
      <c r="B85" s="50" t="str">
        <f>+"מספר אסמכתא "&amp;B4&amp;"         חזרה לטבלה "</f>
        <v xml:space="preserve">מספר אסמכתא          חזרה לטבלה </v>
      </c>
      <c r="C85" s="515"/>
      <c r="D85" s="515"/>
      <c r="E85" s="517"/>
      <c r="L85" s="26" t="s">
        <v>19</v>
      </c>
      <c r="M85" s="50" t="str">
        <f>+"מספר אסמכתא "&amp;$B4&amp;"         חזרה לטבלה "</f>
        <v xml:space="preserve">מספר אסמכתא          חזרה לטבלה </v>
      </c>
      <c r="N85" s="515"/>
      <c r="O85" s="515"/>
      <c r="P85" s="517"/>
      <c r="R85" s="26" t="s">
        <v>19</v>
      </c>
      <c r="S85" s="50" t="str">
        <f>+"מספר אסמכתא "&amp;B4&amp;"         חזרה לטבלה "</f>
        <v xml:space="preserve">מספר אסמכתא          חזרה לטבלה </v>
      </c>
      <c r="T85" s="515"/>
      <c r="U85" s="515"/>
      <c r="V85" s="517"/>
      <c r="X85" s="26" t="s">
        <v>19</v>
      </c>
      <c r="Y85" s="50" t="str">
        <f>+"מספר אסמכתא "&amp;B4&amp;"         חזרה לטבלה "</f>
        <v xml:space="preserve">מספר אסמכתא          חזרה לטבלה </v>
      </c>
      <c r="Z85" s="515"/>
      <c r="AA85" s="515"/>
      <c r="AB85" s="517"/>
    </row>
    <row r="86" spans="1:28" s="83" customFormat="1">
      <c r="A86" s="30">
        <v>1</v>
      </c>
      <c r="B86" s="118"/>
      <c r="C86" s="119"/>
      <c r="D86" s="119"/>
      <c r="E86" s="120"/>
      <c r="L86" s="30">
        <v>12</v>
      </c>
      <c r="M86" s="118"/>
      <c r="N86" s="119"/>
      <c r="O86" s="119"/>
      <c r="P86" s="120"/>
      <c r="R86" s="30">
        <v>23</v>
      </c>
      <c r="S86" s="118"/>
      <c r="T86" s="119"/>
      <c r="U86" s="119"/>
      <c r="V86" s="120"/>
      <c r="X86" s="30">
        <v>34</v>
      </c>
      <c r="Y86" s="118"/>
      <c r="Z86" s="119"/>
      <c r="AA86" s="119"/>
      <c r="AB86" s="120"/>
    </row>
    <row r="87" spans="1:28" s="83" customFormat="1">
      <c r="A87" s="30">
        <v>2</v>
      </c>
      <c r="B87" s="118"/>
      <c r="C87" s="119"/>
      <c r="D87" s="119"/>
      <c r="E87" s="120"/>
      <c r="L87" s="30">
        <v>13</v>
      </c>
      <c r="M87" s="118"/>
      <c r="N87" s="119"/>
      <c r="O87" s="119"/>
      <c r="P87" s="120"/>
      <c r="R87" s="30">
        <v>24</v>
      </c>
      <c r="S87" s="118"/>
      <c r="T87" s="119"/>
      <c r="U87" s="119"/>
      <c r="V87" s="120"/>
      <c r="X87" s="30">
        <v>35</v>
      </c>
      <c r="Y87" s="118"/>
      <c r="Z87" s="119"/>
      <c r="AA87" s="119"/>
      <c r="AB87" s="120"/>
    </row>
    <row r="88" spans="1:28" s="83" customFormat="1">
      <c r="A88" s="30">
        <v>3</v>
      </c>
      <c r="B88" s="118"/>
      <c r="C88" s="119"/>
      <c r="D88" s="119"/>
      <c r="E88" s="120"/>
      <c r="L88" s="30">
        <v>14</v>
      </c>
      <c r="M88" s="118"/>
      <c r="N88" s="119"/>
      <c r="O88" s="119"/>
      <c r="P88" s="120"/>
      <c r="R88" s="30">
        <v>25</v>
      </c>
      <c r="S88" s="118"/>
      <c r="T88" s="119"/>
      <c r="U88" s="119"/>
      <c r="V88" s="120"/>
      <c r="X88" s="30">
        <v>36</v>
      </c>
      <c r="Y88" s="118"/>
      <c r="Z88" s="119"/>
      <c r="AA88" s="119"/>
      <c r="AB88" s="120"/>
    </row>
    <row r="89" spans="1:28" s="83" customFormat="1">
      <c r="A89" s="30">
        <v>4</v>
      </c>
      <c r="B89" s="118"/>
      <c r="C89" s="119"/>
      <c r="D89" s="119"/>
      <c r="E89" s="120"/>
      <c r="L89" s="30">
        <v>15</v>
      </c>
      <c r="M89" s="118"/>
      <c r="N89" s="119"/>
      <c r="O89" s="119"/>
      <c r="P89" s="120"/>
      <c r="R89" s="30">
        <v>26</v>
      </c>
      <c r="S89" s="118"/>
      <c r="T89" s="119"/>
      <c r="U89" s="119"/>
      <c r="V89" s="120"/>
      <c r="X89" s="30">
        <v>37</v>
      </c>
      <c r="Y89" s="118"/>
      <c r="Z89" s="119"/>
      <c r="AA89" s="119"/>
      <c r="AB89" s="120"/>
    </row>
    <row r="90" spans="1:28" s="83" customFormat="1">
      <c r="A90" s="30">
        <v>5</v>
      </c>
      <c r="B90" s="118"/>
      <c r="C90" s="119"/>
      <c r="D90" s="119"/>
      <c r="E90" s="120"/>
      <c r="L90" s="30">
        <v>16</v>
      </c>
      <c r="M90" s="118"/>
      <c r="N90" s="119"/>
      <c r="O90" s="119"/>
      <c r="P90" s="120"/>
      <c r="R90" s="30">
        <v>27</v>
      </c>
      <c r="S90" s="118"/>
      <c r="T90" s="119"/>
      <c r="U90" s="119"/>
      <c r="V90" s="120"/>
      <c r="X90" s="30">
        <v>38</v>
      </c>
      <c r="Y90" s="118"/>
      <c r="Z90" s="119"/>
      <c r="AA90" s="119"/>
      <c r="AB90" s="120"/>
    </row>
    <row r="91" spans="1:28" s="83" customFormat="1">
      <c r="A91" s="30">
        <v>6</v>
      </c>
      <c r="B91" s="118"/>
      <c r="C91" s="119"/>
      <c r="D91" s="119"/>
      <c r="E91" s="120"/>
      <c r="L91" s="30">
        <v>17</v>
      </c>
      <c r="M91" s="118"/>
      <c r="N91" s="119"/>
      <c r="O91" s="119"/>
      <c r="P91" s="120"/>
      <c r="R91" s="30">
        <v>28</v>
      </c>
      <c r="S91" s="118"/>
      <c r="T91" s="119"/>
      <c r="U91" s="119"/>
      <c r="V91" s="120"/>
      <c r="X91" s="30">
        <v>39</v>
      </c>
      <c r="Y91" s="118"/>
      <c r="Z91" s="119"/>
      <c r="AA91" s="119"/>
      <c r="AB91" s="120"/>
    </row>
    <row r="92" spans="1:28" s="83" customFormat="1">
      <c r="A92" s="30">
        <v>7</v>
      </c>
      <c r="B92" s="118"/>
      <c r="C92" s="119"/>
      <c r="D92" s="119"/>
      <c r="E92" s="120"/>
      <c r="L92" s="30">
        <v>18</v>
      </c>
      <c r="M92" s="118"/>
      <c r="N92" s="119"/>
      <c r="O92" s="119"/>
      <c r="P92" s="120"/>
      <c r="R92" s="30">
        <v>29</v>
      </c>
      <c r="S92" s="118"/>
      <c r="T92" s="119"/>
      <c r="U92" s="119"/>
      <c r="V92" s="120"/>
      <c r="X92" s="30">
        <v>40</v>
      </c>
      <c r="Y92" s="118"/>
      <c r="Z92" s="119"/>
      <c r="AA92" s="119"/>
      <c r="AB92" s="120"/>
    </row>
    <row r="93" spans="1:28" s="83" customFormat="1">
      <c r="A93" s="30">
        <v>8</v>
      </c>
      <c r="B93" s="118"/>
      <c r="C93" s="119"/>
      <c r="D93" s="119"/>
      <c r="E93" s="120"/>
      <c r="L93" s="30">
        <v>19</v>
      </c>
      <c r="M93" s="118"/>
      <c r="N93" s="119"/>
      <c r="O93" s="119"/>
      <c r="P93" s="120"/>
      <c r="R93" s="30">
        <v>30</v>
      </c>
      <c r="S93" s="118"/>
      <c r="T93" s="119"/>
      <c r="U93" s="119"/>
      <c r="V93" s="120"/>
      <c r="X93" s="30">
        <v>41</v>
      </c>
      <c r="Y93" s="118"/>
      <c r="Z93" s="119"/>
      <c r="AA93" s="119"/>
      <c r="AB93" s="120"/>
    </row>
    <row r="94" spans="1:28" s="83" customFormat="1">
      <c r="A94" s="30">
        <v>9</v>
      </c>
      <c r="B94" s="118"/>
      <c r="C94" s="119"/>
      <c r="D94" s="119"/>
      <c r="E94" s="120"/>
      <c r="L94" s="30">
        <v>20</v>
      </c>
      <c r="M94" s="118"/>
      <c r="N94" s="119"/>
      <c r="O94" s="119"/>
      <c r="P94" s="120"/>
      <c r="R94" s="30">
        <v>31</v>
      </c>
      <c r="S94" s="118"/>
      <c r="T94" s="119"/>
      <c r="U94" s="119"/>
      <c r="V94" s="120"/>
      <c r="X94" s="30">
        <v>42</v>
      </c>
      <c r="Y94" s="118"/>
      <c r="Z94" s="119"/>
      <c r="AA94" s="119"/>
      <c r="AB94" s="120"/>
    </row>
    <row r="95" spans="1:28" s="83" customFormat="1">
      <c r="A95" s="30">
        <v>10</v>
      </c>
      <c r="B95" s="118"/>
      <c r="C95" s="119"/>
      <c r="D95" s="119"/>
      <c r="E95" s="120"/>
      <c r="L95" s="30">
        <v>21</v>
      </c>
      <c r="M95" s="118"/>
      <c r="N95" s="119"/>
      <c r="O95" s="119"/>
      <c r="P95" s="120"/>
      <c r="R95" s="30">
        <v>32</v>
      </c>
      <c r="S95" s="118"/>
      <c r="T95" s="119"/>
      <c r="U95" s="119"/>
      <c r="V95" s="120"/>
      <c r="X95" s="30">
        <v>43</v>
      </c>
      <c r="Y95" s="118"/>
      <c r="Z95" s="119"/>
      <c r="AA95" s="119"/>
      <c r="AB95" s="120"/>
    </row>
    <row r="96" spans="1:28" s="83" customFormat="1" ht="13.5" thickBot="1">
      <c r="A96" s="30">
        <v>11</v>
      </c>
      <c r="B96" s="118"/>
      <c r="C96" s="119"/>
      <c r="D96" s="119"/>
      <c r="E96" s="120"/>
      <c r="L96" s="30">
        <v>22</v>
      </c>
      <c r="M96" s="118"/>
      <c r="N96" s="119"/>
      <c r="O96" s="119"/>
      <c r="P96" s="120"/>
      <c r="R96" s="30">
        <v>33</v>
      </c>
      <c r="S96" s="118"/>
      <c r="T96" s="119"/>
      <c r="U96" s="119"/>
      <c r="V96" s="120"/>
      <c r="X96" s="31"/>
      <c r="Y96" s="33" t="s">
        <v>3</v>
      </c>
      <c r="Z96" s="34"/>
      <c r="AA96" s="34"/>
      <c r="AB96" s="138">
        <f>SUM(E86:E96)+SUM(P86:P96)+SUM(AB86:AB95)+SUM(V86:V96)</f>
        <v>0</v>
      </c>
    </row>
    <row r="97" spans="1:28" s="83" customFormat="1">
      <c r="B97" s="88"/>
      <c r="C97" s="89"/>
      <c r="D97" s="89"/>
      <c r="E97" s="84"/>
      <c r="M97" s="88"/>
      <c r="N97" s="89"/>
      <c r="O97" s="89"/>
      <c r="P97" s="84"/>
      <c r="S97" s="88"/>
      <c r="T97" s="89"/>
      <c r="U97" s="89"/>
      <c r="V97" s="84"/>
      <c r="Y97" s="88"/>
      <c r="Z97" s="89"/>
      <c r="AA97" s="89"/>
      <c r="AB97" s="84"/>
    </row>
    <row r="98" spans="1:28" s="83" customFormat="1">
      <c r="B98" s="88"/>
      <c r="C98" s="89"/>
      <c r="D98" s="89"/>
      <c r="E98" s="84"/>
      <c r="M98" s="88"/>
      <c r="N98" s="89"/>
      <c r="O98" s="89"/>
      <c r="P98" s="84"/>
      <c r="S98" s="88"/>
      <c r="T98" s="89"/>
      <c r="U98" s="89"/>
      <c r="V98" s="84"/>
      <c r="Y98" s="88"/>
      <c r="Z98" s="89"/>
      <c r="AA98" s="89"/>
      <c r="AB98" s="84"/>
    </row>
    <row r="99" spans="1:28" s="83" customFormat="1">
      <c r="B99" s="88"/>
      <c r="C99" s="89"/>
      <c r="D99" s="89"/>
      <c r="E99" s="84"/>
      <c r="M99" s="88"/>
      <c r="N99" s="89"/>
      <c r="O99" s="89"/>
      <c r="P99" s="84"/>
      <c r="S99" s="88"/>
      <c r="T99" s="89"/>
      <c r="U99" s="89"/>
      <c r="V99" s="84"/>
      <c r="Y99" s="88"/>
      <c r="Z99" s="89"/>
      <c r="AA99" s="89"/>
      <c r="AB99" s="84"/>
    </row>
    <row r="100" spans="1:28" s="83" customFormat="1">
      <c r="B100" s="88"/>
      <c r="C100" s="89"/>
      <c r="D100" s="89"/>
      <c r="E100" s="84"/>
      <c r="M100" s="88"/>
      <c r="N100" s="89"/>
      <c r="O100" s="89"/>
      <c r="P100" s="84"/>
      <c r="S100" s="88"/>
      <c r="T100" s="89"/>
      <c r="U100" s="89"/>
      <c r="V100" s="84"/>
      <c r="Y100" s="88"/>
      <c r="Z100" s="89"/>
      <c r="AA100" s="89"/>
      <c r="AB100" s="84"/>
    </row>
    <row r="101" spans="1:28" s="83" customFormat="1">
      <c r="B101" s="88"/>
      <c r="C101" s="89"/>
      <c r="D101" s="89"/>
      <c r="E101" s="84"/>
      <c r="M101" s="88"/>
      <c r="N101" s="89"/>
      <c r="O101" s="89"/>
      <c r="P101" s="84"/>
      <c r="S101" s="88"/>
      <c r="T101" s="89"/>
      <c r="U101" s="89"/>
      <c r="V101" s="84"/>
      <c r="Y101" s="88"/>
      <c r="Z101" s="89"/>
      <c r="AA101" s="89"/>
      <c r="AB101" s="84"/>
    </row>
    <row r="102" spans="1:28" s="83" customFormat="1">
      <c r="B102" s="88"/>
      <c r="C102" s="89"/>
      <c r="D102" s="89"/>
      <c r="E102" s="84"/>
      <c r="M102" s="88"/>
      <c r="N102" s="89"/>
      <c r="O102" s="89"/>
      <c r="P102" s="84"/>
      <c r="S102" s="88"/>
      <c r="T102" s="89"/>
      <c r="U102" s="89"/>
      <c r="V102" s="84"/>
      <c r="Y102" s="88"/>
      <c r="Z102" s="89"/>
      <c r="AA102" s="89"/>
      <c r="AB102" s="84"/>
    </row>
    <row r="103" spans="1:28" s="83" customFormat="1" ht="13.5" thickBot="1">
      <c r="B103" s="88"/>
      <c r="C103" s="89"/>
      <c r="D103" s="89"/>
      <c r="E103" s="84"/>
      <c r="M103" s="88"/>
      <c r="N103" s="89"/>
      <c r="O103" s="89"/>
      <c r="P103" s="84"/>
      <c r="S103" s="88"/>
      <c r="T103" s="89"/>
      <c r="U103" s="89"/>
      <c r="V103" s="84"/>
      <c r="Y103" s="88"/>
      <c r="Z103" s="89"/>
      <c r="AA103" s="89"/>
      <c r="AB103" s="84"/>
    </row>
    <row r="104" spans="1:28" s="83" customFormat="1" ht="12.75" customHeight="1">
      <c r="A104" s="24">
        <v>3</v>
      </c>
      <c r="B104" s="25"/>
      <c r="C104" s="514" t="s">
        <v>138</v>
      </c>
      <c r="D104" s="514" t="s">
        <v>27</v>
      </c>
      <c r="E104" s="516" t="s">
        <v>13</v>
      </c>
      <c r="L104" s="24">
        <v>3</v>
      </c>
      <c r="M104" s="25"/>
      <c r="N104" s="514" t="s">
        <v>138</v>
      </c>
      <c r="O104" s="514" t="s">
        <v>27</v>
      </c>
      <c r="P104" s="516" t="s">
        <v>13</v>
      </c>
      <c r="R104" s="24">
        <v>3</v>
      </c>
      <c r="S104" s="25"/>
      <c r="T104" s="514" t="s">
        <v>138</v>
      </c>
      <c r="U104" s="514" t="s">
        <v>27</v>
      </c>
      <c r="V104" s="516" t="s">
        <v>13</v>
      </c>
      <c r="X104" s="24">
        <v>3</v>
      </c>
      <c r="Y104" s="25"/>
      <c r="Z104" s="514" t="s">
        <v>138</v>
      </c>
      <c r="AA104" s="514" t="s">
        <v>27</v>
      </c>
      <c r="AB104" s="516" t="s">
        <v>13</v>
      </c>
    </row>
    <row r="105" spans="1:28" s="83" customFormat="1" ht="63.75">
      <c r="A105" s="26" t="s">
        <v>7</v>
      </c>
      <c r="B105" s="50" t="str">
        <f>+"מספר אסמכתא "&amp;B5&amp;"         חזרה לטבלה "</f>
        <v xml:space="preserve">מספר אסמכתא          חזרה לטבלה </v>
      </c>
      <c r="C105" s="515"/>
      <c r="D105" s="515"/>
      <c r="E105" s="517"/>
      <c r="L105" s="26" t="s">
        <v>19</v>
      </c>
      <c r="M105" s="50" t="str">
        <f>+"מספר אסמכתא "&amp;B5&amp;"         חזרה לטבלה "</f>
        <v xml:space="preserve">מספר אסמכתא          חזרה לטבלה </v>
      </c>
      <c r="N105" s="515"/>
      <c r="O105" s="515"/>
      <c r="P105" s="517"/>
      <c r="R105" s="26" t="s">
        <v>19</v>
      </c>
      <c r="S105" s="50" t="str">
        <f>+"מספר אסמכתא "&amp;B5&amp;"         חזרה לטבלה "</f>
        <v xml:space="preserve">מספר אסמכתא          חזרה לטבלה </v>
      </c>
      <c r="T105" s="515"/>
      <c r="U105" s="515"/>
      <c r="V105" s="517"/>
      <c r="X105" s="26" t="s">
        <v>19</v>
      </c>
      <c r="Y105" s="50" t="str">
        <f>+"מספר אסמכתא "&amp;B5&amp;"         חזרה לטבלה "</f>
        <v xml:space="preserve">מספר אסמכתא          חזרה לטבלה </v>
      </c>
      <c r="Z105" s="515"/>
      <c r="AA105" s="515"/>
      <c r="AB105" s="517"/>
    </row>
    <row r="106" spans="1:28" s="83" customFormat="1">
      <c r="A106" s="30">
        <v>1</v>
      </c>
      <c r="B106" s="118"/>
      <c r="C106" s="119"/>
      <c r="D106" s="119"/>
      <c r="E106" s="120"/>
      <c r="L106" s="30">
        <v>12</v>
      </c>
      <c r="M106" s="118"/>
      <c r="N106" s="119"/>
      <c r="O106" s="119"/>
      <c r="P106" s="120"/>
      <c r="R106" s="30">
        <v>23</v>
      </c>
      <c r="S106" s="118"/>
      <c r="T106" s="119"/>
      <c r="U106" s="119"/>
      <c r="V106" s="120"/>
      <c r="X106" s="30">
        <v>34</v>
      </c>
      <c r="Y106" s="118"/>
      <c r="Z106" s="119"/>
      <c r="AA106" s="119"/>
      <c r="AB106" s="120"/>
    </row>
    <row r="107" spans="1:28" s="83" customFormat="1">
      <c r="A107" s="30">
        <v>2</v>
      </c>
      <c r="B107" s="118"/>
      <c r="C107" s="119"/>
      <c r="D107" s="119"/>
      <c r="E107" s="120"/>
      <c r="L107" s="30">
        <v>13</v>
      </c>
      <c r="M107" s="118"/>
      <c r="N107" s="119"/>
      <c r="O107" s="119"/>
      <c r="P107" s="120"/>
      <c r="R107" s="30">
        <v>24</v>
      </c>
      <c r="S107" s="118"/>
      <c r="T107" s="119"/>
      <c r="U107" s="119"/>
      <c r="V107" s="120"/>
      <c r="X107" s="30">
        <v>35</v>
      </c>
      <c r="Y107" s="118"/>
      <c r="Z107" s="119"/>
      <c r="AA107" s="119"/>
      <c r="AB107" s="120"/>
    </row>
    <row r="108" spans="1:28" s="83" customFormat="1">
      <c r="A108" s="30">
        <v>3</v>
      </c>
      <c r="B108" s="118"/>
      <c r="C108" s="119"/>
      <c r="D108" s="119"/>
      <c r="E108" s="120"/>
      <c r="L108" s="30">
        <v>14</v>
      </c>
      <c r="M108" s="118"/>
      <c r="N108" s="119"/>
      <c r="O108" s="119"/>
      <c r="P108" s="120"/>
      <c r="R108" s="30">
        <v>25</v>
      </c>
      <c r="S108" s="118"/>
      <c r="T108" s="119"/>
      <c r="U108" s="119"/>
      <c r="V108" s="120"/>
      <c r="X108" s="30">
        <v>36</v>
      </c>
      <c r="Y108" s="118"/>
      <c r="Z108" s="119"/>
      <c r="AA108" s="119"/>
      <c r="AB108" s="120"/>
    </row>
    <row r="109" spans="1:28" s="83" customFormat="1">
      <c r="A109" s="30">
        <v>4</v>
      </c>
      <c r="B109" s="118"/>
      <c r="C109" s="119"/>
      <c r="D109" s="119"/>
      <c r="E109" s="120"/>
      <c r="L109" s="30">
        <v>15</v>
      </c>
      <c r="M109" s="118"/>
      <c r="N109" s="119"/>
      <c r="O109" s="119"/>
      <c r="P109" s="120"/>
      <c r="R109" s="30">
        <v>26</v>
      </c>
      <c r="S109" s="118"/>
      <c r="T109" s="119"/>
      <c r="U109" s="119"/>
      <c r="V109" s="120"/>
      <c r="X109" s="30">
        <v>37</v>
      </c>
      <c r="Y109" s="118"/>
      <c r="Z109" s="119"/>
      <c r="AA109" s="119"/>
      <c r="AB109" s="120"/>
    </row>
    <row r="110" spans="1:28" s="83" customFormat="1">
      <c r="A110" s="30">
        <v>5</v>
      </c>
      <c r="B110" s="118"/>
      <c r="C110" s="119"/>
      <c r="D110" s="119"/>
      <c r="E110" s="120"/>
      <c r="L110" s="30">
        <v>16</v>
      </c>
      <c r="M110" s="118"/>
      <c r="N110" s="119"/>
      <c r="O110" s="119"/>
      <c r="P110" s="120"/>
      <c r="R110" s="30">
        <v>27</v>
      </c>
      <c r="S110" s="118"/>
      <c r="T110" s="119"/>
      <c r="U110" s="119"/>
      <c r="V110" s="120"/>
      <c r="X110" s="30">
        <v>38</v>
      </c>
      <c r="Y110" s="118"/>
      <c r="Z110" s="119"/>
      <c r="AA110" s="119"/>
      <c r="AB110" s="120"/>
    </row>
    <row r="111" spans="1:28" s="83" customFormat="1">
      <c r="A111" s="30">
        <v>6</v>
      </c>
      <c r="B111" s="118"/>
      <c r="C111" s="119"/>
      <c r="D111" s="119"/>
      <c r="E111" s="120"/>
      <c r="L111" s="30">
        <v>17</v>
      </c>
      <c r="M111" s="118"/>
      <c r="N111" s="119"/>
      <c r="O111" s="119"/>
      <c r="P111" s="120"/>
      <c r="R111" s="30">
        <v>28</v>
      </c>
      <c r="S111" s="118"/>
      <c r="T111" s="119"/>
      <c r="U111" s="119"/>
      <c r="V111" s="120"/>
      <c r="X111" s="30">
        <v>39</v>
      </c>
      <c r="Y111" s="118"/>
      <c r="Z111" s="119"/>
      <c r="AA111" s="119"/>
      <c r="AB111" s="120"/>
    </row>
    <row r="112" spans="1:28" s="83" customFormat="1">
      <c r="A112" s="30">
        <v>7</v>
      </c>
      <c r="B112" s="118"/>
      <c r="C112" s="119"/>
      <c r="D112" s="119"/>
      <c r="E112" s="120"/>
      <c r="L112" s="30">
        <v>18</v>
      </c>
      <c r="M112" s="118"/>
      <c r="N112" s="119"/>
      <c r="O112" s="119"/>
      <c r="P112" s="120"/>
      <c r="R112" s="30">
        <v>29</v>
      </c>
      <c r="S112" s="118"/>
      <c r="T112" s="119"/>
      <c r="U112" s="119"/>
      <c r="V112" s="120"/>
      <c r="X112" s="30">
        <v>40</v>
      </c>
      <c r="Y112" s="118"/>
      <c r="Z112" s="119"/>
      <c r="AA112" s="119"/>
      <c r="AB112" s="120"/>
    </row>
    <row r="113" spans="1:28" s="83" customFormat="1">
      <c r="A113" s="30">
        <v>8</v>
      </c>
      <c r="B113" s="118"/>
      <c r="C113" s="119"/>
      <c r="D113" s="119"/>
      <c r="E113" s="120"/>
      <c r="L113" s="30">
        <v>19</v>
      </c>
      <c r="M113" s="118"/>
      <c r="N113" s="119"/>
      <c r="O113" s="119"/>
      <c r="P113" s="120"/>
      <c r="R113" s="30">
        <v>30</v>
      </c>
      <c r="S113" s="118"/>
      <c r="T113" s="119"/>
      <c r="U113" s="119"/>
      <c r="V113" s="120"/>
      <c r="X113" s="30">
        <v>41</v>
      </c>
      <c r="Y113" s="118"/>
      <c r="Z113" s="119"/>
      <c r="AA113" s="119"/>
      <c r="AB113" s="120"/>
    </row>
    <row r="114" spans="1:28" s="83" customFormat="1">
      <c r="A114" s="30">
        <v>9</v>
      </c>
      <c r="B114" s="118"/>
      <c r="C114" s="119"/>
      <c r="D114" s="119"/>
      <c r="E114" s="120"/>
      <c r="L114" s="30">
        <v>20</v>
      </c>
      <c r="M114" s="118"/>
      <c r="N114" s="119"/>
      <c r="O114" s="119"/>
      <c r="P114" s="120"/>
      <c r="R114" s="30">
        <v>31</v>
      </c>
      <c r="S114" s="118"/>
      <c r="T114" s="119"/>
      <c r="U114" s="119"/>
      <c r="V114" s="120"/>
      <c r="X114" s="30">
        <v>42</v>
      </c>
      <c r="Y114" s="118"/>
      <c r="Z114" s="119"/>
      <c r="AA114" s="119"/>
      <c r="AB114" s="120"/>
    </row>
    <row r="115" spans="1:28" s="83" customFormat="1">
      <c r="A115" s="30">
        <v>10</v>
      </c>
      <c r="B115" s="118"/>
      <c r="C115" s="119"/>
      <c r="D115" s="119"/>
      <c r="E115" s="120"/>
      <c r="L115" s="30">
        <v>21</v>
      </c>
      <c r="M115" s="118"/>
      <c r="N115" s="119"/>
      <c r="O115" s="119"/>
      <c r="P115" s="120"/>
      <c r="R115" s="30">
        <v>32</v>
      </c>
      <c r="S115" s="118"/>
      <c r="T115" s="119"/>
      <c r="U115" s="119"/>
      <c r="V115" s="120"/>
      <c r="X115" s="30">
        <v>43</v>
      </c>
      <c r="Y115" s="118"/>
      <c r="Z115" s="119"/>
      <c r="AA115" s="119"/>
      <c r="AB115" s="120"/>
    </row>
    <row r="116" spans="1:28" s="83" customFormat="1" ht="13.5" thickBot="1">
      <c r="A116" s="30">
        <v>11</v>
      </c>
      <c r="B116" s="118"/>
      <c r="C116" s="119"/>
      <c r="D116" s="119"/>
      <c r="E116" s="120"/>
      <c r="L116" s="30">
        <v>22</v>
      </c>
      <c r="M116" s="118"/>
      <c r="N116" s="119"/>
      <c r="O116" s="119"/>
      <c r="P116" s="120"/>
      <c r="R116" s="30">
        <v>33</v>
      </c>
      <c r="S116" s="118"/>
      <c r="T116" s="119"/>
      <c r="U116" s="119"/>
      <c r="V116" s="120"/>
      <c r="X116" s="31"/>
      <c r="Y116" s="33" t="s">
        <v>3</v>
      </c>
      <c r="Z116" s="34"/>
      <c r="AA116" s="34"/>
      <c r="AB116" s="138">
        <f>SUM(E106:E116)+SUM(P106:P116)+SUM(AB106:AB115)+SUM(V106:V116)</f>
        <v>0</v>
      </c>
    </row>
    <row r="117" spans="1:28" s="83" customFormat="1">
      <c r="B117" s="88"/>
      <c r="C117" s="89"/>
      <c r="D117" s="89"/>
      <c r="E117" s="84"/>
      <c r="M117" s="88"/>
      <c r="N117" s="89"/>
      <c r="O117" s="89"/>
      <c r="P117" s="84"/>
      <c r="S117" s="88"/>
      <c r="T117" s="89"/>
      <c r="U117" s="89"/>
      <c r="V117" s="84"/>
      <c r="Y117" s="88"/>
      <c r="Z117" s="89"/>
      <c r="AA117" s="89"/>
      <c r="AB117" s="84"/>
    </row>
    <row r="118" spans="1:28" s="83" customFormat="1">
      <c r="B118" s="88"/>
      <c r="C118" s="89"/>
      <c r="D118" s="89"/>
      <c r="E118" s="84"/>
      <c r="M118" s="88"/>
      <c r="N118" s="89"/>
      <c r="O118" s="89"/>
      <c r="P118" s="84"/>
      <c r="S118" s="88"/>
      <c r="T118" s="89"/>
      <c r="U118" s="89"/>
      <c r="V118" s="84"/>
      <c r="Y118" s="88"/>
      <c r="Z118" s="89"/>
      <c r="AA118" s="89"/>
      <c r="AB118" s="84"/>
    </row>
    <row r="119" spans="1:28" s="83" customFormat="1">
      <c r="B119" s="88"/>
      <c r="C119" s="89"/>
      <c r="D119" s="89"/>
      <c r="E119" s="84"/>
      <c r="M119" s="88"/>
      <c r="N119" s="89"/>
      <c r="O119" s="89"/>
      <c r="P119" s="84"/>
      <c r="S119" s="88"/>
      <c r="T119" s="89"/>
      <c r="U119" s="89"/>
      <c r="V119" s="84"/>
      <c r="Y119" s="88"/>
      <c r="Z119" s="89"/>
      <c r="AA119" s="89"/>
      <c r="AB119" s="84"/>
    </row>
    <row r="120" spans="1:28" s="83" customFormat="1">
      <c r="B120" s="88"/>
      <c r="C120" s="89"/>
      <c r="D120" s="89"/>
      <c r="E120" s="84"/>
      <c r="M120" s="88"/>
      <c r="N120" s="89"/>
      <c r="O120" s="89"/>
      <c r="P120" s="84"/>
      <c r="S120" s="88"/>
      <c r="T120" s="89"/>
      <c r="U120" s="89"/>
      <c r="V120" s="84"/>
      <c r="Y120" s="88"/>
      <c r="Z120" s="89"/>
      <c r="AA120" s="89"/>
      <c r="AB120" s="84"/>
    </row>
    <row r="121" spans="1:28" s="83" customFormat="1">
      <c r="B121" s="88"/>
      <c r="C121" s="89"/>
      <c r="D121" s="89"/>
      <c r="E121" s="84"/>
      <c r="M121" s="88"/>
      <c r="N121" s="89"/>
      <c r="O121" s="89"/>
      <c r="P121" s="84"/>
      <c r="S121" s="88"/>
      <c r="T121" s="89"/>
      <c r="U121" s="89"/>
      <c r="V121" s="84"/>
      <c r="Y121" s="88"/>
      <c r="Z121" s="89"/>
      <c r="AA121" s="89"/>
      <c r="AB121" s="84"/>
    </row>
    <row r="122" spans="1:28" s="83" customFormat="1">
      <c r="B122" s="88"/>
      <c r="C122" s="89"/>
      <c r="D122" s="89"/>
      <c r="E122" s="84"/>
      <c r="M122" s="88"/>
      <c r="N122" s="89"/>
      <c r="O122" s="89"/>
      <c r="P122" s="84"/>
      <c r="S122" s="88"/>
      <c r="T122" s="89"/>
      <c r="U122" s="89"/>
      <c r="V122" s="84"/>
      <c r="Y122" s="88"/>
      <c r="Z122" s="89"/>
      <c r="AA122" s="89"/>
      <c r="AB122" s="84"/>
    </row>
    <row r="123" spans="1:28" s="83" customFormat="1" ht="13.5" thickBot="1">
      <c r="B123" s="88"/>
      <c r="C123" s="89"/>
      <c r="D123" s="89"/>
      <c r="E123" s="84"/>
      <c r="M123" s="88"/>
      <c r="N123" s="89"/>
      <c r="O123" s="89"/>
      <c r="P123" s="84"/>
      <c r="S123" s="88"/>
      <c r="T123" s="89"/>
      <c r="U123" s="89"/>
      <c r="V123" s="84"/>
      <c r="Y123" s="88"/>
      <c r="Z123" s="89"/>
      <c r="AA123" s="89"/>
      <c r="AB123" s="84"/>
    </row>
    <row r="124" spans="1:28" s="83" customFormat="1" ht="12.75" customHeight="1">
      <c r="A124" s="24">
        <v>4</v>
      </c>
      <c r="B124" s="25"/>
      <c r="C124" s="514" t="s">
        <v>138</v>
      </c>
      <c r="D124" s="514" t="s">
        <v>27</v>
      </c>
      <c r="E124" s="516" t="s">
        <v>13</v>
      </c>
      <c r="L124" s="24">
        <v>4</v>
      </c>
      <c r="M124" s="25"/>
      <c r="N124" s="514" t="s">
        <v>138</v>
      </c>
      <c r="O124" s="514" t="s">
        <v>27</v>
      </c>
      <c r="P124" s="516" t="s">
        <v>13</v>
      </c>
      <c r="R124" s="24">
        <v>4</v>
      </c>
      <c r="S124" s="25"/>
      <c r="T124" s="514" t="s">
        <v>138</v>
      </c>
      <c r="U124" s="514" t="s">
        <v>27</v>
      </c>
      <c r="V124" s="516" t="s">
        <v>13</v>
      </c>
      <c r="X124" s="24">
        <v>4</v>
      </c>
      <c r="Y124" s="25"/>
      <c r="Z124" s="514" t="s">
        <v>138</v>
      </c>
      <c r="AA124" s="514" t="s">
        <v>27</v>
      </c>
      <c r="AB124" s="516" t="s">
        <v>13</v>
      </c>
    </row>
    <row r="125" spans="1:28" s="83" customFormat="1" ht="63.75">
      <c r="A125" s="26" t="s">
        <v>7</v>
      </c>
      <c r="B125" s="50" t="str">
        <f>+"מספר אסמכתא "&amp;B6&amp;"         חזרה לטבלה "</f>
        <v xml:space="preserve">מספר אסמכתא          חזרה לטבלה </v>
      </c>
      <c r="C125" s="515"/>
      <c r="D125" s="515"/>
      <c r="E125" s="517"/>
      <c r="L125" s="26" t="s">
        <v>19</v>
      </c>
      <c r="M125" s="50" t="str">
        <f>+"מספר אסמכתא "&amp;B6&amp;"         חזרה לטבלה "</f>
        <v xml:space="preserve">מספר אסמכתא          חזרה לטבלה </v>
      </c>
      <c r="N125" s="515"/>
      <c r="O125" s="515"/>
      <c r="P125" s="517"/>
      <c r="R125" s="26" t="s">
        <v>19</v>
      </c>
      <c r="S125" s="50" t="str">
        <f>+"מספר אסמכתא "&amp;B6&amp;"         חזרה לטבלה "</f>
        <v xml:space="preserve">מספר אסמכתא          חזרה לטבלה </v>
      </c>
      <c r="T125" s="515"/>
      <c r="U125" s="515"/>
      <c r="V125" s="517"/>
      <c r="X125" s="26" t="s">
        <v>19</v>
      </c>
      <c r="Y125" s="50" t="str">
        <f>+"מספר אסמכתא "&amp;B6&amp;"         חזרה לטבלה "</f>
        <v xml:space="preserve">מספר אסמכתא          חזרה לטבלה </v>
      </c>
      <c r="Z125" s="515"/>
      <c r="AA125" s="515"/>
      <c r="AB125" s="517"/>
    </row>
    <row r="126" spans="1:28" s="83" customFormat="1">
      <c r="A126" s="30">
        <v>1</v>
      </c>
      <c r="B126" s="118"/>
      <c r="C126" s="119"/>
      <c r="D126" s="119"/>
      <c r="E126" s="120"/>
      <c r="L126" s="30">
        <v>12</v>
      </c>
      <c r="M126" s="118"/>
      <c r="N126" s="119"/>
      <c r="O126" s="119"/>
      <c r="P126" s="120"/>
      <c r="R126" s="30">
        <v>23</v>
      </c>
      <c r="S126" s="118"/>
      <c r="T126" s="119"/>
      <c r="U126" s="119"/>
      <c r="V126" s="120"/>
      <c r="X126" s="30">
        <v>34</v>
      </c>
      <c r="Y126" s="118"/>
      <c r="Z126" s="119"/>
      <c r="AA126" s="119"/>
      <c r="AB126" s="120"/>
    </row>
    <row r="127" spans="1:28" s="83" customFormat="1">
      <c r="A127" s="30">
        <v>2</v>
      </c>
      <c r="B127" s="118"/>
      <c r="C127" s="119"/>
      <c r="D127" s="119"/>
      <c r="E127" s="120"/>
      <c r="L127" s="30">
        <v>13</v>
      </c>
      <c r="M127" s="118"/>
      <c r="N127" s="119"/>
      <c r="O127" s="119"/>
      <c r="P127" s="120"/>
      <c r="R127" s="30">
        <v>24</v>
      </c>
      <c r="S127" s="118"/>
      <c r="T127" s="119"/>
      <c r="U127" s="119"/>
      <c r="V127" s="120"/>
      <c r="X127" s="30">
        <v>35</v>
      </c>
      <c r="Y127" s="118"/>
      <c r="Z127" s="119"/>
      <c r="AA127" s="119"/>
      <c r="AB127" s="120"/>
    </row>
    <row r="128" spans="1:28" s="83" customFormat="1">
      <c r="A128" s="30">
        <v>3</v>
      </c>
      <c r="B128" s="118"/>
      <c r="C128" s="119"/>
      <c r="D128" s="119"/>
      <c r="E128" s="120"/>
      <c r="L128" s="30">
        <v>14</v>
      </c>
      <c r="M128" s="118"/>
      <c r="N128" s="119"/>
      <c r="O128" s="119"/>
      <c r="P128" s="120"/>
      <c r="R128" s="30">
        <v>25</v>
      </c>
      <c r="S128" s="118"/>
      <c r="T128" s="119"/>
      <c r="U128" s="119"/>
      <c r="V128" s="120"/>
      <c r="X128" s="30">
        <v>36</v>
      </c>
      <c r="Y128" s="118"/>
      <c r="Z128" s="119"/>
      <c r="AA128" s="119"/>
      <c r="AB128" s="120"/>
    </row>
    <row r="129" spans="1:28" s="83" customFormat="1">
      <c r="A129" s="30">
        <v>4</v>
      </c>
      <c r="B129" s="118"/>
      <c r="C129" s="119"/>
      <c r="D129" s="119"/>
      <c r="E129" s="120"/>
      <c r="L129" s="30">
        <v>15</v>
      </c>
      <c r="M129" s="118"/>
      <c r="N129" s="119"/>
      <c r="O129" s="119"/>
      <c r="P129" s="120"/>
      <c r="R129" s="30">
        <v>26</v>
      </c>
      <c r="S129" s="118"/>
      <c r="T129" s="119"/>
      <c r="U129" s="119"/>
      <c r="V129" s="120"/>
      <c r="X129" s="30">
        <v>37</v>
      </c>
      <c r="Y129" s="118"/>
      <c r="Z129" s="119"/>
      <c r="AA129" s="119"/>
      <c r="AB129" s="120"/>
    </row>
    <row r="130" spans="1:28" s="83" customFormat="1">
      <c r="A130" s="30">
        <v>5</v>
      </c>
      <c r="B130" s="118"/>
      <c r="C130" s="119"/>
      <c r="D130" s="119"/>
      <c r="E130" s="120"/>
      <c r="L130" s="30">
        <v>16</v>
      </c>
      <c r="M130" s="118"/>
      <c r="N130" s="119"/>
      <c r="O130" s="119"/>
      <c r="P130" s="120"/>
      <c r="R130" s="30">
        <v>27</v>
      </c>
      <c r="S130" s="118"/>
      <c r="T130" s="119"/>
      <c r="U130" s="119"/>
      <c r="V130" s="120"/>
      <c r="X130" s="30">
        <v>38</v>
      </c>
      <c r="Y130" s="118"/>
      <c r="Z130" s="119"/>
      <c r="AA130" s="119"/>
      <c r="AB130" s="120"/>
    </row>
    <row r="131" spans="1:28" s="83" customFormat="1">
      <c r="A131" s="30">
        <v>6</v>
      </c>
      <c r="B131" s="118"/>
      <c r="C131" s="119"/>
      <c r="D131" s="119"/>
      <c r="E131" s="120"/>
      <c r="L131" s="30">
        <v>17</v>
      </c>
      <c r="M131" s="118"/>
      <c r="N131" s="119"/>
      <c r="O131" s="119"/>
      <c r="P131" s="120"/>
      <c r="R131" s="30">
        <v>28</v>
      </c>
      <c r="S131" s="118"/>
      <c r="T131" s="119"/>
      <c r="U131" s="119"/>
      <c r="V131" s="120"/>
      <c r="X131" s="30">
        <v>39</v>
      </c>
      <c r="Y131" s="118"/>
      <c r="Z131" s="119"/>
      <c r="AA131" s="119"/>
      <c r="AB131" s="120"/>
    </row>
    <row r="132" spans="1:28" s="83" customFormat="1">
      <c r="A132" s="30">
        <v>7</v>
      </c>
      <c r="B132" s="118"/>
      <c r="C132" s="119"/>
      <c r="D132" s="119"/>
      <c r="E132" s="120"/>
      <c r="L132" s="30">
        <v>18</v>
      </c>
      <c r="M132" s="118"/>
      <c r="N132" s="119"/>
      <c r="O132" s="119"/>
      <c r="P132" s="120"/>
      <c r="R132" s="30">
        <v>29</v>
      </c>
      <c r="S132" s="118"/>
      <c r="T132" s="119"/>
      <c r="U132" s="119"/>
      <c r="V132" s="120"/>
      <c r="X132" s="30">
        <v>40</v>
      </c>
      <c r="Y132" s="118"/>
      <c r="Z132" s="119"/>
      <c r="AA132" s="119"/>
      <c r="AB132" s="120"/>
    </row>
    <row r="133" spans="1:28" s="83" customFormat="1">
      <c r="A133" s="30">
        <v>8</v>
      </c>
      <c r="B133" s="118"/>
      <c r="C133" s="119"/>
      <c r="D133" s="119"/>
      <c r="E133" s="120"/>
      <c r="L133" s="30">
        <v>19</v>
      </c>
      <c r="M133" s="118"/>
      <c r="N133" s="119"/>
      <c r="O133" s="119"/>
      <c r="P133" s="120"/>
      <c r="R133" s="30">
        <v>30</v>
      </c>
      <c r="S133" s="118"/>
      <c r="T133" s="119"/>
      <c r="U133" s="119"/>
      <c r="V133" s="120"/>
      <c r="X133" s="30">
        <v>41</v>
      </c>
      <c r="Y133" s="118"/>
      <c r="Z133" s="119"/>
      <c r="AA133" s="119"/>
      <c r="AB133" s="120"/>
    </row>
    <row r="134" spans="1:28" s="83" customFormat="1">
      <c r="A134" s="30">
        <v>9</v>
      </c>
      <c r="B134" s="118"/>
      <c r="C134" s="119"/>
      <c r="D134" s="119"/>
      <c r="E134" s="120"/>
      <c r="L134" s="30">
        <v>20</v>
      </c>
      <c r="M134" s="118"/>
      <c r="N134" s="119"/>
      <c r="O134" s="119"/>
      <c r="P134" s="120"/>
      <c r="R134" s="30">
        <v>31</v>
      </c>
      <c r="S134" s="118"/>
      <c r="T134" s="119"/>
      <c r="U134" s="119"/>
      <c r="V134" s="120"/>
      <c r="X134" s="30">
        <v>42</v>
      </c>
      <c r="Y134" s="118"/>
      <c r="Z134" s="119"/>
      <c r="AA134" s="119"/>
      <c r="AB134" s="120"/>
    </row>
    <row r="135" spans="1:28" s="83" customFormat="1">
      <c r="A135" s="30">
        <v>10</v>
      </c>
      <c r="B135" s="118"/>
      <c r="C135" s="119"/>
      <c r="D135" s="119"/>
      <c r="E135" s="120"/>
      <c r="L135" s="30">
        <v>21</v>
      </c>
      <c r="M135" s="118"/>
      <c r="N135" s="119"/>
      <c r="O135" s="119"/>
      <c r="P135" s="120"/>
      <c r="R135" s="30">
        <v>32</v>
      </c>
      <c r="S135" s="118"/>
      <c r="T135" s="119"/>
      <c r="U135" s="119"/>
      <c r="V135" s="120"/>
      <c r="X135" s="30">
        <v>43</v>
      </c>
      <c r="Y135" s="118"/>
      <c r="Z135" s="119"/>
      <c r="AA135" s="119"/>
      <c r="AB135" s="120"/>
    </row>
    <row r="136" spans="1:28" s="83" customFormat="1" ht="13.5" thickBot="1">
      <c r="A136" s="30">
        <v>11</v>
      </c>
      <c r="B136" s="118"/>
      <c r="C136" s="119"/>
      <c r="D136" s="119"/>
      <c r="E136" s="120"/>
      <c r="L136" s="30">
        <v>22</v>
      </c>
      <c r="M136" s="118"/>
      <c r="N136" s="119"/>
      <c r="O136" s="119"/>
      <c r="P136" s="120"/>
      <c r="R136" s="30">
        <v>33</v>
      </c>
      <c r="S136" s="118"/>
      <c r="T136" s="119"/>
      <c r="U136" s="119"/>
      <c r="V136" s="120"/>
      <c r="X136" s="31"/>
      <c r="Y136" s="33" t="s">
        <v>3</v>
      </c>
      <c r="Z136" s="34"/>
      <c r="AA136" s="34"/>
      <c r="AB136" s="138">
        <f>SUM(E126:E136)+SUM(P126:P136)+SUM(AB126:AB135)+SUM(V126:V136)</f>
        <v>0</v>
      </c>
    </row>
    <row r="137" spans="1:28" s="83" customFormat="1">
      <c r="B137" s="88"/>
      <c r="C137" s="89"/>
      <c r="D137" s="89"/>
      <c r="E137" s="84"/>
      <c r="M137" s="88"/>
      <c r="N137" s="89"/>
      <c r="O137" s="89"/>
      <c r="P137" s="84"/>
      <c r="S137" s="88"/>
      <c r="T137" s="89"/>
      <c r="U137" s="89"/>
      <c r="V137" s="84"/>
      <c r="Y137" s="88"/>
      <c r="Z137" s="89"/>
      <c r="AA137" s="89"/>
      <c r="AB137" s="84"/>
    </row>
    <row r="138" spans="1:28" s="83" customFormat="1">
      <c r="B138" s="88"/>
      <c r="C138" s="89"/>
      <c r="D138" s="89"/>
      <c r="E138" s="84"/>
      <c r="M138" s="88"/>
      <c r="N138" s="89"/>
      <c r="O138" s="89"/>
      <c r="P138" s="84"/>
      <c r="S138" s="88"/>
      <c r="T138" s="89"/>
      <c r="U138" s="89"/>
      <c r="V138" s="84"/>
      <c r="Y138" s="88"/>
      <c r="Z138" s="89"/>
      <c r="AA138" s="89"/>
      <c r="AB138" s="84"/>
    </row>
    <row r="139" spans="1:28" s="83" customFormat="1">
      <c r="B139" s="88"/>
      <c r="C139" s="89"/>
      <c r="D139" s="89"/>
      <c r="E139" s="84"/>
      <c r="M139" s="88"/>
      <c r="N139" s="89"/>
      <c r="O139" s="89"/>
      <c r="P139" s="84"/>
      <c r="S139" s="88"/>
      <c r="T139" s="89"/>
      <c r="U139" s="89"/>
      <c r="V139" s="84"/>
      <c r="Y139" s="88"/>
      <c r="Z139" s="89"/>
      <c r="AA139" s="89"/>
      <c r="AB139" s="84"/>
    </row>
    <row r="140" spans="1:28" s="83" customFormat="1">
      <c r="B140" s="88"/>
      <c r="C140" s="89"/>
      <c r="D140" s="89"/>
      <c r="E140" s="84"/>
      <c r="M140" s="88"/>
      <c r="N140" s="89"/>
      <c r="O140" s="89"/>
      <c r="P140" s="84"/>
      <c r="S140" s="88"/>
      <c r="T140" s="89"/>
      <c r="U140" s="89"/>
      <c r="V140" s="84"/>
      <c r="Y140" s="88"/>
      <c r="Z140" s="89"/>
      <c r="AA140" s="89"/>
      <c r="AB140" s="84"/>
    </row>
    <row r="141" spans="1:28" s="83" customFormat="1">
      <c r="B141" s="88"/>
      <c r="C141" s="89"/>
      <c r="D141" s="89"/>
      <c r="E141" s="84"/>
      <c r="M141" s="88"/>
      <c r="N141" s="89"/>
      <c r="O141" s="89"/>
      <c r="P141" s="84"/>
      <c r="S141" s="88"/>
      <c r="T141" s="89"/>
      <c r="U141" s="89"/>
      <c r="V141" s="84"/>
      <c r="Y141" s="88"/>
      <c r="Z141" s="89"/>
      <c r="AA141" s="89"/>
      <c r="AB141" s="84"/>
    </row>
    <row r="142" spans="1:28" s="83" customFormat="1">
      <c r="B142" s="88"/>
      <c r="C142" s="89"/>
      <c r="D142" s="89"/>
      <c r="E142" s="84"/>
      <c r="M142" s="88"/>
      <c r="N142" s="89"/>
      <c r="O142" s="89"/>
      <c r="P142" s="84"/>
      <c r="S142" s="88"/>
      <c r="T142" s="89"/>
      <c r="U142" s="89"/>
      <c r="V142" s="84"/>
      <c r="Y142" s="88"/>
      <c r="Z142" s="89"/>
      <c r="AA142" s="89"/>
      <c r="AB142" s="84"/>
    </row>
    <row r="143" spans="1:28" s="83" customFormat="1" ht="13.5" thickBot="1">
      <c r="B143" s="88"/>
      <c r="C143" s="89"/>
      <c r="D143" s="89"/>
      <c r="E143" s="84"/>
      <c r="M143" s="88"/>
      <c r="N143" s="89"/>
      <c r="O143" s="89"/>
      <c r="P143" s="84"/>
      <c r="S143" s="88"/>
      <c r="T143" s="89"/>
      <c r="U143" s="89"/>
      <c r="V143" s="84"/>
      <c r="Y143" s="88"/>
      <c r="Z143" s="89"/>
      <c r="AA143" s="89"/>
      <c r="AB143" s="84"/>
    </row>
    <row r="144" spans="1:28" s="83" customFormat="1" ht="12.75" customHeight="1">
      <c r="A144" s="24">
        <v>5</v>
      </c>
      <c r="B144" s="25"/>
      <c r="C144" s="514" t="s">
        <v>138</v>
      </c>
      <c r="D144" s="514" t="s">
        <v>27</v>
      </c>
      <c r="E144" s="516" t="s">
        <v>13</v>
      </c>
      <c r="L144" s="24">
        <v>5</v>
      </c>
      <c r="M144" s="25"/>
      <c r="N144" s="514" t="s">
        <v>138</v>
      </c>
      <c r="O144" s="514" t="s">
        <v>27</v>
      </c>
      <c r="P144" s="516" t="s">
        <v>13</v>
      </c>
      <c r="R144" s="24">
        <v>5</v>
      </c>
      <c r="S144" s="25"/>
      <c r="T144" s="514" t="s">
        <v>138</v>
      </c>
      <c r="U144" s="514" t="s">
        <v>27</v>
      </c>
      <c r="V144" s="516" t="s">
        <v>13</v>
      </c>
      <c r="X144" s="24">
        <v>5</v>
      </c>
      <c r="Y144" s="25"/>
      <c r="Z144" s="514" t="s">
        <v>138</v>
      </c>
      <c r="AA144" s="514" t="s">
        <v>27</v>
      </c>
      <c r="AB144" s="516" t="s">
        <v>13</v>
      </c>
    </row>
    <row r="145" spans="1:28" s="83" customFormat="1" ht="63.75">
      <c r="A145" s="26" t="s">
        <v>7</v>
      </c>
      <c r="B145" s="50" t="str">
        <f>+"מספר אסמכתא "&amp;B7&amp;"         חזרה לטבלה "</f>
        <v xml:space="preserve">מספר אסמכתא          חזרה לטבלה </v>
      </c>
      <c r="C145" s="515"/>
      <c r="D145" s="515"/>
      <c r="E145" s="517"/>
      <c r="L145" s="26" t="s">
        <v>19</v>
      </c>
      <c r="M145" s="50" t="str">
        <f>+"מספר אסמכתא "&amp;B7&amp;"         חזרה לטבלה "</f>
        <v xml:space="preserve">מספר אסמכתא          חזרה לטבלה </v>
      </c>
      <c r="N145" s="515"/>
      <c r="O145" s="515"/>
      <c r="P145" s="517"/>
      <c r="R145" s="26" t="s">
        <v>19</v>
      </c>
      <c r="S145" s="50" t="str">
        <f>+"מספר אסמכתא "&amp;B7&amp;"         חזרה לטבלה "</f>
        <v xml:space="preserve">מספר אסמכתא          חזרה לטבלה </v>
      </c>
      <c r="T145" s="515"/>
      <c r="U145" s="515"/>
      <c r="V145" s="517"/>
      <c r="X145" s="26" t="s">
        <v>19</v>
      </c>
      <c r="Y145" s="50" t="str">
        <f>+"מספר אסמכתא "&amp;B7&amp;"         חזרה לטבלה "</f>
        <v xml:space="preserve">מספר אסמכתא          חזרה לטבלה </v>
      </c>
      <c r="Z145" s="515"/>
      <c r="AA145" s="515"/>
      <c r="AB145" s="517"/>
    </row>
    <row r="146" spans="1:28" s="83" customFormat="1">
      <c r="A146" s="30">
        <v>1</v>
      </c>
      <c r="B146" s="118"/>
      <c r="C146" s="119"/>
      <c r="D146" s="119"/>
      <c r="E146" s="120"/>
      <c r="L146" s="30">
        <v>12</v>
      </c>
      <c r="M146" s="118"/>
      <c r="N146" s="119"/>
      <c r="O146" s="119"/>
      <c r="P146" s="120"/>
      <c r="R146" s="30">
        <v>23</v>
      </c>
      <c r="S146" s="118"/>
      <c r="T146" s="119"/>
      <c r="U146" s="119"/>
      <c r="V146" s="120"/>
      <c r="X146" s="30">
        <v>34</v>
      </c>
      <c r="Y146" s="118"/>
      <c r="Z146" s="119"/>
      <c r="AA146" s="119"/>
      <c r="AB146" s="120"/>
    </row>
    <row r="147" spans="1:28" s="83" customFormat="1">
      <c r="A147" s="30">
        <v>2</v>
      </c>
      <c r="B147" s="118"/>
      <c r="C147" s="119"/>
      <c r="D147" s="119"/>
      <c r="E147" s="120"/>
      <c r="L147" s="30">
        <v>13</v>
      </c>
      <c r="M147" s="118"/>
      <c r="N147" s="119"/>
      <c r="O147" s="119"/>
      <c r="P147" s="120"/>
      <c r="R147" s="30">
        <v>24</v>
      </c>
      <c r="S147" s="118"/>
      <c r="T147" s="119"/>
      <c r="U147" s="119"/>
      <c r="V147" s="120"/>
      <c r="X147" s="30">
        <v>35</v>
      </c>
      <c r="Y147" s="118"/>
      <c r="Z147" s="119"/>
      <c r="AA147" s="119"/>
      <c r="AB147" s="120"/>
    </row>
    <row r="148" spans="1:28" s="83" customFormat="1">
      <c r="A148" s="30">
        <v>3</v>
      </c>
      <c r="B148" s="118"/>
      <c r="C148" s="119"/>
      <c r="D148" s="119"/>
      <c r="E148" s="120"/>
      <c r="L148" s="30">
        <v>14</v>
      </c>
      <c r="M148" s="118"/>
      <c r="N148" s="119"/>
      <c r="O148" s="119"/>
      <c r="P148" s="120"/>
      <c r="R148" s="30">
        <v>25</v>
      </c>
      <c r="S148" s="118"/>
      <c r="T148" s="119"/>
      <c r="U148" s="119"/>
      <c r="V148" s="120"/>
      <c r="X148" s="30">
        <v>36</v>
      </c>
      <c r="Y148" s="118"/>
      <c r="Z148" s="119"/>
      <c r="AA148" s="119"/>
      <c r="AB148" s="120"/>
    </row>
    <row r="149" spans="1:28" s="83" customFormat="1">
      <c r="A149" s="30">
        <v>4</v>
      </c>
      <c r="B149" s="118"/>
      <c r="C149" s="119"/>
      <c r="D149" s="119"/>
      <c r="E149" s="120"/>
      <c r="L149" s="30">
        <v>15</v>
      </c>
      <c r="M149" s="118"/>
      <c r="N149" s="119"/>
      <c r="O149" s="119"/>
      <c r="P149" s="120"/>
      <c r="R149" s="30">
        <v>26</v>
      </c>
      <c r="S149" s="118"/>
      <c r="T149" s="119"/>
      <c r="U149" s="119"/>
      <c r="V149" s="120"/>
      <c r="X149" s="30">
        <v>37</v>
      </c>
      <c r="Y149" s="118"/>
      <c r="Z149" s="119"/>
      <c r="AA149" s="119"/>
      <c r="AB149" s="120"/>
    </row>
    <row r="150" spans="1:28" s="83" customFormat="1">
      <c r="A150" s="30">
        <v>5</v>
      </c>
      <c r="B150" s="118"/>
      <c r="C150" s="119"/>
      <c r="D150" s="119"/>
      <c r="E150" s="120"/>
      <c r="L150" s="30">
        <v>16</v>
      </c>
      <c r="M150" s="118"/>
      <c r="N150" s="119"/>
      <c r="O150" s="119"/>
      <c r="P150" s="120"/>
      <c r="R150" s="30">
        <v>27</v>
      </c>
      <c r="S150" s="118"/>
      <c r="T150" s="119"/>
      <c r="U150" s="119"/>
      <c r="V150" s="120"/>
      <c r="X150" s="30">
        <v>38</v>
      </c>
      <c r="Y150" s="118"/>
      <c r="Z150" s="119"/>
      <c r="AA150" s="119"/>
      <c r="AB150" s="120"/>
    </row>
    <row r="151" spans="1:28" s="83" customFormat="1">
      <c r="A151" s="30">
        <v>6</v>
      </c>
      <c r="B151" s="118"/>
      <c r="C151" s="119"/>
      <c r="D151" s="119"/>
      <c r="E151" s="120"/>
      <c r="L151" s="30">
        <v>17</v>
      </c>
      <c r="M151" s="118"/>
      <c r="N151" s="119"/>
      <c r="O151" s="119"/>
      <c r="P151" s="120"/>
      <c r="R151" s="30">
        <v>28</v>
      </c>
      <c r="S151" s="118"/>
      <c r="T151" s="119"/>
      <c r="U151" s="119"/>
      <c r="V151" s="120"/>
      <c r="X151" s="30">
        <v>39</v>
      </c>
      <c r="Y151" s="118"/>
      <c r="Z151" s="119"/>
      <c r="AA151" s="119"/>
      <c r="AB151" s="120"/>
    </row>
    <row r="152" spans="1:28" s="83" customFormat="1">
      <c r="A152" s="30">
        <v>7</v>
      </c>
      <c r="B152" s="118"/>
      <c r="C152" s="119"/>
      <c r="D152" s="119"/>
      <c r="E152" s="120"/>
      <c r="L152" s="30">
        <v>18</v>
      </c>
      <c r="M152" s="118"/>
      <c r="N152" s="119"/>
      <c r="O152" s="119"/>
      <c r="P152" s="120"/>
      <c r="R152" s="30">
        <v>29</v>
      </c>
      <c r="S152" s="118"/>
      <c r="T152" s="119"/>
      <c r="U152" s="119"/>
      <c r="V152" s="120"/>
      <c r="X152" s="30">
        <v>40</v>
      </c>
      <c r="Y152" s="118"/>
      <c r="Z152" s="119"/>
      <c r="AA152" s="119"/>
      <c r="AB152" s="120"/>
    </row>
    <row r="153" spans="1:28" s="83" customFormat="1">
      <c r="A153" s="30">
        <v>8</v>
      </c>
      <c r="B153" s="118"/>
      <c r="C153" s="119"/>
      <c r="D153" s="119"/>
      <c r="E153" s="120"/>
      <c r="L153" s="30">
        <v>19</v>
      </c>
      <c r="M153" s="118"/>
      <c r="N153" s="119"/>
      <c r="O153" s="119"/>
      <c r="P153" s="120"/>
      <c r="R153" s="30">
        <v>30</v>
      </c>
      <c r="S153" s="118"/>
      <c r="T153" s="119"/>
      <c r="U153" s="119"/>
      <c r="V153" s="120"/>
      <c r="X153" s="30">
        <v>41</v>
      </c>
      <c r="Y153" s="118"/>
      <c r="Z153" s="119"/>
      <c r="AA153" s="119"/>
      <c r="AB153" s="120"/>
    </row>
    <row r="154" spans="1:28" s="83" customFormat="1">
      <c r="A154" s="30">
        <v>9</v>
      </c>
      <c r="B154" s="118"/>
      <c r="C154" s="119"/>
      <c r="D154" s="119"/>
      <c r="E154" s="120"/>
      <c r="L154" s="30">
        <v>20</v>
      </c>
      <c r="M154" s="118"/>
      <c r="N154" s="119"/>
      <c r="O154" s="119"/>
      <c r="P154" s="120"/>
      <c r="R154" s="30">
        <v>31</v>
      </c>
      <c r="S154" s="118"/>
      <c r="T154" s="119"/>
      <c r="U154" s="119"/>
      <c r="V154" s="120"/>
      <c r="X154" s="30">
        <v>42</v>
      </c>
      <c r="Y154" s="118"/>
      <c r="Z154" s="119"/>
      <c r="AA154" s="119"/>
      <c r="AB154" s="120"/>
    </row>
    <row r="155" spans="1:28" s="83" customFormat="1">
      <c r="A155" s="30">
        <v>10</v>
      </c>
      <c r="B155" s="118"/>
      <c r="C155" s="119"/>
      <c r="D155" s="119"/>
      <c r="E155" s="120"/>
      <c r="L155" s="30">
        <v>21</v>
      </c>
      <c r="M155" s="118"/>
      <c r="N155" s="119"/>
      <c r="O155" s="119"/>
      <c r="P155" s="120"/>
      <c r="R155" s="30">
        <v>32</v>
      </c>
      <c r="S155" s="118"/>
      <c r="T155" s="119"/>
      <c r="U155" s="119"/>
      <c r="V155" s="120"/>
      <c r="X155" s="30">
        <v>43</v>
      </c>
      <c r="Y155" s="118"/>
      <c r="Z155" s="119"/>
      <c r="AA155" s="119"/>
      <c r="AB155" s="120"/>
    </row>
    <row r="156" spans="1:28" s="83" customFormat="1" ht="13.5" thickBot="1">
      <c r="A156" s="30">
        <v>11</v>
      </c>
      <c r="B156" s="118"/>
      <c r="C156" s="119"/>
      <c r="D156" s="119"/>
      <c r="E156" s="120"/>
      <c r="L156" s="30">
        <v>22</v>
      </c>
      <c r="M156" s="118"/>
      <c r="N156" s="119"/>
      <c r="O156" s="119"/>
      <c r="P156" s="120"/>
      <c r="R156" s="30">
        <v>33</v>
      </c>
      <c r="S156" s="118"/>
      <c r="T156" s="119"/>
      <c r="U156" s="119"/>
      <c r="V156" s="120"/>
      <c r="X156" s="31"/>
      <c r="Y156" s="33" t="s">
        <v>3</v>
      </c>
      <c r="Z156" s="34"/>
      <c r="AA156" s="34"/>
      <c r="AB156" s="138">
        <f>SUM(E146:E156)+SUM(P146:P156)+SUM(AB146:AB155)+SUM(V146:V156)</f>
        <v>0</v>
      </c>
    </row>
    <row r="157" spans="1:28" s="83" customFormat="1">
      <c r="B157" s="88"/>
      <c r="C157" s="89"/>
      <c r="D157" s="89"/>
      <c r="E157" s="84"/>
      <c r="M157" s="88"/>
      <c r="N157" s="89"/>
      <c r="O157" s="89"/>
      <c r="P157" s="84"/>
      <c r="S157" s="88"/>
      <c r="T157" s="89"/>
      <c r="U157" s="89"/>
      <c r="V157" s="84"/>
      <c r="Y157" s="88"/>
      <c r="Z157" s="89"/>
      <c r="AA157" s="89"/>
      <c r="AB157" s="84"/>
    </row>
    <row r="158" spans="1:28" s="83" customFormat="1">
      <c r="B158" s="88"/>
      <c r="C158" s="89"/>
      <c r="D158" s="89"/>
      <c r="E158" s="84"/>
      <c r="M158" s="88"/>
      <c r="N158" s="89"/>
      <c r="O158" s="89"/>
      <c r="P158" s="84"/>
      <c r="S158" s="88"/>
      <c r="T158" s="89"/>
      <c r="U158" s="89"/>
      <c r="V158" s="84"/>
      <c r="Y158" s="88"/>
      <c r="Z158" s="89"/>
      <c r="AA158" s="89"/>
      <c r="AB158" s="84"/>
    </row>
    <row r="159" spans="1:28" s="83" customFormat="1">
      <c r="B159" s="88"/>
      <c r="C159" s="89"/>
      <c r="D159" s="89"/>
      <c r="E159" s="84"/>
      <c r="M159" s="88"/>
      <c r="N159" s="89"/>
      <c r="O159" s="89"/>
      <c r="P159" s="84"/>
      <c r="S159" s="88"/>
      <c r="T159" s="89"/>
      <c r="U159" s="89"/>
      <c r="V159" s="84"/>
      <c r="Y159" s="88"/>
      <c r="Z159" s="89"/>
      <c r="AA159" s="89"/>
      <c r="AB159" s="84"/>
    </row>
    <row r="160" spans="1:28" s="83" customFormat="1">
      <c r="B160" s="88"/>
      <c r="C160" s="89"/>
      <c r="D160" s="89"/>
      <c r="E160" s="84"/>
      <c r="M160" s="88"/>
      <c r="N160" s="89"/>
      <c r="O160" s="89"/>
      <c r="P160" s="84"/>
      <c r="S160" s="88"/>
      <c r="T160" s="89"/>
      <c r="U160" s="89"/>
      <c r="V160" s="84"/>
      <c r="Y160" s="88"/>
      <c r="Z160" s="89"/>
      <c r="AA160" s="89"/>
      <c r="AB160" s="84"/>
    </row>
    <row r="161" spans="1:28" s="83" customFormat="1">
      <c r="B161" s="88"/>
      <c r="C161" s="89"/>
      <c r="D161" s="89"/>
      <c r="E161" s="84"/>
      <c r="M161" s="88"/>
      <c r="N161" s="89"/>
      <c r="O161" s="89"/>
      <c r="P161" s="84"/>
      <c r="S161" s="88"/>
      <c r="T161" s="89"/>
      <c r="U161" s="89"/>
      <c r="V161" s="84"/>
      <c r="Y161" s="88"/>
      <c r="Z161" s="89"/>
      <c r="AA161" s="89"/>
      <c r="AB161" s="84"/>
    </row>
    <row r="162" spans="1:28" s="83" customFormat="1">
      <c r="B162" s="88"/>
      <c r="C162" s="89"/>
      <c r="D162" s="89"/>
      <c r="E162" s="84"/>
      <c r="M162" s="88"/>
      <c r="N162" s="89"/>
      <c r="O162" s="89"/>
      <c r="P162" s="84"/>
      <c r="S162" s="88"/>
      <c r="T162" s="89"/>
      <c r="U162" s="89"/>
      <c r="V162" s="84"/>
      <c r="Y162" s="88"/>
      <c r="Z162" s="89"/>
      <c r="AA162" s="89"/>
      <c r="AB162" s="84"/>
    </row>
    <row r="163" spans="1:28" s="83" customFormat="1" ht="13.5" thickBot="1">
      <c r="B163" s="88"/>
      <c r="C163" s="89"/>
      <c r="D163" s="89"/>
      <c r="E163" s="84"/>
      <c r="M163" s="88"/>
      <c r="N163" s="89"/>
      <c r="O163" s="89"/>
      <c r="P163" s="84"/>
      <c r="S163" s="88"/>
      <c r="T163" s="89"/>
      <c r="U163" s="89"/>
      <c r="V163" s="84"/>
      <c r="Y163" s="88"/>
      <c r="Z163" s="89"/>
      <c r="AA163" s="89"/>
      <c r="AB163" s="84"/>
    </row>
    <row r="164" spans="1:28" s="83" customFormat="1" ht="12.75" customHeight="1">
      <c r="A164" s="24">
        <v>6</v>
      </c>
      <c r="B164" s="25"/>
      <c r="C164" s="514" t="s">
        <v>138</v>
      </c>
      <c r="D164" s="514" t="s">
        <v>27</v>
      </c>
      <c r="E164" s="516" t="s">
        <v>13</v>
      </c>
      <c r="L164" s="24">
        <v>6</v>
      </c>
      <c r="M164" s="25"/>
      <c r="N164" s="514" t="s">
        <v>138</v>
      </c>
      <c r="O164" s="514" t="s">
        <v>27</v>
      </c>
      <c r="P164" s="516" t="s">
        <v>13</v>
      </c>
      <c r="R164" s="24">
        <v>6</v>
      </c>
      <c r="S164" s="25"/>
      <c r="T164" s="514" t="s">
        <v>138</v>
      </c>
      <c r="U164" s="514" t="s">
        <v>27</v>
      </c>
      <c r="V164" s="516" t="s">
        <v>13</v>
      </c>
      <c r="X164" s="24">
        <v>6</v>
      </c>
      <c r="Y164" s="25"/>
      <c r="Z164" s="514" t="s">
        <v>138</v>
      </c>
      <c r="AA164" s="514" t="s">
        <v>27</v>
      </c>
      <c r="AB164" s="516" t="s">
        <v>13</v>
      </c>
    </row>
    <row r="165" spans="1:28" s="83" customFormat="1" ht="63.75">
      <c r="A165" s="26" t="s">
        <v>7</v>
      </c>
      <c r="B165" s="50" t="str">
        <f>+"מספר אסמכתא "&amp;B8&amp;"         חזרה לטבלה "</f>
        <v xml:space="preserve">מספר אסמכתא          חזרה לטבלה </v>
      </c>
      <c r="C165" s="515"/>
      <c r="D165" s="515"/>
      <c r="E165" s="517"/>
      <c r="L165" s="26" t="s">
        <v>19</v>
      </c>
      <c r="M165" s="50" t="str">
        <f>+"מספר אסמכתא "&amp;B8&amp;"         חזרה לטבלה "</f>
        <v xml:space="preserve">מספר אסמכתא          חזרה לטבלה </v>
      </c>
      <c r="N165" s="515"/>
      <c r="O165" s="515"/>
      <c r="P165" s="517"/>
      <c r="R165" s="26" t="s">
        <v>19</v>
      </c>
      <c r="S165" s="50" t="str">
        <f>+"מספר אסמכתא "&amp;B8&amp;"         חזרה לטבלה "</f>
        <v xml:space="preserve">מספר אסמכתא          חזרה לטבלה </v>
      </c>
      <c r="T165" s="515"/>
      <c r="U165" s="515"/>
      <c r="V165" s="517"/>
      <c r="X165" s="26" t="s">
        <v>19</v>
      </c>
      <c r="Y165" s="50" t="str">
        <f>+"מספר אסמכתא "&amp;B8&amp;"         חזרה לטבלה "</f>
        <v xml:space="preserve">מספר אסמכתא          חזרה לטבלה </v>
      </c>
      <c r="Z165" s="515"/>
      <c r="AA165" s="515"/>
      <c r="AB165" s="517"/>
    </row>
    <row r="166" spans="1:28" s="83" customFormat="1">
      <c r="A166" s="30">
        <v>1</v>
      </c>
      <c r="B166" s="118"/>
      <c r="C166" s="119"/>
      <c r="D166" s="119"/>
      <c r="E166" s="120"/>
      <c r="L166" s="30">
        <v>12</v>
      </c>
      <c r="M166" s="118"/>
      <c r="N166" s="119"/>
      <c r="O166" s="119"/>
      <c r="P166" s="120"/>
      <c r="R166" s="30">
        <v>23</v>
      </c>
      <c r="S166" s="118"/>
      <c r="T166" s="119"/>
      <c r="U166" s="119"/>
      <c r="V166" s="120"/>
      <c r="X166" s="30">
        <v>34</v>
      </c>
      <c r="Y166" s="118"/>
      <c r="Z166" s="119"/>
      <c r="AA166" s="119"/>
      <c r="AB166" s="120"/>
    </row>
    <row r="167" spans="1:28" s="83" customFormat="1">
      <c r="A167" s="30">
        <v>2</v>
      </c>
      <c r="B167" s="118"/>
      <c r="C167" s="119"/>
      <c r="D167" s="119"/>
      <c r="E167" s="120"/>
      <c r="L167" s="30">
        <v>13</v>
      </c>
      <c r="M167" s="118"/>
      <c r="N167" s="119"/>
      <c r="O167" s="119"/>
      <c r="P167" s="120"/>
      <c r="R167" s="30">
        <v>24</v>
      </c>
      <c r="S167" s="118"/>
      <c r="T167" s="119"/>
      <c r="U167" s="119"/>
      <c r="V167" s="120"/>
      <c r="X167" s="30">
        <v>35</v>
      </c>
      <c r="Y167" s="118"/>
      <c r="Z167" s="119"/>
      <c r="AA167" s="119"/>
      <c r="AB167" s="120"/>
    </row>
    <row r="168" spans="1:28" s="83" customFormat="1">
      <c r="A168" s="30">
        <v>3</v>
      </c>
      <c r="B168" s="118"/>
      <c r="C168" s="119"/>
      <c r="D168" s="119"/>
      <c r="E168" s="120"/>
      <c r="L168" s="30">
        <v>14</v>
      </c>
      <c r="M168" s="118"/>
      <c r="N168" s="119"/>
      <c r="O168" s="119"/>
      <c r="P168" s="120"/>
      <c r="R168" s="30">
        <v>25</v>
      </c>
      <c r="S168" s="118"/>
      <c r="T168" s="119"/>
      <c r="U168" s="119"/>
      <c r="V168" s="120"/>
      <c r="X168" s="30">
        <v>36</v>
      </c>
      <c r="Y168" s="118"/>
      <c r="Z168" s="119"/>
      <c r="AA168" s="119"/>
      <c r="AB168" s="120"/>
    </row>
    <row r="169" spans="1:28" s="83" customFormat="1">
      <c r="A169" s="30">
        <v>4</v>
      </c>
      <c r="B169" s="118"/>
      <c r="C169" s="119"/>
      <c r="D169" s="119"/>
      <c r="E169" s="120"/>
      <c r="L169" s="30">
        <v>15</v>
      </c>
      <c r="M169" s="118"/>
      <c r="N169" s="119"/>
      <c r="O169" s="119"/>
      <c r="P169" s="120"/>
      <c r="R169" s="30">
        <v>26</v>
      </c>
      <c r="S169" s="118"/>
      <c r="T169" s="119"/>
      <c r="U169" s="119"/>
      <c r="V169" s="120"/>
      <c r="X169" s="30">
        <v>37</v>
      </c>
      <c r="Y169" s="118"/>
      <c r="Z169" s="119"/>
      <c r="AA169" s="119"/>
      <c r="AB169" s="120"/>
    </row>
    <row r="170" spans="1:28" s="83" customFormat="1">
      <c r="A170" s="30">
        <v>5</v>
      </c>
      <c r="B170" s="118"/>
      <c r="C170" s="119"/>
      <c r="D170" s="119"/>
      <c r="E170" s="120"/>
      <c r="L170" s="30">
        <v>16</v>
      </c>
      <c r="M170" s="118"/>
      <c r="N170" s="119"/>
      <c r="O170" s="119"/>
      <c r="P170" s="120"/>
      <c r="R170" s="30">
        <v>27</v>
      </c>
      <c r="S170" s="118"/>
      <c r="T170" s="119"/>
      <c r="U170" s="119"/>
      <c r="V170" s="120"/>
      <c r="X170" s="30">
        <v>38</v>
      </c>
      <c r="Y170" s="118"/>
      <c r="Z170" s="119"/>
      <c r="AA170" s="119"/>
      <c r="AB170" s="120"/>
    </row>
    <row r="171" spans="1:28" s="83" customFormat="1">
      <c r="A171" s="30">
        <v>6</v>
      </c>
      <c r="B171" s="118"/>
      <c r="C171" s="119"/>
      <c r="D171" s="119"/>
      <c r="E171" s="120"/>
      <c r="L171" s="30">
        <v>17</v>
      </c>
      <c r="M171" s="118"/>
      <c r="N171" s="119"/>
      <c r="O171" s="119"/>
      <c r="P171" s="120"/>
      <c r="R171" s="30">
        <v>28</v>
      </c>
      <c r="S171" s="118"/>
      <c r="T171" s="119"/>
      <c r="U171" s="119"/>
      <c r="V171" s="120"/>
      <c r="X171" s="30">
        <v>39</v>
      </c>
      <c r="Y171" s="118"/>
      <c r="Z171" s="119"/>
      <c r="AA171" s="119"/>
      <c r="AB171" s="120"/>
    </row>
    <row r="172" spans="1:28" s="83" customFormat="1">
      <c r="A172" s="30">
        <v>7</v>
      </c>
      <c r="B172" s="118"/>
      <c r="C172" s="119"/>
      <c r="D172" s="119"/>
      <c r="E172" s="120"/>
      <c r="L172" s="30">
        <v>18</v>
      </c>
      <c r="M172" s="118"/>
      <c r="N172" s="119"/>
      <c r="O172" s="119"/>
      <c r="P172" s="120"/>
      <c r="R172" s="30">
        <v>29</v>
      </c>
      <c r="S172" s="118"/>
      <c r="T172" s="119"/>
      <c r="U172" s="119"/>
      <c r="V172" s="120"/>
      <c r="X172" s="30">
        <v>40</v>
      </c>
      <c r="Y172" s="118"/>
      <c r="Z172" s="119"/>
      <c r="AA172" s="119"/>
      <c r="AB172" s="120"/>
    </row>
    <row r="173" spans="1:28" s="83" customFormat="1">
      <c r="A173" s="30">
        <v>8</v>
      </c>
      <c r="B173" s="118"/>
      <c r="C173" s="119"/>
      <c r="D173" s="119"/>
      <c r="E173" s="120"/>
      <c r="L173" s="30">
        <v>19</v>
      </c>
      <c r="M173" s="118"/>
      <c r="N173" s="119"/>
      <c r="O173" s="119"/>
      <c r="P173" s="120"/>
      <c r="R173" s="30">
        <v>30</v>
      </c>
      <c r="S173" s="118"/>
      <c r="T173" s="119"/>
      <c r="U173" s="119"/>
      <c r="V173" s="120"/>
      <c r="X173" s="30">
        <v>41</v>
      </c>
      <c r="Y173" s="118"/>
      <c r="Z173" s="119"/>
      <c r="AA173" s="119"/>
      <c r="AB173" s="120"/>
    </row>
    <row r="174" spans="1:28" s="83" customFormat="1">
      <c r="A174" s="30">
        <v>9</v>
      </c>
      <c r="B174" s="118"/>
      <c r="C174" s="119"/>
      <c r="D174" s="119"/>
      <c r="E174" s="120"/>
      <c r="L174" s="30">
        <v>20</v>
      </c>
      <c r="M174" s="118"/>
      <c r="N174" s="119"/>
      <c r="O174" s="119"/>
      <c r="P174" s="120"/>
      <c r="R174" s="30">
        <v>31</v>
      </c>
      <c r="S174" s="118"/>
      <c r="T174" s="119"/>
      <c r="U174" s="119"/>
      <c r="V174" s="120"/>
      <c r="X174" s="30">
        <v>42</v>
      </c>
      <c r="Y174" s="118"/>
      <c r="Z174" s="119"/>
      <c r="AA174" s="119"/>
      <c r="AB174" s="120"/>
    </row>
    <row r="175" spans="1:28" s="83" customFormat="1">
      <c r="A175" s="30">
        <v>10</v>
      </c>
      <c r="B175" s="118"/>
      <c r="C175" s="119"/>
      <c r="D175" s="119"/>
      <c r="E175" s="120"/>
      <c r="L175" s="30">
        <v>21</v>
      </c>
      <c r="M175" s="118"/>
      <c r="N175" s="119"/>
      <c r="O175" s="119"/>
      <c r="P175" s="120"/>
      <c r="R175" s="30">
        <v>32</v>
      </c>
      <c r="S175" s="118"/>
      <c r="T175" s="119"/>
      <c r="U175" s="119"/>
      <c r="V175" s="120"/>
      <c r="X175" s="30">
        <v>43</v>
      </c>
      <c r="Y175" s="118"/>
      <c r="Z175" s="119"/>
      <c r="AA175" s="119"/>
      <c r="AB175" s="120"/>
    </row>
    <row r="176" spans="1:28" s="83" customFormat="1" ht="13.5" thickBot="1">
      <c r="A176" s="30">
        <v>11</v>
      </c>
      <c r="B176" s="118"/>
      <c r="C176" s="119"/>
      <c r="D176" s="119"/>
      <c r="E176" s="120"/>
      <c r="L176" s="30">
        <v>22</v>
      </c>
      <c r="M176" s="118"/>
      <c r="N176" s="119"/>
      <c r="O176" s="119"/>
      <c r="P176" s="120"/>
      <c r="R176" s="30">
        <v>33</v>
      </c>
      <c r="S176" s="118"/>
      <c r="T176" s="119"/>
      <c r="U176" s="119"/>
      <c r="V176" s="120"/>
      <c r="X176" s="31"/>
      <c r="Y176" s="33" t="s">
        <v>3</v>
      </c>
      <c r="Z176" s="34"/>
      <c r="AA176" s="34"/>
      <c r="AB176" s="138">
        <f>SUM(E166:E176)+SUM(P166:P176)+SUM(AB166:AB175)+SUM(V166:V176)</f>
        <v>0</v>
      </c>
    </row>
    <row r="177" spans="1:28" s="83" customFormat="1">
      <c r="B177" s="88"/>
      <c r="C177" s="89"/>
      <c r="D177" s="89"/>
      <c r="E177" s="84"/>
      <c r="M177" s="88"/>
      <c r="N177" s="89"/>
      <c r="O177" s="89"/>
      <c r="P177" s="84"/>
      <c r="S177" s="88"/>
      <c r="T177" s="89"/>
      <c r="U177" s="89"/>
      <c r="V177" s="84"/>
      <c r="Y177" s="88"/>
      <c r="Z177" s="89"/>
      <c r="AA177" s="89"/>
    </row>
    <row r="178" spans="1:28" s="83" customFormat="1">
      <c r="B178" s="88"/>
      <c r="C178" s="89"/>
      <c r="D178" s="89"/>
      <c r="E178" s="84"/>
      <c r="M178" s="88"/>
      <c r="N178" s="89"/>
      <c r="O178" s="89"/>
      <c r="P178" s="84"/>
      <c r="S178" s="88"/>
      <c r="T178" s="89"/>
      <c r="U178" s="89"/>
      <c r="V178" s="84"/>
      <c r="Y178" s="88"/>
      <c r="Z178" s="89"/>
      <c r="AA178" s="89"/>
    </row>
    <row r="179" spans="1:28" s="83" customFormat="1">
      <c r="B179" s="88"/>
      <c r="C179" s="89"/>
      <c r="D179" s="89"/>
      <c r="E179" s="84"/>
      <c r="M179" s="88"/>
      <c r="N179" s="89"/>
      <c r="O179" s="89"/>
      <c r="P179" s="84"/>
      <c r="S179" s="88"/>
      <c r="T179" s="89"/>
      <c r="U179" s="89"/>
      <c r="V179" s="84"/>
      <c r="Y179" s="88"/>
      <c r="Z179" s="89"/>
      <c r="AA179" s="89"/>
      <c r="AB179" s="84"/>
    </row>
    <row r="180" spans="1:28" s="83" customFormat="1">
      <c r="B180" s="88"/>
      <c r="C180" s="89"/>
      <c r="D180" s="89"/>
      <c r="E180" s="84"/>
      <c r="M180" s="88"/>
      <c r="N180" s="89"/>
      <c r="O180" s="89"/>
      <c r="P180" s="84"/>
      <c r="S180" s="88"/>
      <c r="T180" s="89"/>
      <c r="U180" s="89"/>
      <c r="V180" s="84"/>
      <c r="Y180" s="88"/>
      <c r="Z180" s="89"/>
      <c r="AA180" s="89"/>
      <c r="AB180" s="84"/>
    </row>
    <row r="181" spans="1:28" s="83" customFormat="1">
      <c r="B181" s="88"/>
      <c r="C181" s="89"/>
      <c r="D181" s="89"/>
      <c r="E181" s="84"/>
      <c r="M181" s="88"/>
      <c r="N181" s="89"/>
      <c r="O181" s="89"/>
      <c r="P181" s="84"/>
      <c r="S181" s="88"/>
      <c r="T181" s="89"/>
      <c r="U181" s="89"/>
      <c r="V181" s="84"/>
      <c r="Y181" s="88"/>
      <c r="Z181" s="89"/>
      <c r="AA181" s="89"/>
      <c r="AB181" s="84"/>
    </row>
    <row r="182" spans="1:28" s="83" customFormat="1">
      <c r="B182" s="88"/>
      <c r="C182" s="89"/>
      <c r="D182" s="89"/>
      <c r="E182" s="84"/>
      <c r="M182" s="88"/>
      <c r="N182" s="89"/>
      <c r="O182" s="89"/>
      <c r="P182" s="84"/>
      <c r="S182" s="88"/>
      <c r="T182" s="89"/>
      <c r="U182" s="89"/>
      <c r="V182" s="84"/>
      <c r="Y182" s="88"/>
      <c r="Z182" s="89"/>
      <c r="AA182" s="89"/>
      <c r="AB182" s="84"/>
    </row>
    <row r="183" spans="1:28" s="83" customFormat="1" ht="13.5" thickBot="1">
      <c r="B183" s="88"/>
      <c r="C183" s="89"/>
      <c r="D183" s="89"/>
      <c r="E183" s="84"/>
      <c r="M183" s="88"/>
      <c r="N183" s="89"/>
      <c r="O183" s="89"/>
      <c r="P183" s="84"/>
      <c r="S183" s="88"/>
      <c r="T183" s="89"/>
      <c r="U183" s="89"/>
      <c r="V183" s="84"/>
      <c r="Y183" s="88"/>
      <c r="Z183" s="89"/>
      <c r="AA183" s="89"/>
      <c r="AB183" s="84"/>
    </row>
    <row r="184" spans="1:28" s="83" customFormat="1" ht="12.75" customHeight="1">
      <c r="A184" s="24">
        <v>7</v>
      </c>
      <c r="B184" s="25"/>
      <c r="C184" s="514" t="s">
        <v>138</v>
      </c>
      <c r="D184" s="514" t="s">
        <v>27</v>
      </c>
      <c r="E184" s="516" t="s">
        <v>13</v>
      </c>
      <c r="L184" s="24">
        <v>7</v>
      </c>
      <c r="M184" s="25"/>
      <c r="N184" s="514" t="s">
        <v>138</v>
      </c>
      <c r="O184" s="514" t="s">
        <v>27</v>
      </c>
      <c r="P184" s="516" t="s">
        <v>13</v>
      </c>
      <c r="R184" s="24">
        <v>7</v>
      </c>
      <c r="S184" s="25"/>
      <c r="T184" s="514" t="s">
        <v>138</v>
      </c>
      <c r="U184" s="514" t="s">
        <v>27</v>
      </c>
      <c r="V184" s="516" t="s">
        <v>13</v>
      </c>
      <c r="X184" s="24">
        <v>7</v>
      </c>
      <c r="Y184" s="25"/>
      <c r="Z184" s="514" t="s">
        <v>138</v>
      </c>
      <c r="AA184" s="514" t="s">
        <v>27</v>
      </c>
      <c r="AB184" s="516" t="s">
        <v>13</v>
      </c>
    </row>
    <row r="185" spans="1:28" s="83" customFormat="1" ht="63.75">
      <c r="A185" s="26" t="s">
        <v>7</v>
      </c>
      <c r="B185" s="50" t="str">
        <f>+"מספר אסמכתא "&amp;B9&amp;"         חזרה לטבלה "</f>
        <v xml:space="preserve">מספר אסמכתא          חזרה לטבלה </v>
      </c>
      <c r="C185" s="515"/>
      <c r="D185" s="515"/>
      <c r="E185" s="517"/>
      <c r="L185" s="26" t="s">
        <v>19</v>
      </c>
      <c r="M185" s="50" t="str">
        <f>+"מספר אסמכתא "&amp;B9&amp;"         חזרה לטבלה "</f>
        <v xml:space="preserve">מספר אסמכתא          חזרה לטבלה </v>
      </c>
      <c r="N185" s="515"/>
      <c r="O185" s="515"/>
      <c r="P185" s="517"/>
      <c r="R185" s="26" t="s">
        <v>19</v>
      </c>
      <c r="S185" s="50" t="str">
        <f>+"מספר אסמכתא "&amp;B9&amp;"         חזרה לטבלה "</f>
        <v xml:space="preserve">מספר אסמכתא          חזרה לטבלה </v>
      </c>
      <c r="T185" s="515"/>
      <c r="U185" s="515"/>
      <c r="V185" s="517"/>
      <c r="X185" s="26" t="s">
        <v>19</v>
      </c>
      <c r="Y185" s="50" t="str">
        <f>+"מספר אסמכתא "&amp;B9&amp;"         חזרה לטבלה "</f>
        <v xml:space="preserve">מספר אסמכתא          חזרה לטבלה </v>
      </c>
      <c r="Z185" s="515"/>
      <c r="AA185" s="515"/>
      <c r="AB185" s="517"/>
    </row>
    <row r="186" spans="1:28" s="83" customFormat="1">
      <c r="A186" s="30">
        <v>1</v>
      </c>
      <c r="B186" s="118"/>
      <c r="C186" s="119"/>
      <c r="D186" s="119"/>
      <c r="E186" s="120"/>
      <c r="L186" s="30">
        <v>12</v>
      </c>
      <c r="M186" s="118"/>
      <c r="N186" s="119"/>
      <c r="O186" s="119"/>
      <c r="P186" s="120"/>
      <c r="R186" s="30">
        <v>23</v>
      </c>
      <c r="S186" s="118"/>
      <c r="T186" s="119"/>
      <c r="U186" s="119"/>
      <c r="V186" s="120"/>
      <c r="X186" s="30">
        <v>34</v>
      </c>
      <c r="Y186" s="118"/>
      <c r="Z186" s="119"/>
      <c r="AA186" s="119"/>
      <c r="AB186" s="120"/>
    </row>
    <row r="187" spans="1:28" s="83" customFormat="1">
      <c r="A187" s="30">
        <v>2</v>
      </c>
      <c r="B187" s="118"/>
      <c r="C187" s="119"/>
      <c r="D187" s="119"/>
      <c r="E187" s="120"/>
      <c r="L187" s="30">
        <v>13</v>
      </c>
      <c r="M187" s="118"/>
      <c r="N187" s="119"/>
      <c r="O187" s="119"/>
      <c r="P187" s="120"/>
      <c r="R187" s="30">
        <v>24</v>
      </c>
      <c r="S187" s="118"/>
      <c r="T187" s="119"/>
      <c r="U187" s="119"/>
      <c r="V187" s="120"/>
      <c r="X187" s="30">
        <v>35</v>
      </c>
      <c r="Y187" s="118"/>
      <c r="Z187" s="119"/>
      <c r="AA187" s="119"/>
      <c r="AB187" s="120"/>
    </row>
    <row r="188" spans="1:28" s="83" customFormat="1">
      <c r="A188" s="30">
        <v>3</v>
      </c>
      <c r="B188" s="118"/>
      <c r="C188" s="119"/>
      <c r="D188" s="119"/>
      <c r="E188" s="120"/>
      <c r="L188" s="30">
        <v>14</v>
      </c>
      <c r="M188" s="118"/>
      <c r="N188" s="119"/>
      <c r="O188" s="119"/>
      <c r="P188" s="120"/>
      <c r="R188" s="30">
        <v>25</v>
      </c>
      <c r="S188" s="118"/>
      <c r="T188" s="119"/>
      <c r="U188" s="119"/>
      <c r="V188" s="120"/>
      <c r="X188" s="30">
        <v>36</v>
      </c>
      <c r="Y188" s="118"/>
      <c r="Z188" s="119"/>
      <c r="AA188" s="119"/>
      <c r="AB188" s="120"/>
    </row>
    <row r="189" spans="1:28" s="83" customFormat="1">
      <c r="A189" s="30">
        <v>4</v>
      </c>
      <c r="B189" s="118"/>
      <c r="C189" s="119"/>
      <c r="D189" s="119"/>
      <c r="E189" s="120"/>
      <c r="L189" s="30">
        <v>15</v>
      </c>
      <c r="M189" s="118"/>
      <c r="N189" s="119"/>
      <c r="O189" s="119"/>
      <c r="P189" s="120"/>
      <c r="R189" s="30">
        <v>26</v>
      </c>
      <c r="S189" s="118"/>
      <c r="T189" s="119"/>
      <c r="U189" s="119"/>
      <c r="V189" s="120"/>
      <c r="X189" s="30">
        <v>37</v>
      </c>
      <c r="Y189" s="118"/>
      <c r="Z189" s="119"/>
      <c r="AA189" s="119"/>
      <c r="AB189" s="120"/>
    </row>
    <row r="190" spans="1:28" s="83" customFormat="1">
      <c r="A190" s="30">
        <v>5</v>
      </c>
      <c r="B190" s="118"/>
      <c r="C190" s="119"/>
      <c r="D190" s="119"/>
      <c r="E190" s="120"/>
      <c r="L190" s="30">
        <v>16</v>
      </c>
      <c r="M190" s="118"/>
      <c r="N190" s="119"/>
      <c r="O190" s="119"/>
      <c r="P190" s="120"/>
      <c r="R190" s="30">
        <v>27</v>
      </c>
      <c r="S190" s="118"/>
      <c r="T190" s="119"/>
      <c r="U190" s="119"/>
      <c r="V190" s="120"/>
      <c r="X190" s="30">
        <v>38</v>
      </c>
      <c r="Y190" s="118"/>
      <c r="Z190" s="119"/>
      <c r="AA190" s="119"/>
      <c r="AB190" s="120"/>
    </row>
    <row r="191" spans="1:28" s="83" customFormat="1">
      <c r="A191" s="30">
        <v>6</v>
      </c>
      <c r="B191" s="118"/>
      <c r="C191" s="119"/>
      <c r="D191" s="119"/>
      <c r="E191" s="120"/>
      <c r="L191" s="30">
        <v>17</v>
      </c>
      <c r="M191" s="118"/>
      <c r="N191" s="119"/>
      <c r="O191" s="119"/>
      <c r="P191" s="120"/>
      <c r="R191" s="30">
        <v>28</v>
      </c>
      <c r="S191" s="118"/>
      <c r="T191" s="119"/>
      <c r="U191" s="119"/>
      <c r="V191" s="120"/>
      <c r="X191" s="30">
        <v>39</v>
      </c>
      <c r="Y191" s="118"/>
      <c r="Z191" s="119"/>
      <c r="AA191" s="119"/>
      <c r="AB191" s="120"/>
    </row>
    <row r="192" spans="1:28" s="83" customFormat="1">
      <c r="A192" s="30">
        <v>7</v>
      </c>
      <c r="B192" s="118"/>
      <c r="C192" s="119"/>
      <c r="D192" s="119"/>
      <c r="E192" s="120"/>
      <c r="L192" s="30">
        <v>18</v>
      </c>
      <c r="M192" s="118"/>
      <c r="N192" s="119"/>
      <c r="O192" s="119"/>
      <c r="P192" s="120"/>
      <c r="R192" s="30">
        <v>29</v>
      </c>
      <c r="S192" s="118"/>
      <c r="T192" s="119"/>
      <c r="U192" s="119"/>
      <c r="V192" s="120"/>
      <c r="X192" s="30">
        <v>40</v>
      </c>
      <c r="Y192" s="118"/>
      <c r="Z192" s="119"/>
      <c r="AA192" s="119"/>
      <c r="AB192" s="120"/>
    </row>
    <row r="193" spans="1:28" s="83" customFormat="1">
      <c r="A193" s="30">
        <v>8</v>
      </c>
      <c r="B193" s="118"/>
      <c r="C193" s="119"/>
      <c r="D193" s="119"/>
      <c r="E193" s="120"/>
      <c r="L193" s="30">
        <v>19</v>
      </c>
      <c r="M193" s="118"/>
      <c r="N193" s="119"/>
      <c r="O193" s="119"/>
      <c r="P193" s="120"/>
      <c r="R193" s="30">
        <v>30</v>
      </c>
      <c r="S193" s="118"/>
      <c r="T193" s="119"/>
      <c r="U193" s="119"/>
      <c r="V193" s="120"/>
      <c r="X193" s="30">
        <v>41</v>
      </c>
      <c r="Y193" s="118"/>
      <c r="Z193" s="119"/>
      <c r="AA193" s="119"/>
      <c r="AB193" s="120"/>
    </row>
    <row r="194" spans="1:28" s="83" customFormat="1">
      <c r="A194" s="30">
        <v>9</v>
      </c>
      <c r="B194" s="118"/>
      <c r="C194" s="119"/>
      <c r="D194" s="119"/>
      <c r="E194" s="120"/>
      <c r="L194" s="30">
        <v>20</v>
      </c>
      <c r="M194" s="118"/>
      <c r="N194" s="119"/>
      <c r="O194" s="119"/>
      <c r="P194" s="120"/>
      <c r="R194" s="30">
        <v>31</v>
      </c>
      <c r="S194" s="118"/>
      <c r="T194" s="119"/>
      <c r="U194" s="119"/>
      <c r="V194" s="120"/>
      <c r="X194" s="30">
        <v>42</v>
      </c>
      <c r="Y194" s="118"/>
      <c r="Z194" s="119"/>
      <c r="AA194" s="119"/>
      <c r="AB194" s="120"/>
    </row>
    <row r="195" spans="1:28" s="83" customFormat="1">
      <c r="A195" s="30">
        <v>10</v>
      </c>
      <c r="B195" s="118"/>
      <c r="C195" s="119"/>
      <c r="D195" s="119"/>
      <c r="E195" s="120"/>
      <c r="L195" s="30">
        <v>21</v>
      </c>
      <c r="M195" s="118"/>
      <c r="N195" s="119"/>
      <c r="O195" s="119"/>
      <c r="P195" s="120"/>
      <c r="R195" s="30">
        <v>32</v>
      </c>
      <c r="S195" s="118"/>
      <c r="T195" s="119"/>
      <c r="U195" s="119"/>
      <c r="V195" s="120"/>
      <c r="X195" s="30">
        <v>43</v>
      </c>
      <c r="Y195" s="118"/>
      <c r="Z195" s="119"/>
      <c r="AA195" s="119"/>
      <c r="AB195" s="120"/>
    </row>
    <row r="196" spans="1:28" s="83" customFormat="1" ht="13.5" thickBot="1">
      <c r="A196" s="30">
        <v>11</v>
      </c>
      <c r="B196" s="118"/>
      <c r="C196" s="119"/>
      <c r="D196" s="119"/>
      <c r="E196" s="120"/>
      <c r="L196" s="30">
        <v>22</v>
      </c>
      <c r="M196" s="118"/>
      <c r="N196" s="119"/>
      <c r="O196" s="119"/>
      <c r="P196" s="120"/>
      <c r="R196" s="30">
        <v>33</v>
      </c>
      <c r="S196" s="118"/>
      <c r="T196" s="119"/>
      <c r="U196" s="119"/>
      <c r="V196" s="120"/>
      <c r="X196" s="31"/>
      <c r="Y196" s="33" t="s">
        <v>3</v>
      </c>
      <c r="Z196" s="34"/>
      <c r="AA196" s="34"/>
      <c r="AB196" s="138">
        <f>SUM(E186:E196)+SUM(P186:P196)+SUM(AB186:AB195)+SUM(V186:V196)</f>
        <v>0</v>
      </c>
    </row>
    <row r="197" spans="1:28" s="83" customFormat="1">
      <c r="B197" s="88"/>
      <c r="C197" s="89"/>
      <c r="D197" s="89"/>
      <c r="E197" s="84"/>
      <c r="M197" s="88"/>
      <c r="N197" s="89"/>
      <c r="O197" s="89"/>
      <c r="P197" s="84"/>
      <c r="S197" s="88"/>
      <c r="T197" s="89"/>
      <c r="U197" s="89"/>
      <c r="V197" s="84"/>
      <c r="Y197" s="88"/>
      <c r="Z197" s="89"/>
      <c r="AA197" s="89"/>
      <c r="AB197" s="84"/>
    </row>
    <row r="198" spans="1:28" s="83" customFormat="1">
      <c r="B198" s="88"/>
      <c r="C198" s="89"/>
      <c r="D198" s="89"/>
      <c r="E198" s="84"/>
      <c r="M198" s="88"/>
      <c r="N198" s="89"/>
      <c r="O198" s="89"/>
      <c r="P198" s="84"/>
      <c r="S198" s="88"/>
      <c r="T198" s="89"/>
      <c r="U198" s="89"/>
      <c r="V198" s="84"/>
      <c r="Y198" s="88"/>
      <c r="Z198" s="89"/>
      <c r="AA198" s="89"/>
      <c r="AB198" s="84"/>
    </row>
    <row r="199" spans="1:28" s="83" customFormat="1">
      <c r="B199" s="88"/>
      <c r="C199" s="89"/>
      <c r="D199" s="89"/>
      <c r="E199" s="84"/>
      <c r="M199" s="88"/>
      <c r="N199" s="89"/>
      <c r="O199" s="89"/>
      <c r="P199" s="84"/>
      <c r="S199" s="88"/>
      <c r="T199" s="89"/>
      <c r="U199" s="89"/>
      <c r="V199" s="84"/>
      <c r="Y199" s="88"/>
      <c r="Z199" s="89"/>
      <c r="AA199" s="89"/>
      <c r="AB199" s="84"/>
    </row>
    <row r="200" spans="1:28" s="83" customFormat="1">
      <c r="B200" s="88"/>
      <c r="C200" s="89"/>
      <c r="D200" s="89"/>
      <c r="E200" s="84"/>
      <c r="M200" s="88"/>
      <c r="N200" s="89"/>
      <c r="O200" s="89"/>
      <c r="P200" s="84"/>
      <c r="S200" s="88"/>
      <c r="T200" s="89"/>
      <c r="U200" s="89"/>
      <c r="V200" s="84"/>
      <c r="Y200" s="88"/>
      <c r="Z200" s="89"/>
      <c r="AA200" s="89"/>
      <c r="AB200" s="84"/>
    </row>
    <row r="201" spans="1:28" s="83" customFormat="1">
      <c r="B201" s="88"/>
      <c r="C201" s="89"/>
      <c r="D201" s="89"/>
      <c r="E201" s="84"/>
      <c r="M201" s="88"/>
      <c r="N201" s="89"/>
      <c r="O201" s="89"/>
      <c r="P201" s="84"/>
      <c r="S201" s="88"/>
      <c r="T201" s="89"/>
      <c r="U201" s="89"/>
      <c r="V201" s="84"/>
      <c r="Y201" s="88"/>
      <c r="Z201" s="89"/>
      <c r="AA201" s="89"/>
      <c r="AB201" s="84"/>
    </row>
    <row r="202" spans="1:28" s="83" customFormat="1">
      <c r="B202" s="88"/>
      <c r="C202" s="89"/>
      <c r="D202" s="89"/>
      <c r="E202" s="84"/>
      <c r="M202" s="88"/>
      <c r="N202" s="89"/>
      <c r="O202" s="89"/>
      <c r="P202" s="84"/>
      <c r="S202" s="88"/>
      <c r="T202" s="89"/>
      <c r="U202" s="89"/>
      <c r="V202" s="84"/>
      <c r="Y202" s="88"/>
      <c r="Z202" s="89"/>
      <c r="AA202" s="89"/>
      <c r="AB202" s="84"/>
    </row>
    <row r="203" spans="1:28" s="83" customFormat="1" ht="13.5" thickBot="1">
      <c r="B203" s="88"/>
      <c r="C203" s="89"/>
      <c r="D203" s="89"/>
      <c r="E203" s="84"/>
      <c r="M203" s="88"/>
      <c r="N203" s="89"/>
      <c r="O203" s="89"/>
      <c r="P203" s="84"/>
      <c r="S203" s="88"/>
      <c r="T203" s="89"/>
      <c r="U203" s="89"/>
      <c r="V203" s="84"/>
      <c r="Y203" s="88"/>
      <c r="Z203" s="89"/>
      <c r="AA203" s="89"/>
      <c r="AB203" s="84"/>
    </row>
    <row r="204" spans="1:28" s="83" customFormat="1" ht="12.75" customHeight="1">
      <c r="A204" s="24">
        <v>8</v>
      </c>
      <c r="B204" s="25"/>
      <c r="C204" s="514" t="s">
        <v>138</v>
      </c>
      <c r="D204" s="514" t="s">
        <v>27</v>
      </c>
      <c r="E204" s="516" t="s">
        <v>13</v>
      </c>
      <c r="L204" s="24">
        <v>8</v>
      </c>
      <c r="M204" s="25"/>
      <c r="N204" s="514" t="s">
        <v>138</v>
      </c>
      <c r="O204" s="514" t="s">
        <v>27</v>
      </c>
      <c r="P204" s="516" t="s">
        <v>13</v>
      </c>
      <c r="R204" s="24">
        <v>8</v>
      </c>
      <c r="S204" s="25"/>
      <c r="T204" s="514" t="s">
        <v>138</v>
      </c>
      <c r="U204" s="514" t="s">
        <v>27</v>
      </c>
      <c r="V204" s="516" t="s">
        <v>13</v>
      </c>
      <c r="X204" s="24">
        <v>8</v>
      </c>
      <c r="Y204" s="25"/>
      <c r="Z204" s="514" t="s">
        <v>138</v>
      </c>
      <c r="AA204" s="514" t="s">
        <v>27</v>
      </c>
      <c r="AB204" s="516" t="s">
        <v>13</v>
      </c>
    </row>
    <row r="205" spans="1:28" s="83" customFormat="1" ht="63.75">
      <c r="A205" s="26" t="s">
        <v>7</v>
      </c>
      <c r="B205" s="50" t="str">
        <f>+"מספר אסמכתא "&amp;B10&amp;"         חזרה לטבלה "</f>
        <v xml:space="preserve">מספר אסמכתא          חזרה לטבלה </v>
      </c>
      <c r="C205" s="515"/>
      <c r="D205" s="515"/>
      <c r="E205" s="517"/>
      <c r="L205" s="26" t="s">
        <v>19</v>
      </c>
      <c r="M205" s="50" t="str">
        <f>+"מספר אסמכתא "&amp;B10&amp;"         חזרה לטבלה "</f>
        <v xml:space="preserve">מספר אסמכתא          חזרה לטבלה </v>
      </c>
      <c r="N205" s="515"/>
      <c r="O205" s="515"/>
      <c r="P205" s="517"/>
      <c r="R205" s="26" t="s">
        <v>19</v>
      </c>
      <c r="S205" s="50" t="str">
        <f>+"מספר אסמכתא "&amp;B10&amp;"         חזרה לטבלה "</f>
        <v xml:space="preserve">מספר אסמכתא          חזרה לטבלה </v>
      </c>
      <c r="T205" s="515"/>
      <c r="U205" s="515"/>
      <c r="V205" s="517"/>
      <c r="X205" s="26" t="s">
        <v>19</v>
      </c>
      <c r="Y205" s="50" t="str">
        <f>+"מספר אסמכתא "&amp;B10&amp;"         חזרה לטבלה "</f>
        <v xml:space="preserve">מספר אסמכתא          חזרה לטבלה </v>
      </c>
      <c r="Z205" s="515"/>
      <c r="AA205" s="515"/>
      <c r="AB205" s="517"/>
    </row>
    <row r="206" spans="1:28" s="83" customFormat="1">
      <c r="A206" s="30">
        <v>1</v>
      </c>
      <c r="B206" s="118"/>
      <c r="C206" s="119"/>
      <c r="D206" s="119"/>
      <c r="E206" s="120"/>
      <c r="L206" s="30">
        <v>12</v>
      </c>
      <c r="M206" s="118"/>
      <c r="N206" s="119"/>
      <c r="O206" s="119"/>
      <c r="P206" s="120"/>
      <c r="R206" s="30">
        <v>23</v>
      </c>
      <c r="S206" s="118"/>
      <c r="T206" s="119"/>
      <c r="U206" s="119"/>
      <c r="V206" s="120"/>
      <c r="X206" s="30">
        <v>34</v>
      </c>
      <c r="Y206" s="118"/>
      <c r="Z206" s="119"/>
      <c r="AA206" s="119"/>
      <c r="AB206" s="120"/>
    </row>
    <row r="207" spans="1:28" s="83" customFormat="1">
      <c r="A207" s="30">
        <v>2</v>
      </c>
      <c r="B207" s="118"/>
      <c r="C207" s="119"/>
      <c r="D207" s="119"/>
      <c r="E207" s="120"/>
      <c r="L207" s="30">
        <v>13</v>
      </c>
      <c r="M207" s="118"/>
      <c r="N207" s="119"/>
      <c r="O207" s="119"/>
      <c r="P207" s="120"/>
      <c r="R207" s="30">
        <v>24</v>
      </c>
      <c r="S207" s="118"/>
      <c r="T207" s="119"/>
      <c r="U207" s="119"/>
      <c r="V207" s="120"/>
      <c r="X207" s="30">
        <v>35</v>
      </c>
      <c r="Y207" s="118"/>
      <c r="Z207" s="119"/>
      <c r="AA207" s="119"/>
      <c r="AB207" s="120"/>
    </row>
    <row r="208" spans="1:28" s="83" customFormat="1">
      <c r="A208" s="30">
        <v>3</v>
      </c>
      <c r="B208" s="118"/>
      <c r="C208" s="119"/>
      <c r="D208" s="119"/>
      <c r="E208" s="120"/>
      <c r="L208" s="30">
        <v>14</v>
      </c>
      <c r="M208" s="118"/>
      <c r="N208" s="119"/>
      <c r="O208" s="119"/>
      <c r="P208" s="120"/>
      <c r="R208" s="30">
        <v>25</v>
      </c>
      <c r="S208" s="118"/>
      <c r="T208" s="119"/>
      <c r="U208" s="119"/>
      <c r="V208" s="120"/>
      <c r="X208" s="30">
        <v>36</v>
      </c>
      <c r="Y208" s="118"/>
      <c r="Z208" s="119"/>
      <c r="AA208" s="119"/>
      <c r="AB208" s="120"/>
    </row>
    <row r="209" spans="1:28" s="83" customFormat="1">
      <c r="A209" s="30">
        <v>4</v>
      </c>
      <c r="B209" s="118"/>
      <c r="C209" s="119"/>
      <c r="D209" s="119"/>
      <c r="E209" s="120"/>
      <c r="L209" s="30">
        <v>15</v>
      </c>
      <c r="M209" s="118"/>
      <c r="N209" s="119"/>
      <c r="O209" s="119"/>
      <c r="P209" s="120"/>
      <c r="R209" s="30">
        <v>26</v>
      </c>
      <c r="S209" s="118"/>
      <c r="T209" s="119"/>
      <c r="U209" s="119"/>
      <c r="V209" s="120"/>
      <c r="X209" s="30">
        <v>37</v>
      </c>
      <c r="Y209" s="118"/>
      <c r="Z209" s="119"/>
      <c r="AA209" s="119"/>
      <c r="AB209" s="120"/>
    </row>
    <row r="210" spans="1:28" s="83" customFormat="1">
      <c r="A210" s="30">
        <v>5</v>
      </c>
      <c r="B210" s="118"/>
      <c r="C210" s="119"/>
      <c r="D210" s="119"/>
      <c r="E210" s="120"/>
      <c r="L210" s="30">
        <v>16</v>
      </c>
      <c r="M210" s="118"/>
      <c r="N210" s="119"/>
      <c r="O210" s="119"/>
      <c r="P210" s="120"/>
      <c r="R210" s="30">
        <v>27</v>
      </c>
      <c r="S210" s="118"/>
      <c r="T210" s="119"/>
      <c r="U210" s="119"/>
      <c r="V210" s="120"/>
      <c r="X210" s="30">
        <v>38</v>
      </c>
      <c r="Y210" s="118"/>
      <c r="Z210" s="119"/>
      <c r="AA210" s="119"/>
      <c r="AB210" s="120"/>
    </row>
    <row r="211" spans="1:28" s="83" customFormat="1">
      <c r="A211" s="30">
        <v>6</v>
      </c>
      <c r="B211" s="118"/>
      <c r="C211" s="119"/>
      <c r="D211" s="119"/>
      <c r="E211" s="120"/>
      <c r="L211" s="30">
        <v>17</v>
      </c>
      <c r="M211" s="118"/>
      <c r="N211" s="119"/>
      <c r="O211" s="119"/>
      <c r="P211" s="120"/>
      <c r="R211" s="30">
        <v>28</v>
      </c>
      <c r="S211" s="118"/>
      <c r="T211" s="119"/>
      <c r="U211" s="119"/>
      <c r="V211" s="120"/>
      <c r="X211" s="30">
        <v>39</v>
      </c>
      <c r="Y211" s="118"/>
      <c r="Z211" s="119"/>
      <c r="AA211" s="119"/>
      <c r="AB211" s="120"/>
    </row>
    <row r="212" spans="1:28" s="83" customFormat="1">
      <c r="A212" s="30">
        <v>7</v>
      </c>
      <c r="B212" s="118"/>
      <c r="C212" s="119"/>
      <c r="D212" s="119"/>
      <c r="E212" s="120"/>
      <c r="L212" s="30">
        <v>18</v>
      </c>
      <c r="M212" s="118"/>
      <c r="N212" s="119"/>
      <c r="O212" s="119"/>
      <c r="P212" s="120"/>
      <c r="R212" s="30">
        <v>29</v>
      </c>
      <c r="S212" s="118"/>
      <c r="T212" s="119"/>
      <c r="U212" s="119"/>
      <c r="V212" s="120"/>
      <c r="X212" s="30">
        <v>40</v>
      </c>
      <c r="Y212" s="118"/>
      <c r="Z212" s="119"/>
      <c r="AA212" s="119"/>
      <c r="AB212" s="120"/>
    </row>
    <row r="213" spans="1:28" s="83" customFormat="1">
      <c r="A213" s="30">
        <v>8</v>
      </c>
      <c r="B213" s="118"/>
      <c r="C213" s="119"/>
      <c r="D213" s="119"/>
      <c r="E213" s="120"/>
      <c r="L213" s="30">
        <v>19</v>
      </c>
      <c r="M213" s="118"/>
      <c r="N213" s="119"/>
      <c r="O213" s="119"/>
      <c r="P213" s="120"/>
      <c r="R213" s="30">
        <v>30</v>
      </c>
      <c r="S213" s="118"/>
      <c r="T213" s="119"/>
      <c r="U213" s="119"/>
      <c r="V213" s="120"/>
      <c r="X213" s="30">
        <v>41</v>
      </c>
      <c r="Y213" s="118"/>
      <c r="Z213" s="119"/>
      <c r="AA213" s="119"/>
      <c r="AB213" s="120"/>
    </row>
    <row r="214" spans="1:28" s="83" customFormat="1">
      <c r="A214" s="30">
        <v>9</v>
      </c>
      <c r="B214" s="118"/>
      <c r="C214" s="119"/>
      <c r="D214" s="119"/>
      <c r="E214" s="120"/>
      <c r="L214" s="30">
        <v>20</v>
      </c>
      <c r="M214" s="118"/>
      <c r="N214" s="119"/>
      <c r="O214" s="119"/>
      <c r="P214" s="120"/>
      <c r="R214" s="30">
        <v>31</v>
      </c>
      <c r="S214" s="118"/>
      <c r="T214" s="119"/>
      <c r="U214" s="119"/>
      <c r="V214" s="120"/>
      <c r="X214" s="30">
        <v>42</v>
      </c>
      <c r="Y214" s="118"/>
      <c r="Z214" s="119"/>
      <c r="AA214" s="119"/>
      <c r="AB214" s="120"/>
    </row>
    <row r="215" spans="1:28" s="83" customFormat="1">
      <c r="A215" s="30">
        <v>10</v>
      </c>
      <c r="B215" s="118"/>
      <c r="C215" s="119"/>
      <c r="D215" s="119"/>
      <c r="E215" s="120"/>
      <c r="L215" s="30">
        <v>21</v>
      </c>
      <c r="M215" s="118"/>
      <c r="N215" s="119"/>
      <c r="O215" s="119"/>
      <c r="P215" s="120"/>
      <c r="R215" s="30">
        <v>32</v>
      </c>
      <c r="S215" s="118"/>
      <c r="T215" s="119"/>
      <c r="U215" s="119"/>
      <c r="V215" s="120"/>
      <c r="X215" s="30">
        <v>43</v>
      </c>
      <c r="Y215" s="118"/>
      <c r="Z215" s="119"/>
      <c r="AA215" s="119"/>
      <c r="AB215" s="120"/>
    </row>
    <row r="216" spans="1:28" s="83" customFormat="1" ht="13.5" thickBot="1">
      <c r="A216" s="30">
        <v>11</v>
      </c>
      <c r="B216" s="118"/>
      <c r="C216" s="119"/>
      <c r="D216" s="119"/>
      <c r="E216" s="120"/>
      <c r="L216" s="30">
        <v>22</v>
      </c>
      <c r="M216" s="118"/>
      <c r="N216" s="119"/>
      <c r="O216" s="119"/>
      <c r="P216" s="120"/>
      <c r="R216" s="30">
        <v>33</v>
      </c>
      <c r="S216" s="118"/>
      <c r="T216" s="119"/>
      <c r="U216" s="119"/>
      <c r="V216" s="120"/>
      <c r="X216" s="31"/>
      <c r="Y216" s="33" t="s">
        <v>3</v>
      </c>
      <c r="Z216" s="34"/>
      <c r="AA216" s="34"/>
      <c r="AB216" s="138">
        <f>SUM(E206:E216)+SUM(P206:P216)+SUM(AB206:AB215)+SUM(V206:V216)</f>
        <v>0</v>
      </c>
    </row>
    <row r="217" spans="1:28" s="83" customFormat="1">
      <c r="B217" s="88"/>
      <c r="C217" s="89"/>
      <c r="D217" s="89"/>
      <c r="E217" s="84"/>
      <c r="M217" s="88"/>
      <c r="N217" s="89"/>
      <c r="O217" s="89"/>
      <c r="P217" s="84"/>
      <c r="S217" s="88"/>
      <c r="T217" s="89"/>
      <c r="U217" s="89"/>
      <c r="V217" s="84"/>
      <c r="Y217" s="88"/>
      <c r="Z217" s="89"/>
      <c r="AA217" s="89"/>
      <c r="AB217" s="84"/>
    </row>
    <row r="218" spans="1:28" s="83" customFormat="1">
      <c r="B218" s="88"/>
      <c r="C218" s="89"/>
      <c r="D218" s="89"/>
      <c r="E218" s="84"/>
      <c r="M218" s="88"/>
      <c r="N218" s="89"/>
      <c r="O218" s="89"/>
      <c r="P218" s="84"/>
      <c r="S218" s="88"/>
      <c r="T218" s="89"/>
      <c r="U218" s="89"/>
      <c r="V218" s="84"/>
      <c r="Y218" s="88"/>
      <c r="Z218" s="89"/>
      <c r="AA218" s="89"/>
      <c r="AB218" s="84"/>
    </row>
    <row r="219" spans="1:28" s="83" customFormat="1">
      <c r="B219" s="88"/>
      <c r="C219" s="89"/>
      <c r="D219" s="89"/>
      <c r="E219" s="84"/>
      <c r="M219" s="88"/>
      <c r="N219" s="89"/>
      <c r="O219" s="89"/>
      <c r="P219" s="84"/>
      <c r="S219" s="88"/>
      <c r="T219" s="89"/>
      <c r="U219" s="89"/>
      <c r="V219" s="84"/>
      <c r="Y219" s="88"/>
      <c r="Z219" s="89"/>
      <c r="AA219" s="89"/>
      <c r="AB219" s="84"/>
    </row>
    <row r="220" spans="1:28" s="83" customFormat="1">
      <c r="B220" s="88"/>
      <c r="C220" s="89"/>
      <c r="D220" s="89"/>
      <c r="E220" s="84"/>
      <c r="M220" s="88"/>
      <c r="N220" s="89"/>
      <c r="O220" s="89"/>
      <c r="P220" s="84"/>
      <c r="S220" s="88"/>
      <c r="T220" s="89"/>
      <c r="U220" s="89"/>
      <c r="V220" s="84"/>
      <c r="Y220" s="88"/>
      <c r="Z220" s="89"/>
      <c r="AA220" s="89"/>
      <c r="AB220" s="84"/>
    </row>
    <row r="221" spans="1:28" s="83" customFormat="1">
      <c r="B221" s="88"/>
      <c r="C221" s="89"/>
      <c r="D221" s="89"/>
      <c r="E221" s="84"/>
      <c r="M221" s="88"/>
      <c r="N221" s="89"/>
      <c r="O221" s="89"/>
      <c r="P221" s="84"/>
      <c r="S221" s="88"/>
      <c r="T221" s="89"/>
      <c r="U221" s="89"/>
      <c r="V221" s="84"/>
      <c r="Y221" s="88"/>
      <c r="Z221" s="89"/>
      <c r="AA221" s="89"/>
      <c r="AB221" s="84"/>
    </row>
    <row r="222" spans="1:28" s="83" customFormat="1">
      <c r="B222" s="88"/>
      <c r="C222" s="89"/>
      <c r="D222" s="89"/>
      <c r="E222" s="84"/>
      <c r="M222" s="88"/>
      <c r="N222" s="89"/>
      <c r="O222" s="89"/>
      <c r="P222" s="84"/>
      <c r="S222" s="88"/>
      <c r="T222" s="89"/>
      <c r="U222" s="89"/>
      <c r="V222" s="84"/>
      <c r="Y222" s="88"/>
      <c r="Z222" s="89"/>
      <c r="AA222" s="89"/>
      <c r="AB222" s="84"/>
    </row>
    <row r="223" spans="1:28" s="83" customFormat="1" ht="13.5" thickBot="1">
      <c r="B223" s="88"/>
      <c r="C223" s="89"/>
      <c r="D223" s="89"/>
      <c r="E223" s="84"/>
      <c r="M223" s="88"/>
      <c r="N223" s="89"/>
      <c r="O223" s="89"/>
      <c r="P223" s="84"/>
      <c r="S223" s="88"/>
      <c r="T223" s="89"/>
      <c r="U223" s="89"/>
      <c r="V223" s="84"/>
      <c r="Y223" s="88"/>
      <c r="Z223" s="89"/>
      <c r="AA223" s="89"/>
      <c r="AB223" s="84"/>
    </row>
    <row r="224" spans="1:28" s="83" customFormat="1" ht="12.75" customHeight="1">
      <c r="A224" s="24">
        <v>9</v>
      </c>
      <c r="B224" s="25"/>
      <c r="C224" s="514" t="s">
        <v>138</v>
      </c>
      <c r="D224" s="514" t="s">
        <v>27</v>
      </c>
      <c r="E224" s="516" t="s">
        <v>13</v>
      </c>
      <c r="L224" s="24">
        <v>9</v>
      </c>
      <c r="M224" s="25"/>
      <c r="N224" s="514" t="s">
        <v>138</v>
      </c>
      <c r="O224" s="514" t="s">
        <v>27</v>
      </c>
      <c r="P224" s="516" t="s">
        <v>13</v>
      </c>
      <c r="R224" s="24">
        <v>9</v>
      </c>
      <c r="S224" s="25"/>
      <c r="T224" s="514" t="s">
        <v>138</v>
      </c>
      <c r="U224" s="514" t="s">
        <v>27</v>
      </c>
      <c r="V224" s="133" t="s">
        <v>13</v>
      </c>
      <c r="X224" s="24">
        <v>9</v>
      </c>
      <c r="Y224" s="25"/>
      <c r="Z224" s="514" t="s">
        <v>138</v>
      </c>
      <c r="AA224" s="514" t="s">
        <v>27</v>
      </c>
      <c r="AB224" s="516" t="s">
        <v>13</v>
      </c>
    </row>
    <row r="225" spans="1:28" s="83" customFormat="1" ht="63.75">
      <c r="A225" s="26" t="s">
        <v>7</v>
      </c>
      <c r="B225" s="50" t="str">
        <f>+"מספר אסמכתא "&amp;B11&amp;"         חזרה לטבלה "</f>
        <v xml:space="preserve">מספר אסמכתא          חזרה לטבלה </v>
      </c>
      <c r="C225" s="515"/>
      <c r="D225" s="515"/>
      <c r="E225" s="517"/>
      <c r="L225" s="26" t="s">
        <v>19</v>
      </c>
      <c r="M225" s="50" t="str">
        <f>+"מספר אסמכתא "&amp;B11&amp;"         חזרה לטבלה "</f>
        <v xml:space="preserve">מספר אסמכתא          חזרה לטבלה </v>
      </c>
      <c r="N225" s="515"/>
      <c r="O225" s="515"/>
      <c r="P225" s="517"/>
      <c r="R225" s="26" t="s">
        <v>19</v>
      </c>
      <c r="S225" s="50" t="str">
        <f>+"מספר אסמכתא "&amp;B11&amp;"         חזרה לטבלה "</f>
        <v xml:space="preserve">מספר אסמכתא          חזרה לטבלה </v>
      </c>
      <c r="T225" s="515"/>
      <c r="U225" s="515"/>
      <c r="V225" s="134"/>
      <c r="X225" s="26" t="s">
        <v>19</v>
      </c>
      <c r="Y225" s="50" t="str">
        <f>+"מספר אסמכתא "&amp;B11&amp;"         חזרה לטבלה "</f>
        <v xml:space="preserve">מספר אסמכתא          חזרה לטבלה </v>
      </c>
      <c r="Z225" s="515"/>
      <c r="AA225" s="515"/>
      <c r="AB225" s="517"/>
    </row>
    <row r="226" spans="1:28" s="83" customFormat="1">
      <c r="A226" s="30">
        <v>1</v>
      </c>
      <c r="B226" s="118"/>
      <c r="C226" s="119"/>
      <c r="D226" s="119"/>
      <c r="E226" s="120"/>
      <c r="L226" s="30">
        <v>12</v>
      </c>
      <c r="M226" s="118"/>
      <c r="N226" s="119"/>
      <c r="O226" s="119"/>
      <c r="P226" s="120"/>
      <c r="R226" s="30">
        <v>23</v>
      </c>
      <c r="S226" s="118"/>
      <c r="T226" s="119"/>
      <c r="U226" s="119"/>
      <c r="V226" s="120"/>
      <c r="X226" s="30">
        <v>34</v>
      </c>
      <c r="Y226" s="118"/>
      <c r="Z226" s="119"/>
      <c r="AA226" s="119"/>
      <c r="AB226" s="120"/>
    </row>
    <row r="227" spans="1:28" s="83" customFormat="1">
      <c r="A227" s="30">
        <v>2</v>
      </c>
      <c r="B227" s="118"/>
      <c r="C227" s="119"/>
      <c r="D227" s="119"/>
      <c r="E227" s="120"/>
      <c r="L227" s="30">
        <v>13</v>
      </c>
      <c r="M227" s="118"/>
      <c r="N227" s="119"/>
      <c r="O227" s="119"/>
      <c r="P227" s="120"/>
      <c r="R227" s="30">
        <v>24</v>
      </c>
      <c r="S227" s="118"/>
      <c r="T227" s="119"/>
      <c r="U227" s="119"/>
      <c r="V227" s="120"/>
      <c r="X227" s="30">
        <v>35</v>
      </c>
      <c r="Y227" s="118"/>
      <c r="Z227" s="119"/>
      <c r="AA227" s="119"/>
      <c r="AB227" s="120"/>
    </row>
    <row r="228" spans="1:28" s="83" customFormat="1">
      <c r="A228" s="30">
        <v>3</v>
      </c>
      <c r="B228" s="118"/>
      <c r="C228" s="119"/>
      <c r="D228" s="119"/>
      <c r="E228" s="120"/>
      <c r="L228" s="30">
        <v>14</v>
      </c>
      <c r="M228" s="118"/>
      <c r="N228" s="119"/>
      <c r="O228" s="119"/>
      <c r="P228" s="120"/>
      <c r="R228" s="30">
        <v>25</v>
      </c>
      <c r="S228" s="118"/>
      <c r="T228" s="119"/>
      <c r="U228" s="119"/>
      <c r="V228" s="120"/>
      <c r="X228" s="30">
        <v>36</v>
      </c>
      <c r="Y228" s="118"/>
      <c r="Z228" s="119"/>
      <c r="AA228" s="119"/>
      <c r="AB228" s="120"/>
    </row>
    <row r="229" spans="1:28" s="83" customFormat="1">
      <c r="A229" s="30">
        <v>4</v>
      </c>
      <c r="B229" s="118"/>
      <c r="C229" s="119"/>
      <c r="D229" s="119"/>
      <c r="E229" s="120"/>
      <c r="L229" s="30">
        <v>15</v>
      </c>
      <c r="M229" s="118"/>
      <c r="N229" s="119"/>
      <c r="O229" s="119"/>
      <c r="P229" s="120"/>
      <c r="R229" s="30">
        <v>26</v>
      </c>
      <c r="S229" s="118"/>
      <c r="T229" s="119"/>
      <c r="U229" s="119"/>
      <c r="V229" s="120"/>
      <c r="X229" s="30">
        <v>37</v>
      </c>
      <c r="Y229" s="118"/>
      <c r="Z229" s="119"/>
      <c r="AA229" s="119"/>
      <c r="AB229" s="120"/>
    </row>
    <row r="230" spans="1:28" s="83" customFormat="1">
      <c r="A230" s="30">
        <v>5</v>
      </c>
      <c r="B230" s="118"/>
      <c r="C230" s="119"/>
      <c r="D230" s="119"/>
      <c r="E230" s="120"/>
      <c r="L230" s="30">
        <v>16</v>
      </c>
      <c r="M230" s="118"/>
      <c r="N230" s="119"/>
      <c r="O230" s="119"/>
      <c r="P230" s="120"/>
      <c r="R230" s="30">
        <v>27</v>
      </c>
      <c r="S230" s="118"/>
      <c r="T230" s="119"/>
      <c r="U230" s="119"/>
      <c r="V230" s="120"/>
      <c r="X230" s="30">
        <v>38</v>
      </c>
      <c r="Y230" s="118"/>
      <c r="Z230" s="119"/>
      <c r="AA230" s="119"/>
      <c r="AB230" s="120"/>
    </row>
    <row r="231" spans="1:28" s="83" customFormat="1">
      <c r="A231" s="30">
        <v>6</v>
      </c>
      <c r="B231" s="118"/>
      <c r="C231" s="119"/>
      <c r="D231" s="119"/>
      <c r="E231" s="120"/>
      <c r="L231" s="30">
        <v>17</v>
      </c>
      <c r="M231" s="118"/>
      <c r="N231" s="119"/>
      <c r="O231" s="119"/>
      <c r="P231" s="120"/>
      <c r="R231" s="30">
        <v>28</v>
      </c>
      <c r="S231" s="118"/>
      <c r="T231" s="119"/>
      <c r="U231" s="119"/>
      <c r="V231" s="120"/>
      <c r="X231" s="30">
        <v>39</v>
      </c>
      <c r="Y231" s="118"/>
      <c r="Z231" s="119"/>
      <c r="AA231" s="119"/>
      <c r="AB231" s="120"/>
    </row>
    <row r="232" spans="1:28" s="83" customFormat="1">
      <c r="A232" s="30">
        <v>7</v>
      </c>
      <c r="B232" s="118"/>
      <c r="C232" s="119"/>
      <c r="D232" s="119"/>
      <c r="E232" s="120"/>
      <c r="L232" s="30">
        <v>18</v>
      </c>
      <c r="M232" s="118"/>
      <c r="N232" s="119"/>
      <c r="O232" s="119"/>
      <c r="P232" s="120"/>
      <c r="R232" s="30">
        <v>29</v>
      </c>
      <c r="S232" s="118"/>
      <c r="T232" s="119"/>
      <c r="U232" s="119"/>
      <c r="V232" s="120"/>
      <c r="X232" s="30">
        <v>40</v>
      </c>
      <c r="Y232" s="118"/>
      <c r="Z232" s="119"/>
      <c r="AA232" s="119"/>
      <c r="AB232" s="120"/>
    </row>
    <row r="233" spans="1:28" s="83" customFormat="1">
      <c r="A233" s="30">
        <v>8</v>
      </c>
      <c r="B233" s="118"/>
      <c r="C233" s="119"/>
      <c r="D233" s="119"/>
      <c r="E233" s="120"/>
      <c r="L233" s="30">
        <v>19</v>
      </c>
      <c r="M233" s="118"/>
      <c r="N233" s="119"/>
      <c r="O233" s="119"/>
      <c r="P233" s="120"/>
      <c r="R233" s="30">
        <v>30</v>
      </c>
      <c r="S233" s="118"/>
      <c r="T233" s="119"/>
      <c r="U233" s="119"/>
      <c r="V233" s="120"/>
      <c r="X233" s="30">
        <v>41</v>
      </c>
      <c r="Y233" s="118"/>
      <c r="Z233" s="119"/>
      <c r="AA233" s="119"/>
      <c r="AB233" s="120"/>
    </row>
    <row r="234" spans="1:28" s="83" customFormat="1">
      <c r="A234" s="30">
        <v>9</v>
      </c>
      <c r="B234" s="118"/>
      <c r="C234" s="119"/>
      <c r="D234" s="119"/>
      <c r="E234" s="120"/>
      <c r="L234" s="30">
        <v>20</v>
      </c>
      <c r="M234" s="118"/>
      <c r="N234" s="119"/>
      <c r="O234" s="119"/>
      <c r="P234" s="120"/>
      <c r="R234" s="30">
        <v>31</v>
      </c>
      <c r="S234" s="118"/>
      <c r="T234" s="119"/>
      <c r="U234" s="119"/>
      <c r="V234" s="120"/>
      <c r="X234" s="30">
        <v>42</v>
      </c>
      <c r="Y234" s="118"/>
      <c r="Z234" s="119"/>
      <c r="AA234" s="119"/>
      <c r="AB234" s="120"/>
    </row>
    <row r="235" spans="1:28" s="83" customFormat="1">
      <c r="A235" s="30">
        <v>10</v>
      </c>
      <c r="B235" s="118"/>
      <c r="C235" s="119"/>
      <c r="D235" s="119"/>
      <c r="E235" s="120"/>
      <c r="L235" s="30">
        <v>21</v>
      </c>
      <c r="M235" s="118"/>
      <c r="N235" s="119"/>
      <c r="O235" s="119"/>
      <c r="P235" s="120"/>
      <c r="R235" s="30">
        <v>32</v>
      </c>
      <c r="S235" s="118"/>
      <c r="T235" s="119"/>
      <c r="U235" s="119"/>
      <c r="V235" s="120"/>
      <c r="X235" s="30">
        <v>43</v>
      </c>
      <c r="Y235" s="118"/>
      <c r="Z235" s="119"/>
      <c r="AA235" s="119"/>
      <c r="AB235" s="120"/>
    </row>
    <row r="236" spans="1:28" s="83" customFormat="1" ht="13.5" thickBot="1">
      <c r="A236" s="30">
        <v>11</v>
      </c>
      <c r="B236" s="118"/>
      <c r="C236" s="119"/>
      <c r="D236" s="119"/>
      <c r="E236" s="120"/>
      <c r="L236" s="30">
        <v>22</v>
      </c>
      <c r="M236" s="118"/>
      <c r="N236" s="119"/>
      <c r="O236" s="119"/>
      <c r="P236" s="120"/>
      <c r="R236" s="30">
        <v>33</v>
      </c>
      <c r="S236" s="118"/>
      <c r="T236" s="119"/>
      <c r="U236" s="119"/>
      <c r="V236" s="120"/>
      <c r="X236" s="31"/>
      <c r="Y236" s="33" t="s">
        <v>3</v>
      </c>
      <c r="Z236" s="34"/>
      <c r="AA236" s="34"/>
      <c r="AB236" s="138">
        <f>SUM(E226:E236)+SUM(P226:P236)+SUM(AB226:AB235)+SUM(V226:V236)</f>
        <v>0</v>
      </c>
    </row>
    <row r="237" spans="1:28" s="83" customFormat="1">
      <c r="B237" s="88"/>
      <c r="C237" s="89"/>
      <c r="D237" s="89"/>
      <c r="E237" s="84"/>
      <c r="M237" s="88"/>
      <c r="N237" s="89"/>
      <c r="O237" s="89"/>
      <c r="P237" s="84"/>
      <c r="S237" s="88"/>
      <c r="T237" s="89"/>
      <c r="U237" s="89"/>
      <c r="V237" s="84"/>
      <c r="Y237" s="88"/>
      <c r="Z237" s="89"/>
      <c r="AA237" s="89"/>
      <c r="AB237" s="84"/>
    </row>
    <row r="238" spans="1:28" s="83" customFormat="1">
      <c r="B238" s="88"/>
      <c r="C238" s="89"/>
      <c r="D238" s="89"/>
      <c r="E238" s="84"/>
      <c r="M238" s="88"/>
      <c r="N238" s="89"/>
      <c r="O238" s="89"/>
      <c r="P238" s="84"/>
      <c r="S238" s="88"/>
      <c r="T238" s="89"/>
      <c r="U238" s="89"/>
      <c r="V238" s="84"/>
      <c r="Y238" s="88"/>
      <c r="Z238" s="89"/>
      <c r="AA238" s="89"/>
      <c r="AB238" s="84"/>
    </row>
    <row r="239" spans="1:28" s="83" customFormat="1">
      <c r="B239" s="88"/>
      <c r="C239" s="89"/>
      <c r="D239" s="89"/>
      <c r="E239" s="84"/>
      <c r="M239" s="88"/>
      <c r="N239" s="89"/>
      <c r="O239" s="89"/>
      <c r="P239" s="84"/>
      <c r="S239" s="88"/>
      <c r="T239" s="89"/>
      <c r="U239" s="89"/>
      <c r="V239" s="84"/>
      <c r="Y239" s="88"/>
      <c r="Z239" s="89"/>
      <c r="AA239" s="89"/>
      <c r="AB239" s="84"/>
    </row>
    <row r="240" spans="1:28" s="83" customFormat="1">
      <c r="B240" s="88"/>
      <c r="C240" s="89"/>
      <c r="D240" s="89"/>
      <c r="E240" s="84"/>
      <c r="M240" s="88"/>
      <c r="N240" s="89"/>
      <c r="O240" s="89"/>
      <c r="P240" s="84"/>
      <c r="S240" s="88"/>
      <c r="T240" s="89"/>
      <c r="U240" s="89"/>
      <c r="V240" s="84"/>
      <c r="Y240" s="88"/>
      <c r="Z240" s="89"/>
      <c r="AA240" s="89"/>
      <c r="AB240" s="84"/>
    </row>
    <row r="241" spans="1:28" s="83" customFormat="1">
      <c r="B241" s="88"/>
      <c r="C241" s="89"/>
      <c r="D241" s="89"/>
      <c r="E241" s="84"/>
      <c r="M241" s="88"/>
      <c r="N241" s="89"/>
      <c r="O241" s="89"/>
      <c r="P241" s="84"/>
      <c r="S241" s="88"/>
      <c r="T241" s="89"/>
      <c r="U241" s="89"/>
      <c r="V241" s="84"/>
      <c r="Y241" s="88"/>
      <c r="Z241" s="89"/>
      <c r="AA241" s="89"/>
      <c r="AB241" s="84"/>
    </row>
    <row r="242" spans="1:28" s="83" customFormat="1">
      <c r="B242" s="88"/>
      <c r="C242" s="89"/>
      <c r="D242" s="89"/>
      <c r="E242" s="84"/>
      <c r="M242" s="88"/>
      <c r="N242" s="89"/>
      <c r="O242" s="89"/>
      <c r="P242" s="84"/>
      <c r="S242" s="88"/>
      <c r="T242" s="89"/>
      <c r="U242" s="89"/>
      <c r="V242" s="84"/>
      <c r="Y242" s="88"/>
      <c r="Z242" s="89"/>
      <c r="AA242" s="89"/>
      <c r="AB242" s="84"/>
    </row>
    <row r="243" spans="1:28" s="83" customFormat="1" ht="13.5" thickBot="1">
      <c r="B243" s="88"/>
      <c r="C243" s="89"/>
      <c r="D243" s="89"/>
      <c r="E243" s="84"/>
      <c r="M243" s="88"/>
      <c r="N243" s="89"/>
      <c r="O243" s="89"/>
      <c r="P243" s="84"/>
      <c r="S243" s="88"/>
      <c r="T243" s="89"/>
      <c r="U243" s="89"/>
      <c r="V243" s="84"/>
      <c r="Y243" s="88"/>
      <c r="Z243" s="89"/>
      <c r="AA243" s="89"/>
      <c r="AB243" s="84"/>
    </row>
    <row r="244" spans="1:28" s="83" customFormat="1" ht="12.75" customHeight="1">
      <c r="A244" s="24">
        <v>10</v>
      </c>
      <c r="B244" s="25"/>
      <c r="C244" s="514" t="s">
        <v>138</v>
      </c>
      <c r="D244" s="514" t="s">
        <v>27</v>
      </c>
      <c r="E244" s="516" t="s">
        <v>13</v>
      </c>
      <c r="L244" s="24">
        <v>10</v>
      </c>
      <c r="M244" s="25"/>
      <c r="N244" s="514" t="s">
        <v>138</v>
      </c>
      <c r="O244" s="514" t="s">
        <v>27</v>
      </c>
      <c r="P244" s="516" t="s">
        <v>13</v>
      </c>
      <c r="R244" s="24">
        <v>10</v>
      </c>
      <c r="S244" s="25"/>
      <c r="T244" s="514" t="s">
        <v>138</v>
      </c>
      <c r="U244" s="514" t="s">
        <v>27</v>
      </c>
      <c r="V244" s="516" t="s">
        <v>13</v>
      </c>
      <c r="X244" s="24">
        <v>10</v>
      </c>
      <c r="Y244" s="25"/>
      <c r="Z244" s="514" t="s">
        <v>138</v>
      </c>
      <c r="AA244" s="514" t="s">
        <v>27</v>
      </c>
      <c r="AB244" s="516" t="s">
        <v>13</v>
      </c>
    </row>
    <row r="245" spans="1:28" s="83" customFormat="1" ht="63.75">
      <c r="A245" s="26" t="s">
        <v>7</v>
      </c>
      <c r="B245" s="50" t="str">
        <f>+"מספר אסמכתא "&amp;B12&amp;"         חזרה לטבלה "</f>
        <v xml:space="preserve">מספר אסמכתא          חזרה לטבלה </v>
      </c>
      <c r="C245" s="515"/>
      <c r="D245" s="515"/>
      <c r="E245" s="517"/>
      <c r="L245" s="26" t="s">
        <v>19</v>
      </c>
      <c r="M245" s="50" t="str">
        <f>+"מספר אסמכתא "&amp;B12&amp;"         חזרה לטבלה "</f>
        <v xml:space="preserve">מספר אסמכתא          חזרה לטבלה </v>
      </c>
      <c r="N245" s="515"/>
      <c r="O245" s="515"/>
      <c r="P245" s="517"/>
      <c r="R245" s="26" t="s">
        <v>19</v>
      </c>
      <c r="S245" s="50" t="str">
        <f>+"מספר אסמכתא "&amp;B12&amp;"         חזרה לטבלה "</f>
        <v xml:space="preserve">מספר אסמכתא          חזרה לטבלה </v>
      </c>
      <c r="T245" s="515"/>
      <c r="U245" s="515"/>
      <c r="V245" s="517"/>
      <c r="X245" s="26" t="s">
        <v>19</v>
      </c>
      <c r="Y245" s="50" t="str">
        <f>+"מספר אסמכתא "&amp;B12&amp;"         חזרה לטבלה "</f>
        <v xml:space="preserve">מספר אסמכתא          חזרה לטבלה </v>
      </c>
      <c r="Z245" s="515"/>
      <c r="AA245" s="515"/>
      <c r="AB245" s="517"/>
    </row>
    <row r="246" spans="1:28" s="83" customFormat="1">
      <c r="A246" s="30">
        <v>1</v>
      </c>
      <c r="B246" s="118"/>
      <c r="C246" s="119"/>
      <c r="D246" s="119"/>
      <c r="E246" s="120"/>
      <c r="L246" s="30">
        <v>12</v>
      </c>
      <c r="M246" s="118"/>
      <c r="N246" s="119"/>
      <c r="O246" s="119"/>
      <c r="P246" s="120"/>
      <c r="R246" s="30">
        <v>23</v>
      </c>
      <c r="S246" s="118"/>
      <c r="T246" s="119"/>
      <c r="U246" s="119"/>
      <c r="V246" s="120"/>
      <c r="X246" s="30">
        <v>34</v>
      </c>
      <c r="Y246" s="118"/>
      <c r="Z246" s="119"/>
      <c r="AA246" s="119"/>
      <c r="AB246" s="120"/>
    </row>
    <row r="247" spans="1:28" s="83" customFormat="1">
      <c r="A247" s="30">
        <v>2</v>
      </c>
      <c r="B247" s="118"/>
      <c r="C247" s="119"/>
      <c r="D247" s="119"/>
      <c r="E247" s="120"/>
      <c r="L247" s="30">
        <v>13</v>
      </c>
      <c r="M247" s="118"/>
      <c r="N247" s="119"/>
      <c r="O247" s="119"/>
      <c r="P247" s="120"/>
      <c r="R247" s="30">
        <v>24</v>
      </c>
      <c r="S247" s="118"/>
      <c r="T247" s="119"/>
      <c r="U247" s="119"/>
      <c r="V247" s="120"/>
      <c r="X247" s="30">
        <v>35</v>
      </c>
      <c r="Y247" s="118"/>
      <c r="Z247" s="119"/>
      <c r="AA247" s="119"/>
      <c r="AB247" s="120"/>
    </row>
    <row r="248" spans="1:28" s="83" customFormat="1">
      <c r="A248" s="30">
        <v>3</v>
      </c>
      <c r="B248" s="118"/>
      <c r="C248" s="119"/>
      <c r="D248" s="119"/>
      <c r="E248" s="120"/>
      <c r="L248" s="30">
        <v>14</v>
      </c>
      <c r="M248" s="118"/>
      <c r="N248" s="119"/>
      <c r="O248" s="119"/>
      <c r="P248" s="120"/>
      <c r="R248" s="30">
        <v>25</v>
      </c>
      <c r="S248" s="118"/>
      <c r="T248" s="119"/>
      <c r="U248" s="119"/>
      <c r="V248" s="120"/>
      <c r="X248" s="30">
        <v>36</v>
      </c>
      <c r="Y248" s="118"/>
      <c r="Z248" s="119"/>
      <c r="AA248" s="119"/>
      <c r="AB248" s="120"/>
    </row>
    <row r="249" spans="1:28" s="83" customFormat="1">
      <c r="A249" s="30">
        <v>4</v>
      </c>
      <c r="B249" s="118"/>
      <c r="C249" s="119"/>
      <c r="D249" s="119"/>
      <c r="E249" s="120"/>
      <c r="L249" s="30">
        <v>15</v>
      </c>
      <c r="M249" s="118"/>
      <c r="N249" s="119"/>
      <c r="O249" s="119"/>
      <c r="P249" s="120"/>
      <c r="R249" s="30">
        <v>26</v>
      </c>
      <c r="S249" s="118"/>
      <c r="T249" s="119"/>
      <c r="U249" s="119"/>
      <c r="V249" s="120"/>
      <c r="X249" s="30">
        <v>37</v>
      </c>
      <c r="Y249" s="118"/>
      <c r="Z249" s="119"/>
      <c r="AA249" s="119"/>
      <c r="AB249" s="120"/>
    </row>
    <row r="250" spans="1:28" s="83" customFormat="1">
      <c r="A250" s="30">
        <v>5</v>
      </c>
      <c r="B250" s="118"/>
      <c r="C250" s="119"/>
      <c r="D250" s="119"/>
      <c r="E250" s="120"/>
      <c r="L250" s="30">
        <v>16</v>
      </c>
      <c r="M250" s="118"/>
      <c r="N250" s="119"/>
      <c r="O250" s="119"/>
      <c r="P250" s="120"/>
      <c r="R250" s="30">
        <v>27</v>
      </c>
      <c r="S250" s="118"/>
      <c r="T250" s="119"/>
      <c r="U250" s="119"/>
      <c r="V250" s="120"/>
      <c r="X250" s="30">
        <v>38</v>
      </c>
      <c r="Y250" s="118"/>
      <c r="Z250" s="119"/>
      <c r="AA250" s="119"/>
      <c r="AB250" s="120"/>
    </row>
    <row r="251" spans="1:28" s="83" customFormat="1">
      <c r="A251" s="30">
        <v>6</v>
      </c>
      <c r="B251" s="118"/>
      <c r="C251" s="119"/>
      <c r="D251" s="119"/>
      <c r="E251" s="120"/>
      <c r="L251" s="30">
        <v>17</v>
      </c>
      <c r="M251" s="118"/>
      <c r="N251" s="119"/>
      <c r="O251" s="119"/>
      <c r="P251" s="120"/>
      <c r="R251" s="30">
        <v>28</v>
      </c>
      <c r="S251" s="118"/>
      <c r="T251" s="119"/>
      <c r="U251" s="119"/>
      <c r="V251" s="120"/>
      <c r="X251" s="30">
        <v>39</v>
      </c>
      <c r="Y251" s="118"/>
      <c r="Z251" s="119"/>
      <c r="AA251" s="119"/>
      <c r="AB251" s="120"/>
    </row>
    <row r="252" spans="1:28" s="83" customFormat="1">
      <c r="A252" s="30">
        <v>7</v>
      </c>
      <c r="B252" s="118"/>
      <c r="C252" s="119"/>
      <c r="D252" s="119"/>
      <c r="E252" s="120"/>
      <c r="L252" s="30">
        <v>18</v>
      </c>
      <c r="M252" s="118"/>
      <c r="N252" s="119"/>
      <c r="O252" s="119"/>
      <c r="P252" s="120"/>
      <c r="R252" s="30">
        <v>29</v>
      </c>
      <c r="S252" s="118"/>
      <c r="T252" s="119"/>
      <c r="U252" s="119"/>
      <c r="V252" s="120"/>
      <c r="X252" s="30">
        <v>40</v>
      </c>
      <c r="Y252" s="118"/>
      <c r="Z252" s="119"/>
      <c r="AA252" s="119"/>
      <c r="AB252" s="120"/>
    </row>
    <row r="253" spans="1:28" s="83" customFormat="1">
      <c r="A253" s="30">
        <v>8</v>
      </c>
      <c r="B253" s="118"/>
      <c r="C253" s="119"/>
      <c r="D253" s="119"/>
      <c r="E253" s="120"/>
      <c r="L253" s="30">
        <v>19</v>
      </c>
      <c r="M253" s="118"/>
      <c r="N253" s="119"/>
      <c r="O253" s="119"/>
      <c r="P253" s="120"/>
      <c r="R253" s="30">
        <v>30</v>
      </c>
      <c r="S253" s="118"/>
      <c r="T253" s="119"/>
      <c r="U253" s="119"/>
      <c r="V253" s="120"/>
      <c r="X253" s="30">
        <v>41</v>
      </c>
      <c r="Y253" s="118"/>
      <c r="Z253" s="119"/>
      <c r="AA253" s="119"/>
      <c r="AB253" s="120"/>
    </row>
    <row r="254" spans="1:28" s="83" customFormat="1">
      <c r="A254" s="30">
        <v>9</v>
      </c>
      <c r="B254" s="118"/>
      <c r="C254" s="119"/>
      <c r="D254" s="119"/>
      <c r="E254" s="120"/>
      <c r="L254" s="30">
        <v>20</v>
      </c>
      <c r="M254" s="118"/>
      <c r="N254" s="119"/>
      <c r="O254" s="119"/>
      <c r="P254" s="120"/>
      <c r="R254" s="30">
        <v>31</v>
      </c>
      <c r="S254" s="118"/>
      <c r="T254" s="119"/>
      <c r="U254" s="119"/>
      <c r="V254" s="120"/>
      <c r="X254" s="30">
        <v>42</v>
      </c>
      <c r="Y254" s="118"/>
      <c r="Z254" s="119"/>
      <c r="AA254" s="119"/>
      <c r="AB254" s="120"/>
    </row>
    <row r="255" spans="1:28" s="83" customFormat="1">
      <c r="A255" s="30">
        <v>10</v>
      </c>
      <c r="B255" s="118"/>
      <c r="C255" s="119"/>
      <c r="D255" s="119"/>
      <c r="E255" s="120"/>
      <c r="L255" s="30">
        <v>21</v>
      </c>
      <c r="M255" s="118"/>
      <c r="N255" s="119"/>
      <c r="O255" s="119"/>
      <c r="P255" s="120"/>
      <c r="R255" s="30">
        <v>32</v>
      </c>
      <c r="S255" s="118"/>
      <c r="T255" s="119"/>
      <c r="U255" s="119"/>
      <c r="V255" s="120"/>
      <c r="X255" s="30">
        <v>43</v>
      </c>
      <c r="Y255" s="118"/>
      <c r="Z255" s="119"/>
      <c r="AA255" s="119"/>
      <c r="AB255" s="120"/>
    </row>
    <row r="256" spans="1:28" s="83" customFormat="1" ht="13.5" thickBot="1">
      <c r="A256" s="30">
        <v>11</v>
      </c>
      <c r="B256" s="118"/>
      <c r="C256" s="119"/>
      <c r="D256" s="119"/>
      <c r="E256" s="120"/>
      <c r="L256" s="30">
        <v>22</v>
      </c>
      <c r="M256" s="118"/>
      <c r="N256" s="119"/>
      <c r="O256" s="119"/>
      <c r="P256" s="120"/>
      <c r="R256" s="30">
        <v>33</v>
      </c>
      <c r="S256" s="118"/>
      <c r="T256" s="119"/>
      <c r="U256" s="119"/>
      <c r="V256" s="120"/>
      <c r="X256" s="31"/>
      <c r="Y256" s="33" t="s">
        <v>3</v>
      </c>
      <c r="Z256" s="34"/>
      <c r="AA256" s="34"/>
      <c r="AB256" s="138">
        <f>SUM(E246:E256)+SUM(P246:P256)+SUM(AB246:AB255)+SUM(V246:V256)</f>
        <v>0</v>
      </c>
    </row>
    <row r="257" spans="1:28" s="83" customFormat="1">
      <c r="B257" s="88"/>
      <c r="C257" s="89"/>
      <c r="D257" s="89"/>
      <c r="E257" s="84"/>
      <c r="M257" s="88"/>
      <c r="N257" s="89"/>
      <c r="O257" s="89"/>
      <c r="P257" s="84"/>
      <c r="S257" s="88"/>
      <c r="T257" s="89"/>
      <c r="U257" s="89"/>
      <c r="V257" s="84"/>
      <c r="Y257" s="88"/>
      <c r="Z257" s="89"/>
      <c r="AA257" s="89"/>
      <c r="AB257" s="84"/>
    </row>
    <row r="258" spans="1:28" s="83" customFormat="1">
      <c r="B258" s="88"/>
      <c r="C258" s="89"/>
      <c r="D258" s="89"/>
      <c r="E258" s="84"/>
      <c r="M258" s="88"/>
      <c r="N258" s="89"/>
      <c r="O258" s="89"/>
      <c r="P258" s="84"/>
      <c r="S258" s="88"/>
      <c r="T258" s="89"/>
      <c r="U258" s="89"/>
      <c r="V258" s="84"/>
      <c r="Y258" s="88"/>
      <c r="Z258" s="89"/>
      <c r="AA258" s="89"/>
      <c r="AB258" s="84"/>
    </row>
    <row r="259" spans="1:28" s="83" customFormat="1">
      <c r="B259" s="88"/>
      <c r="C259" s="89"/>
      <c r="D259" s="89"/>
      <c r="E259" s="84"/>
      <c r="M259" s="88"/>
      <c r="N259" s="89"/>
      <c r="O259" s="89"/>
      <c r="P259" s="84"/>
      <c r="S259" s="88"/>
      <c r="T259" s="89"/>
      <c r="U259" s="89"/>
      <c r="V259" s="84"/>
      <c r="Y259" s="88"/>
      <c r="Z259" s="89"/>
      <c r="AA259" s="89"/>
      <c r="AB259" s="84"/>
    </row>
    <row r="260" spans="1:28" s="83" customFormat="1">
      <c r="B260" s="88"/>
      <c r="C260" s="89"/>
      <c r="D260" s="89"/>
      <c r="E260" s="84"/>
      <c r="M260" s="88"/>
      <c r="N260" s="89"/>
      <c r="O260" s="89"/>
      <c r="P260" s="84"/>
      <c r="S260" s="88"/>
      <c r="T260" s="89"/>
      <c r="U260" s="89"/>
      <c r="V260" s="84"/>
      <c r="Y260" s="88"/>
      <c r="Z260" s="89"/>
      <c r="AA260" s="89"/>
      <c r="AB260" s="84"/>
    </row>
    <row r="261" spans="1:28" s="83" customFormat="1">
      <c r="B261" s="88"/>
      <c r="C261" s="89"/>
      <c r="D261" s="89"/>
      <c r="E261" s="84"/>
      <c r="M261" s="88"/>
      <c r="N261" s="89"/>
      <c r="O261" s="89"/>
      <c r="P261" s="84"/>
      <c r="S261" s="88"/>
      <c r="T261" s="89"/>
      <c r="U261" s="89"/>
      <c r="V261" s="84"/>
      <c r="Y261" s="88"/>
      <c r="Z261" s="89"/>
      <c r="AA261" s="89"/>
      <c r="AB261" s="84"/>
    </row>
    <row r="262" spans="1:28" s="83" customFormat="1">
      <c r="B262" s="88"/>
      <c r="C262" s="89"/>
      <c r="D262" s="89"/>
      <c r="E262" s="84"/>
      <c r="M262" s="88"/>
      <c r="N262" s="89"/>
      <c r="O262" s="89"/>
      <c r="P262" s="84"/>
      <c r="S262" s="88"/>
      <c r="T262" s="89"/>
      <c r="U262" s="89"/>
      <c r="V262" s="84"/>
      <c r="Y262" s="88"/>
      <c r="Z262" s="89"/>
      <c r="AA262" s="89"/>
      <c r="AB262" s="84"/>
    </row>
    <row r="263" spans="1:28" s="83" customFormat="1" ht="13.5" thickBot="1">
      <c r="B263" s="88"/>
      <c r="C263" s="89"/>
      <c r="D263" s="89"/>
      <c r="E263" s="84"/>
      <c r="M263" s="88"/>
      <c r="N263" s="89"/>
      <c r="O263" s="89"/>
      <c r="P263" s="84"/>
      <c r="S263" s="88"/>
      <c r="T263" s="89"/>
      <c r="U263" s="89"/>
      <c r="V263" s="84"/>
      <c r="Y263" s="88"/>
      <c r="Z263" s="89"/>
      <c r="AA263" s="89"/>
      <c r="AB263" s="84"/>
    </row>
    <row r="264" spans="1:28" s="83" customFormat="1" ht="12.75" customHeight="1">
      <c r="A264" s="24">
        <v>11</v>
      </c>
      <c r="B264" s="25"/>
      <c r="C264" s="514" t="s">
        <v>138</v>
      </c>
      <c r="D264" s="514" t="s">
        <v>27</v>
      </c>
      <c r="E264" s="516" t="s">
        <v>13</v>
      </c>
      <c r="L264" s="24">
        <v>11</v>
      </c>
      <c r="M264" s="25"/>
      <c r="N264" s="514" t="s">
        <v>138</v>
      </c>
      <c r="O264" s="514" t="s">
        <v>27</v>
      </c>
      <c r="P264" s="516" t="s">
        <v>13</v>
      </c>
      <c r="R264" s="24">
        <v>11</v>
      </c>
      <c r="S264" s="25"/>
      <c r="T264" s="514" t="s">
        <v>138</v>
      </c>
      <c r="U264" s="514" t="s">
        <v>27</v>
      </c>
      <c r="V264" s="516" t="s">
        <v>13</v>
      </c>
      <c r="X264" s="24">
        <v>11</v>
      </c>
      <c r="Y264" s="25"/>
      <c r="Z264" s="514" t="s">
        <v>138</v>
      </c>
      <c r="AA264" s="514" t="s">
        <v>27</v>
      </c>
      <c r="AB264" s="516" t="s">
        <v>13</v>
      </c>
    </row>
    <row r="265" spans="1:28" s="83" customFormat="1" ht="63.75">
      <c r="A265" s="26" t="s">
        <v>7</v>
      </c>
      <c r="B265" s="50" t="str">
        <f>+"מספר אסמכתא "&amp;B13&amp;"         חזרה לטבלה "</f>
        <v xml:space="preserve">מספר אסמכתא          חזרה לטבלה </v>
      </c>
      <c r="C265" s="515"/>
      <c r="D265" s="515"/>
      <c r="E265" s="517"/>
      <c r="L265" s="26" t="s">
        <v>19</v>
      </c>
      <c r="M265" s="50" t="str">
        <f>+"מספר אסמכתא "&amp;B13&amp;"         חזרה לטבלה "</f>
        <v xml:space="preserve">מספר אסמכתא          חזרה לטבלה </v>
      </c>
      <c r="N265" s="515"/>
      <c r="O265" s="515"/>
      <c r="P265" s="517"/>
      <c r="R265" s="26" t="s">
        <v>19</v>
      </c>
      <c r="S265" s="50" t="str">
        <f>+"מספר אסמכתא "&amp;B13&amp;"         חזרה לטבלה "</f>
        <v xml:space="preserve">מספר אסמכתא          חזרה לטבלה </v>
      </c>
      <c r="T265" s="515"/>
      <c r="U265" s="515"/>
      <c r="V265" s="517"/>
      <c r="X265" s="26" t="s">
        <v>19</v>
      </c>
      <c r="Y265" s="50" t="str">
        <f>+"מספר אסמכתא "&amp;B13&amp;"         חזרה לטבלה "</f>
        <v xml:space="preserve">מספר אסמכתא          חזרה לטבלה </v>
      </c>
      <c r="Z265" s="515"/>
      <c r="AA265" s="515"/>
      <c r="AB265" s="517"/>
    </row>
    <row r="266" spans="1:28" s="83" customFormat="1">
      <c r="A266" s="30">
        <v>1</v>
      </c>
      <c r="B266" s="118"/>
      <c r="C266" s="119"/>
      <c r="D266" s="119"/>
      <c r="E266" s="120"/>
      <c r="L266" s="30">
        <v>12</v>
      </c>
      <c r="M266" s="118"/>
      <c r="N266" s="119"/>
      <c r="O266" s="119"/>
      <c r="P266" s="120"/>
      <c r="R266" s="30">
        <v>23</v>
      </c>
      <c r="S266" s="118"/>
      <c r="T266" s="119"/>
      <c r="U266" s="119"/>
      <c r="V266" s="120"/>
      <c r="X266" s="30">
        <v>34</v>
      </c>
      <c r="Y266" s="118"/>
      <c r="Z266" s="119"/>
      <c r="AA266" s="119"/>
      <c r="AB266" s="120"/>
    </row>
    <row r="267" spans="1:28" s="83" customFormat="1">
      <c r="A267" s="30">
        <v>2</v>
      </c>
      <c r="B267" s="118"/>
      <c r="C267" s="119"/>
      <c r="D267" s="119"/>
      <c r="E267" s="120"/>
      <c r="L267" s="30">
        <v>13</v>
      </c>
      <c r="M267" s="118"/>
      <c r="N267" s="119"/>
      <c r="O267" s="119"/>
      <c r="P267" s="120"/>
      <c r="R267" s="30">
        <v>24</v>
      </c>
      <c r="S267" s="118"/>
      <c r="T267" s="119"/>
      <c r="U267" s="119"/>
      <c r="V267" s="120"/>
      <c r="X267" s="30">
        <v>35</v>
      </c>
      <c r="Y267" s="118"/>
      <c r="Z267" s="119"/>
      <c r="AA267" s="119"/>
      <c r="AB267" s="120"/>
    </row>
    <row r="268" spans="1:28" s="83" customFormat="1">
      <c r="A268" s="30">
        <v>3</v>
      </c>
      <c r="B268" s="118"/>
      <c r="C268" s="119"/>
      <c r="D268" s="119"/>
      <c r="E268" s="120"/>
      <c r="L268" s="30">
        <v>14</v>
      </c>
      <c r="M268" s="118"/>
      <c r="N268" s="119"/>
      <c r="O268" s="119"/>
      <c r="P268" s="120"/>
      <c r="R268" s="30">
        <v>25</v>
      </c>
      <c r="S268" s="118"/>
      <c r="T268" s="119"/>
      <c r="U268" s="119"/>
      <c r="V268" s="120"/>
      <c r="X268" s="30">
        <v>36</v>
      </c>
      <c r="Y268" s="118"/>
      <c r="Z268" s="119"/>
      <c r="AA268" s="119"/>
      <c r="AB268" s="120"/>
    </row>
    <row r="269" spans="1:28" s="83" customFormat="1">
      <c r="A269" s="30">
        <v>4</v>
      </c>
      <c r="B269" s="118"/>
      <c r="C269" s="119"/>
      <c r="D269" s="119"/>
      <c r="E269" s="120"/>
      <c r="L269" s="30">
        <v>15</v>
      </c>
      <c r="M269" s="118"/>
      <c r="N269" s="119"/>
      <c r="O269" s="119"/>
      <c r="P269" s="120"/>
      <c r="R269" s="30">
        <v>26</v>
      </c>
      <c r="S269" s="118"/>
      <c r="T269" s="119"/>
      <c r="U269" s="119"/>
      <c r="V269" s="120"/>
      <c r="X269" s="30">
        <v>37</v>
      </c>
      <c r="Y269" s="118"/>
      <c r="Z269" s="119"/>
      <c r="AA269" s="119"/>
      <c r="AB269" s="120"/>
    </row>
    <row r="270" spans="1:28" s="83" customFormat="1">
      <c r="A270" s="30">
        <v>5</v>
      </c>
      <c r="B270" s="118"/>
      <c r="C270" s="119"/>
      <c r="D270" s="119"/>
      <c r="E270" s="120"/>
      <c r="L270" s="30">
        <v>16</v>
      </c>
      <c r="M270" s="118"/>
      <c r="N270" s="119"/>
      <c r="O270" s="119"/>
      <c r="P270" s="120"/>
      <c r="R270" s="30">
        <v>27</v>
      </c>
      <c r="S270" s="118"/>
      <c r="T270" s="119"/>
      <c r="U270" s="119"/>
      <c r="V270" s="120"/>
      <c r="X270" s="30">
        <v>38</v>
      </c>
      <c r="Y270" s="118"/>
      <c r="Z270" s="119"/>
      <c r="AA270" s="119"/>
      <c r="AB270" s="120"/>
    </row>
    <row r="271" spans="1:28" s="83" customFormat="1">
      <c r="A271" s="30">
        <v>6</v>
      </c>
      <c r="B271" s="118"/>
      <c r="C271" s="119"/>
      <c r="D271" s="119"/>
      <c r="E271" s="120"/>
      <c r="L271" s="30">
        <v>17</v>
      </c>
      <c r="M271" s="118"/>
      <c r="N271" s="119"/>
      <c r="O271" s="119"/>
      <c r="P271" s="120"/>
      <c r="R271" s="30">
        <v>28</v>
      </c>
      <c r="S271" s="118"/>
      <c r="T271" s="119"/>
      <c r="U271" s="119"/>
      <c r="V271" s="120"/>
      <c r="X271" s="30">
        <v>39</v>
      </c>
      <c r="Y271" s="118"/>
      <c r="Z271" s="119"/>
      <c r="AA271" s="119"/>
      <c r="AB271" s="120"/>
    </row>
    <row r="272" spans="1:28" s="83" customFormat="1">
      <c r="A272" s="30">
        <v>7</v>
      </c>
      <c r="B272" s="118"/>
      <c r="C272" s="119"/>
      <c r="D272" s="119"/>
      <c r="E272" s="120"/>
      <c r="L272" s="30">
        <v>18</v>
      </c>
      <c r="M272" s="118"/>
      <c r="N272" s="119"/>
      <c r="O272" s="119"/>
      <c r="P272" s="120"/>
      <c r="R272" s="30">
        <v>29</v>
      </c>
      <c r="S272" s="118"/>
      <c r="T272" s="119"/>
      <c r="U272" s="119"/>
      <c r="V272" s="120"/>
      <c r="X272" s="30">
        <v>40</v>
      </c>
      <c r="Y272" s="118"/>
      <c r="Z272" s="119"/>
      <c r="AA272" s="119"/>
      <c r="AB272" s="120"/>
    </row>
    <row r="273" spans="1:28" s="83" customFormat="1">
      <c r="A273" s="30">
        <v>8</v>
      </c>
      <c r="B273" s="118"/>
      <c r="C273" s="119"/>
      <c r="D273" s="119"/>
      <c r="E273" s="120"/>
      <c r="L273" s="30">
        <v>19</v>
      </c>
      <c r="M273" s="118"/>
      <c r="N273" s="119"/>
      <c r="O273" s="119"/>
      <c r="P273" s="120"/>
      <c r="R273" s="30">
        <v>30</v>
      </c>
      <c r="S273" s="118"/>
      <c r="T273" s="119"/>
      <c r="U273" s="119"/>
      <c r="V273" s="120"/>
      <c r="X273" s="30">
        <v>41</v>
      </c>
      <c r="Y273" s="118"/>
      <c r="Z273" s="119"/>
      <c r="AA273" s="119"/>
      <c r="AB273" s="120"/>
    </row>
    <row r="274" spans="1:28" s="83" customFormat="1">
      <c r="A274" s="30">
        <v>9</v>
      </c>
      <c r="B274" s="118"/>
      <c r="C274" s="119"/>
      <c r="D274" s="119"/>
      <c r="E274" s="120"/>
      <c r="L274" s="30">
        <v>20</v>
      </c>
      <c r="M274" s="118"/>
      <c r="N274" s="119"/>
      <c r="O274" s="119"/>
      <c r="P274" s="120"/>
      <c r="R274" s="30">
        <v>31</v>
      </c>
      <c r="S274" s="118"/>
      <c r="T274" s="119"/>
      <c r="U274" s="119"/>
      <c r="V274" s="120"/>
      <c r="X274" s="30">
        <v>42</v>
      </c>
      <c r="Y274" s="118"/>
      <c r="Z274" s="119"/>
      <c r="AA274" s="119"/>
      <c r="AB274" s="120"/>
    </row>
    <row r="275" spans="1:28" s="83" customFormat="1">
      <c r="A275" s="30">
        <v>10</v>
      </c>
      <c r="B275" s="118"/>
      <c r="C275" s="119"/>
      <c r="D275" s="119"/>
      <c r="E275" s="120"/>
      <c r="L275" s="30">
        <v>21</v>
      </c>
      <c r="M275" s="118"/>
      <c r="N275" s="119"/>
      <c r="O275" s="119"/>
      <c r="P275" s="120"/>
      <c r="R275" s="30">
        <v>32</v>
      </c>
      <c r="S275" s="118"/>
      <c r="T275" s="119"/>
      <c r="U275" s="119"/>
      <c r="V275" s="120"/>
      <c r="X275" s="30">
        <v>43</v>
      </c>
      <c r="Y275" s="118"/>
      <c r="Z275" s="119"/>
      <c r="AA275" s="119"/>
      <c r="AB275" s="120"/>
    </row>
    <row r="276" spans="1:28" s="83" customFormat="1" ht="13.5" thickBot="1">
      <c r="A276" s="30">
        <v>11</v>
      </c>
      <c r="B276" s="118"/>
      <c r="C276" s="119"/>
      <c r="D276" s="119"/>
      <c r="E276" s="120"/>
      <c r="L276" s="30">
        <v>22</v>
      </c>
      <c r="M276" s="118"/>
      <c r="N276" s="119"/>
      <c r="O276" s="119"/>
      <c r="P276" s="120"/>
      <c r="R276" s="30">
        <v>33</v>
      </c>
      <c r="S276" s="118"/>
      <c r="T276" s="119"/>
      <c r="U276" s="119"/>
      <c r="V276" s="120"/>
      <c r="X276" s="31"/>
      <c r="Y276" s="33" t="s">
        <v>3</v>
      </c>
      <c r="Z276" s="34"/>
      <c r="AA276" s="34"/>
      <c r="AB276" s="138">
        <f>SUM(E266:E276)+SUM(P266:P276)+SUM(AB266:AB275)+SUM(V266:V276)</f>
        <v>0</v>
      </c>
    </row>
    <row r="277" spans="1:28" s="83" customFormat="1">
      <c r="B277" s="88"/>
      <c r="C277" s="89"/>
      <c r="D277" s="89"/>
      <c r="E277" s="84"/>
      <c r="M277" s="88"/>
      <c r="N277" s="89"/>
      <c r="O277" s="89"/>
      <c r="P277" s="84"/>
      <c r="S277" s="88"/>
      <c r="T277" s="89"/>
      <c r="U277" s="89"/>
      <c r="V277" s="84"/>
      <c r="Y277" s="88"/>
      <c r="Z277" s="89"/>
      <c r="AA277" s="89"/>
      <c r="AB277" s="84"/>
    </row>
    <row r="278" spans="1:28" s="83" customFormat="1">
      <c r="B278" s="88"/>
      <c r="C278" s="89"/>
      <c r="D278" s="89"/>
      <c r="E278" s="84"/>
      <c r="M278" s="88"/>
      <c r="N278" s="89"/>
      <c r="O278" s="89"/>
      <c r="P278" s="84"/>
      <c r="S278" s="88"/>
      <c r="T278" s="89"/>
      <c r="U278" s="89"/>
      <c r="V278" s="84"/>
      <c r="Y278" s="88"/>
      <c r="Z278" s="89"/>
      <c r="AA278" s="89"/>
      <c r="AB278" s="84"/>
    </row>
    <row r="279" spans="1:28" s="83" customFormat="1">
      <c r="B279" s="88"/>
      <c r="C279" s="89"/>
      <c r="D279" s="89"/>
      <c r="E279" s="84"/>
      <c r="M279" s="88"/>
      <c r="N279" s="89"/>
      <c r="O279" s="89"/>
      <c r="P279" s="84"/>
      <c r="S279" s="88"/>
      <c r="T279" s="89"/>
      <c r="U279" s="89"/>
      <c r="V279" s="84"/>
      <c r="Y279" s="88"/>
      <c r="Z279" s="89"/>
      <c r="AA279" s="89"/>
      <c r="AB279" s="84"/>
    </row>
    <row r="280" spans="1:28" s="83" customFormat="1">
      <c r="B280" s="88"/>
      <c r="C280" s="89"/>
      <c r="D280" s="89"/>
      <c r="E280" s="84"/>
      <c r="M280" s="88"/>
      <c r="N280" s="89"/>
      <c r="O280" s="89"/>
      <c r="P280" s="84"/>
      <c r="S280" s="88"/>
      <c r="T280" s="89"/>
      <c r="U280" s="89"/>
      <c r="V280" s="84"/>
      <c r="Y280" s="88"/>
      <c r="Z280" s="89"/>
      <c r="AA280" s="89"/>
      <c r="AB280" s="84"/>
    </row>
    <row r="281" spans="1:28" s="83" customFormat="1">
      <c r="B281" s="88"/>
      <c r="C281" s="89"/>
      <c r="D281" s="89"/>
      <c r="E281" s="84"/>
      <c r="M281" s="88"/>
      <c r="N281" s="89"/>
      <c r="O281" s="89"/>
      <c r="P281" s="84"/>
      <c r="S281" s="88"/>
      <c r="T281" s="89"/>
      <c r="U281" s="89"/>
      <c r="V281" s="84"/>
      <c r="Y281" s="88"/>
      <c r="Z281" s="89"/>
      <c r="AA281" s="89"/>
      <c r="AB281" s="84"/>
    </row>
    <row r="282" spans="1:28" s="83" customFormat="1">
      <c r="B282" s="88"/>
      <c r="C282" s="89"/>
      <c r="D282" s="89"/>
      <c r="E282" s="84"/>
      <c r="M282" s="88"/>
      <c r="N282" s="89"/>
      <c r="O282" s="89"/>
      <c r="P282" s="84"/>
      <c r="S282" s="88"/>
      <c r="T282" s="89"/>
      <c r="U282" s="89"/>
      <c r="V282" s="84"/>
      <c r="Y282" s="88"/>
      <c r="Z282" s="89"/>
      <c r="AA282" s="89"/>
    </row>
    <row r="283" spans="1:28" s="83" customFormat="1" ht="13.5" thickBot="1">
      <c r="B283" s="88"/>
      <c r="C283" s="89"/>
      <c r="D283" s="89"/>
      <c r="E283" s="84"/>
      <c r="M283" s="88"/>
      <c r="N283" s="89"/>
      <c r="O283" s="89"/>
      <c r="P283" s="84"/>
      <c r="S283" s="88"/>
      <c r="T283" s="89"/>
      <c r="U283" s="89"/>
      <c r="V283" s="84"/>
      <c r="Y283" s="88"/>
      <c r="Z283" s="89"/>
      <c r="AA283" s="89"/>
      <c r="AB283" s="84"/>
    </row>
    <row r="284" spans="1:28" s="83" customFormat="1" ht="12.75" customHeight="1">
      <c r="A284" s="24">
        <v>12</v>
      </c>
      <c r="B284" s="25"/>
      <c r="C284" s="514" t="s">
        <v>138</v>
      </c>
      <c r="D284" s="514" t="s">
        <v>27</v>
      </c>
      <c r="E284" s="516" t="s">
        <v>13</v>
      </c>
      <c r="L284" s="24">
        <v>12</v>
      </c>
      <c r="M284" s="25"/>
      <c r="N284" s="514" t="s">
        <v>138</v>
      </c>
      <c r="O284" s="514" t="s">
        <v>27</v>
      </c>
      <c r="P284" s="516" t="s">
        <v>13</v>
      </c>
      <c r="R284" s="24">
        <v>12</v>
      </c>
      <c r="S284" s="25"/>
      <c r="T284" s="514" t="s">
        <v>138</v>
      </c>
      <c r="U284" s="514" t="s">
        <v>27</v>
      </c>
      <c r="V284" s="516" t="s">
        <v>13</v>
      </c>
      <c r="X284" s="24">
        <v>12</v>
      </c>
      <c r="Y284" s="25"/>
      <c r="Z284" s="514" t="s">
        <v>138</v>
      </c>
      <c r="AA284" s="514" t="s">
        <v>27</v>
      </c>
      <c r="AB284" s="516" t="s">
        <v>13</v>
      </c>
    </row>
    <row r="285" spans="1:28" s="83" customFormat="1" ht="63.75">
      <c r="A285" s="26" t="s">
        <v>7</v>
      </c>
      <c r="B285" s="50" t="str">
        <f>+"מספר אסמכתא "&amp;B14&amp;"         חזרה לטבלה "</f>
        <v xml:space="preserve">מספר אסמכתא          חזרה לטבלה </v>
      </c>
      <c r="C285" s="515"/>
      <c r="D285" s="515"/>
      <c r="E285" s="517"/>
      <c r="L285" s="26" t="s">
        <v>19</v>
      </c>
      <c r="M285" s="50" t="str">
        <f>+"מספר אסמכתא "&amp;B14&amp;"         חזרה לטבלה "</f>
        <v xml:space="preserve">מספר אסמכתא          חזרה לטבלה </v>
      </c>
      <c r="N285" s="515"/>
      <c r="O285" s="515"/>
      <c r="P285" s="517"/>
      <c r="R285" s="26" t="s">
        <v>19</v>
      </c>
      <c r="S285" s="50" t="str">
        <f>+"מספר אסמכתא "&amp;B14&amp;"         חזרה לטבלה "</f>
        <v xml:space="preserve">מספר אסמכתא          חזרה לטבלה </v>
      </c>
      <c r="T285" s="515"/>
      <c r="U285" s="515"/>
      <c r="V285" s="517"/>
      <c r="X285" s="26" t="s">
        <v>19</v>
      </c>
      <c r="Y285" s="50" t="str">
        <f>+"מספר אסמכתא "&amp;B14&amp;"         חזרה לטבלה "</f>
        <v xml:space="preserve">מספר אסמכתא          חזרה לטבלה </v>
      </c>
      <c r="Z285" s="515"/>
      <c r="AA285" s="515"/>
      <c r="AB285" s="517"/>
    </row>
    <row r="286" spans="1:28" s="83" customFormat="1">
      <c r="A286" s="30">
        <v>1</v>
      </c>
      <c r="B286" s="118"/>
      <c r="C286" s="119"/>
      <c r="D286" s="119"/>
      <c r="E286" s="120"/>
      <c r="L286" s="30">
        <v>12</v>
      </c>
      <c r="M286" s="118"/>
      <c r="N286" s="119"/>
      <c r="O286" s="119"/>
      <c r="P286" s="120"/>
      <c r="R286" s="30">
        <v>23</v>
      </c>
      <c r="S286" s="118"/>
      <c r="T286" s="119"/>
      <c r="U286" s="119"/>
      <c r="V286" s="120"/>
      <c r="X286" s="30">
        <v>34</v>
      </c>
      <c r="Y286" s="118"/>
      <c r="Z286" s="119"/>
      <c r="AA286" s="119"/>
      <c r="AB286" s="120"/>
    </row>
    <row r="287" spans="1:28" s="83" customFormat="1">
      <c r="A287" s="30">
        <v>2</v>
      </c>
      <c r="B287" s="118"/>
      <c r="C287" s="119"/>
      <c r="D287" s="119"/>
      <c r="E287" s="120"/>
      <c r="L287" s="30">
        <v>13</v>
      </c>
      <c r="M287" s="118"/>
      <c r="N287" s="119"/>
      <c r="O287" s="119"/>
      <c r="P287" s="120"/>
      <c r="R287" s="30">
        <v>24</v>
      </c>
      <c r="S287" s="118"/>
      <c r="T287" s="119"/>
      <c r="U287" s="119"/>
      <c r="V287" s="120"/>
      <c r="X287" s="30">
        <v>35</v>
      </c>
      <c r="Y287" s="118"/>
      <c r="Z287" s="119"/>
      <c r="AA287" s="119"/>
      <c r="AB287" s="120"/>
    </row>
    <row r="288" spans="1:28" s="83" customFormat="1">
      <c r="A288" s="30">
        <v>3</v>
      </c>
      <c r="B288" s="118"/>
      <c r="C288" s="119"/>
      <c r="D288" s="119"/>
      <c r="E288" s="120"/>
      <c r="L288" s="30">
        <v>14</v>
      </c>
      <c r="M288" s="118"/>
      <c r="N288" s="119"/>
      <c r="O288" s="119"/>
      <c r="P288" s="120"/>
      <c r="R288" s="30">
        <v>25</v>
      </c>
      <c r="S288" s="118"/>
      <c r="T288" s="119"/>
      <c r="U288" s="119"/>
      <c r="V288" s="120"/>
      <c r="X288" s="30">
        <v>36</v>
      </c>
      <c r="Y288" s="118"/>
      <c r="Z288" s="119"/>
      <c r="AA288" s="119"/>
      <c r="AB288" s="120"/>
    </row>
    <row r="289" spans="1:28" s="83" customFormat="1">
      <c r="A289" s="30">
        <v>4</v>
      </c>
      <c r="B289" s="118"/>
      <c r="C289" s="119"/>
      <c r="D289" s="119"/>
      <c r="E289" s="120"/>
      <c r="L289" s="30">
        <v>15</v>
      </c>
      <c r="M289" s="118"/>
      <c r="N289" s="119"/>
      <c r="O289" s="119"/>
      <c r="P289" s="120"/>
      <c r="R289" s="30">
        <v>26</v>
      </c>
      <c r="S289" s="118"/>
      <c r="T289" s="119"/>
      <c r="U289" s="119"/>
      <c r="V289" s="120"/>
      <c r="X289" s="30">
        <v>37</v>
      </c>
      <c r="Y289" s="118"/>
      <c r="Z289" s="119"/>
      <c r="AA289" s="119"/>
      <c r="AB289" s="120"/>
    </row>
    <row r="290" spans="1:28" s="83" customFormat="1">
      <c r="A290" s="30">
        <v>5</v>
      </c>
      <c r="B290" s="118"/>
      <c r="C290" s="119"/>
      <c r="D290" s="119"/>
      <c r="E290" s="120"/>
      <c r="L290" s="30">
        <v>16</v>
      </c>
      <c r="M290" s="118"/>
      <c r="N290" s="119"/>
      <c r="O290" s="119"/>
      <c r="P290" s="120"/>
      <c r="R290" s="30">
        <v>27</v>
      </c>
      <c r="S290" s="118"/>
      <c r="T290" s="119"/>
      <c r="U290" s="119"/>
      <c r="V290" s="120"/>
      <c r="X290" s="30">
        <v>38</v>
      </c>
      <c r="Y290" s="118"/>
      <c r="Z290" s="119"/>
      <c r="AA290" s="119"/>
      <c r="AB290" s="120"/>
    </row>
    <row r="291" spans="1:28" s="83" customFormat="1">
      <c r="A291" s="30">
        <v>6</v>
      </c>
      <c r="B291" s="118"/>
      <c r="C291" s="119"/>
      <c r="D291" s="119"/>
      <c r="E291" s="120"/>
      <c r="L291" s="30">
        <v>17</v>
      </c>
      <c r="M291" s="118"/>
      <c r="N291" s="119"/>
      <c r="O291" s="119"/>
      <c r="P291" s="120"/>
      <c r="R291" s="30">
        <v>28</v>
      </c>
      <c r="S291" s="118"/>
      <c r="T291" s="119"/>
      <c r="U291" s="119"/>
      <c r="V291" s="120"/>
      <c r="X291" s="30">
        <v>39</v>
      </c>
      <c r="Y291" s="118"/>
      <c r="Z291" s="119"/>
      <c r="AA291" s="119"/>
      <c r="AB291" s="120"/>
    </row>
    <row r="292" spans="1:28" s="83" customFormat="1">
      <c r="A292" s="30">
        <v>7</v>
      </c>
      <c r="B292" s="118"/>
      <c r="C292" s="119"/>
      <c r="D292" s="119"/>
      <c r="E292" s="120"/>
      <c r="L292" s="30">
        <v>18</v>
      </c>
      <c r="M292" s="118"/>
      <c r="N292" s="119"/>
      <c r="O292" s="119"/>
      <c r="P292" s="120"/>
      <c r="R292" s="30">
        <v>29</v>
      </c>
      <c r="S292" s="118"/>
      <c r="T292" s="119"/>
      <c r="U292" s="119"/>
      <c r="V292" s="120"/>
      <c r="X292" s="30">
        <v>40</v>
      </c>
      <c r="Y292" s="118"/>
      <c r="Z292" s="119"/>
      <c r="AA292" s="119"/>
      <c r="AB292" s="120"/>
    </row>
    <row r="293" spans="1:28" s="83" customFormat="1">
      <c r="A293" s="30">
        <v>8</v>
      </c>
      <c r="B293" s="118"/>
      <c r="C293" s="119"/>
      <c r="D293" s="119"/>
      <c r="E293" s="120"/>
      <c r="L293" s="30">
        <v>19</v>
      </c>
      <c r="M293" s="118"/>
      <c r="N293" s="119"/>
      <c r="O293" s="119"/>
      <c r="P293" s="120"/>
      <c r="R293" s="30">
        <v>30</v>
      </c>
      <c r="S293" s="118"/>
      <c r="T293" s="119"/>
      <c r="U293" s="119"/>
      <c r="V293" s="120"/>
      <c r="X293" s="30">
        <v>41</v>
      </c>
      <c r="Y293" s="118"/>
      <c r="Z293" s="119"/>
      <c r="AA293" s="119"/>
      <c r="AB293" s="120"/>
    </row>
    <row r="294" spans="1:28" s="83" customFormat="1">
      <c r="A294" s="30">
        <v>9</v>
      </c>
      <c r="B294" s="118"/>
      <c r="C294" s="119"/>
      <c r="D294" s="119"/>
      <c r="E294" s="120"/>
      <c r="L294" s="30">
        <v>20</v>
      </c>
      <c r="M294" s="118"/>
      <c r="N294" s="119"/>
      <c r="O294" s="119"/>
      <c r="P294" s="120"/>
      <c r="R294" s="30">
        <v>31</v>
      </c>
      <c r="S294" s="118"/>
      <c r="T294" s="119"/>
      <c r="U294" s="119"/>
      <c r="V294" s="120"/>
      <c r="X294" s="30">
        <v>42</v>
      </c>
      <c r="Y294" s="118"/>
      <c r="Z294" s="119"/>
      <c r="AA294" s="119"/>
      <c r="AB294" s="120"/>
    </row>
    <row r="295" spans="1:28" s="83" customFormat="1">
      <c r="A295" s="30">
        <v>10</v>
      </c>
      <c r="B295" s="118"/>
      <c r="C295" s="119"/>
      <c r="D295" s="119"/>
      <c r="E295" s="120"/>
      <c r="L295" s="30">
        <v>21</v>
      </c>
      <c r="M295" s="118"/>
      <c r="N295" s="119"/>
      <c r="O295" s="119"/>
      <c r="P295" s="120"/>
      <c r="R295" s="30">
        <v>32</v>
      </c>
      <c r="S295" s="118"/>
      <c r="T295" s="119"/>
      <c r="U295" s="119"/>
      <c r="V295" s="120"/>
      <c r="X295" s="30">
        <v>43</v>
      </c>
      <c r="Y295" s="118"/>
      <c r="Z295" s="119"/>
      <c r="AA295" s="119"/>
      <c r="AB295" s="120"/>
    </row>
    <row r="296" spans="1:28" s="83" customFormat="1" ht="13.5" thickBot="1">
      <c r="A296" s="30">
        <v>11</v>
      </c>
      <c r="B296" s="118"/>
      <c r="C296" s="119"/>
      <c r="D296" s="119"/>
      <c r="E296" s="120"/>
      <c r="L296" s="30">
        <v>22</v>
      </c>
      <c r="M296" s="118"/>
      <c r="N296" s="119"/>
      <c r="O296" s="119"/>
      <c r="P296" s="120"/>
      <c r="R296" s="30">
        <v>33</v>
      </c>
      <c r="S296" s="118"/>
      <c r="T296" s="119"/>
      <c r="U296" s="119"/>
      <c r="V296" s="120"/>
      <c r="X296" s="31"/>
      <c r="Y296" s="33" t="s">
        <v>3</v>
      </c>
      <c r="Z296" s="34"/>
      <c r="AA296" s="34"/>
      <c r="AB296" s="138">
        <f>SUM(E286:E296)+SUM(P286:P296)+SUM(AB286:AB295)+SUM(V286:V296)</f>
        <v>0</v>
      </c>
    </row>
    <row r="297" spans="1:28" s="83" customFormat="1">
      <c r="B297" s="88"/>
      <c r="C297" s="89"/>
      <c r="D297" s="89"/>
      <c r="E297" s="84"/>
      <c r="M297" s="88"/>
      <c r="N297" s="89"/>
      <c r="O297" s="89"/>
      <c r="P297" s="84"/>
      <c r="S297" s="88"/>
      <c r="T297" s="89"/>
      <c r="U297" s="89"/>
      <c r="V297" s="84"/>
      <c r="Y297" s="88"/>
      <c r="Z297" s="89"/>
      <c r="AA297" s="89"/>
      <c r="AB297" s="84"/>
    </row>
    <row r="298" spans="1:28" s="83" customFormat="1">
      <c r="B298" s="88"/>
      <c r="C298" s="89"/>
      <c r="D298" s="89"/>
      <c r="E298" s="84"/>
      <c r="M298" s="88"/>
      <c r="N298" s="89"/>
      <c r="O298" s="89"/>
      <c r="P298" s="84"/>
      <c r="S298" s="88"/>
      <c r="T298" s="89"/>
      <c r="U298" s="89"/>
      <c r="V298" s="84"/>
      <c r="Y298" s="88"/>
      <c r="Z298" s="89"/>
      <c r="AA298" s="89"/>
      <c r="AB298" s="84"/>
    </row>
    <row r="299" spans="1:28" s="83" customFormat="1">
      <c r="B299" s="88"/>
      <c r="C299" s="89"/>
      <c r="D299" s="89"/>
      <c r="E299" s="84"/>
      <c r="M299" s="88"/>
      <c r="N299" s="89"/>
      <c r="O299" s="89"/>
      <c r="P299" s="84"/>
      <c r="S299" s="88"/>
      <c r="T299" s="89"/>
      <c r="U299" s="89"/>
      <c r="V299" s="84"/>
      <c r="Y299" s="88"/>
      <c r="Z299" s="89"/>
      <c r="AA299" s="89"/>
      <c r="AB299" s="84"/>
    </row>
    <row r="300" spans="1:28" s="83" customFormat="1">
      <c r="B300" s="88"/>
      <c r="C300" s="89"/>
      <c r="D300" s="89"/>
      <c r="E300" s="84"/>
      <c r="M300" s="88"/>
      <c r="N300" s="89"/>
      <c r="O300" s="89"/>
      <c r="P300" s="84"/>
      <c r="S300" s="88"/>
      <c r="T300" s="89"/>
      <c r="U300" s="89"/>
      <c r="V300" s="84"/>
      <c r="Y300" s="88"/>
      <c r="Z300" s="89"/>
      <c r="AA300" s="89"/>
      <c r="AB300" s="84"/>
    </row>
    <row r="301" spans="1:28" s="83" customFormat="1">
      <c r="B301" s="88"/>
      <c r="C301" s="89"/>
      <c r="D301" s="89"/>
      <c r="E301" s="84"/>
      <c r="M301" s="88"/>
      <c r="N301" s="89"/>
      <c r="O301" s="89"/>
      <c r="P301" s="84"/>
      <c r="S301" s="88"/>
      <c r="T301" s="89"/>
      <c r="U301" s="89"/>
      <c r="V301" s="84"/>
      <c r="Y301" s="88"/>
      <c r="Z301" s="89"/>
      <c r="AA301" s="89"/>
      <c r="AB301" s="84"/>
    </row>
    <row r="302" spans="1:28" s="83" customFormat="1">
      <c r="B302" s="88"/>
      <c r="C302" s="89"/>
      <c r="D302" s="89"/>
      <c r="E302" s="84"/>
      <c r="M302" s="88"/>
      <c r="N302" s="89"/>
      <c r="O302" s="89"/>
      <c r="P302" s="84"/>
      <c r="S302" s="88"/>
      <c r="T302" s="89"/>
      <c r="U302" s="89"/>
      <c r="V302" s="84"/>
      <c r="Y302" s="88"/>
      <c r="Z302" s="89"/>
      <c r="AA302" s="89"/>
      <c r="AB302" s="84"/>
    </row>
    <row r="303" spans="1:28" s="83" customFormat="1" ht="13.5" thickBot="1">
      <c r="B303" s="88"/>
      <c r="C303" s="89"/>
      <c r="D303" s="89"/>
      <c r="E303" s="84"/>
      <c r="M303" s="88"/>
      <c r="N303" s="89"/>
      <c r="O303" s="89"/>
      <c r="P303" s="84"/>
      <c r="S303" s="88"/>
      <c r="T303" s="89"/>
      <c r="U303" s="89"/>
      <c r="V303" s="84"/>
      <c r="Y303" s="88"/>
      <c r="Z303" s="89"/>
      <c r="AA303" s="89"/>
      <c r="AB303" s="84"/>
    </row>
    <row r="304" spans="1:28" s="83" customFormat="1" ht="12.75" customHeight="1">
      <c r="A304" s="24">
        <v>13</v>
      </c>
      <c r="B304" s="25"/>
      <c r="C304" s="514" t="s">
        <v>138</v>
      </c>
      <c r="D304" s="514" t="s">
        <v>27</v>
      </c>
      <c r="E304" s="516" t="s">
        <v>13</v>
      </c>
      <c r="L304" s="24">
        <v>13</v>
      </c>
      <c r="M304" s="25"/>
      <c r="N304" s="514" t="s">
        <v>138</v>
      </c>
      <c r="O304" s="514" t="s">
        <v>27</v>
      </c>
      <c r="P304" s="516" t="s">
        <v>13</v>
      </c>
      <c r="R304" s="24">
        <v>13</v>
      </c>
      <c r="S304" s="25"/>
      <c r="T304" s="514" t="s">
        <v>138</v>
      </c>
      <c r="U304" s="514" t="s">
        <v>27</v>
      </c>
      <c r="V304" s="516" t="s">
        <v>13</v>
      </c>
      <c r="X304" s="24">
        <v>13</v>
      </c>
      <c r="Y304" s="25"/>
      <c r="Z304" s="514" t="s">
        <v>138</v>
      </c>
      <c r="AA304" s="514" t="s">
        <v>27</v>
      </c>
      <c r="AB304" s="516" t="s">
        <v>13</v>
      </c>
    </row>
    <row r="305" spans="1:28" s="83" customFormat="1" ht="63.75">
      <c r="A305" s="26" t="s">
        <v>7</v>
      </c>
      <c r="B305" s="50" t="str">
        <f>+"מספר אסמכתא "&amp;B15&amp;"         חזרה לטבלה "</f>
        <v xml:space="preserve">מספר אסמכתא          חזרה לטבלה </v>
      </c>
      <c r="C305" s="515"/>
      <c r="D305" s="515"/>
      <c r="E305" s="517"/>
      <c r="L305" s="26" t="s">
        <v>19</v>
      </c>
      <c r="M305" s="50" t="str">
        <f>+"מספר אסמכתא "&amp;B15&amp;"         חזרה לטבלה "</f>
        <v xml:space="preserve">מספר אסמכתא          חזרה לטבלה </v>
      </c>
      <c r="N305" s="515"/>
      <c r="O305" s="515"/>
      <c r="P305" s="517"/>
      <c r="R305" s="26" t="s">
        <v>19</v>
      </c>
      <c r="S305" s="50" t="str">
        <f>+"מספר אסמכתא "&amp;B15&amp;"         חזרה לטבלה "</f>
        <v xml:space="preserve">מספר אסמכתא          חזרה לטבלה </v>
      </c>
      <c r="T305" s="515"/>
      <c r="U305" s="515"/>
      <c r="V305" s="517"/>
      <c r="X305" s="26" t="s">
        <v>19</v>
      </c>
      <c r="Y305" s="50" t="str">
        <f>+"מספר אסמכתא "&amp;B15&amp;"         חזרה לטבלה "</f>
        <v xml:space="preserve">מספר אסמכתא          חזרה לטבלה </v>
      </c>
      <c r="Z305" s="515"/>
      <c r="AA305" s="515"/>
      <c r="AB305" s="517"/>
    </row>
    <row r="306" spans="1:28" s="83" customFormat="1">
      <c r="A306" s="30">
        <v>1</v>
      </c>
      <c r="B306" s="118"/>
      <c r="C306" s="119"/>
      <c r="D306" s="119"/>
      <c r="E306" s="120"/>
      <c r="L306" s="30">
        <v>12</v>
      </c>
      <c r="M306" s="118"/>
      <c r="N306" s="119"/>
      <c r="O306" s="119"/>
      <c r="P306" s="120"/>
      <c r="R306" s="30">
        <v>23</v>
      </c>
      <c r="S306" s="118"/>
      <c r="T306" s="119"/>
      <c r="U306" s="119"/>
      <c r="V306" s="120"/>
      <c r="X306" s="30">
        <v>34</v>
      </c>
      <c r="Y306" s="118"/>
      <c r="Z306" s="119"/>
      <c r="AA306" s="119"/>
      <c r="AB306" s="120"/>
    </row>
    <row r="307" spans="1:28" s="83" customFormat="1">
      <c r="A307" s="30">
        <v>2</v>
      </c>
      <c r="B307" s="118"/>
      <c r="C307" s="119"/>
      <c r="D307" s="119"/>
      <c r="E307" s="120"/>
      <c r="L307" s="30">
        <v>13</v>
      </c>
      <c r="M307" s="118"/>
      <c r="N307" s="119"/>
      <c r="O307" s="119"/>
      <c r="P307" s="120"/>
      <c r="R307" s="30">
        <v>24</v>
      </c>
      <c r="S307" s="118"/>
      <c r="T307" s="119"/>
      <c r="U307" s="119"/>
      <c r="V307" s="120"/>
      <c r="X307" s="30">
        <v>35</v>
      </c>
      <c r="Y307" s="118"/>
      <c r="Z307" s="119"/>
      <c r="AA307" s="119"/>
      <c r="AB307" s="120"/>
    </row>
    <row r="308" spans="1:28" s="83" customFormat="1">
      <c r="A308" s="30">
        <v>3</v>
      </c>
      <c r="B308" s="118"/>
      <c r="C308" s="119"/>
      <c r="D308" s="119"/>
      <c r="E308" s="120"/>
      <c r="L308" s="30">
        <v>14</v>
      </c>
      <c r="M308" s="118"/>
      <c r="N308" s="119"/>
      <c r="O308" s="119"/>
      <c r="P308" s="120"/>
      <c r="R308" s="30">
        <v>25</v>
      </c>
      <c r="S308" s="118"/>
      <c r="T308" s="119"/>
      <c r="U308" s="119"/>
      <c r="V308" s="120"/>
      <c r="X308" s="30">
        <v>36</v>
      </c>
      <c r="Y308" s="118"/>
      <c r="Z308" s="119"/>
      <c r="AA308" s="119"/>
      <c r="AB308" s="120"/>
    </row>
    <row r="309" spans="1:28" s="83" customFormat="1">
      <c r="A309" s="30">
        <v>4</v>
      </c>
      <c r="B309" s="118"/>
      <c r="C309" s="119"/>
      <c r="D309" s="119"/>
      <c r="E309" s="120"/>
      <c r="L309" s="30">
        <v>15</v>
      </c>
      <c r="M309" s="118"/>
      <c r="N309" s="119"/>
      <c r="O309" s="119"/>
      <c r="P309" s="120"/>
      <c r="R309" s="30">
        <v>26</v>
      </c>
      <c r="S309" s="118"/>
      <c r="T309" s="119"/>
      <c r="U309" s="119"/>
      <c r="V309" s="120"/>
      <c r="X309" s="30">
        <v>37</v>
      </c>
      <c r="Y309" s="118"/>
      <c r="Z309" s="119"/>
      <c r="AA309" s="119"/>
      <c r="AB309" s="120"/>
    </row>
    <row r="310" spans="1:28" s="83" customFormat="1">
      <c r="A310" s="30">
        <v>5</v>
      </c>
      <c r="B310" s="118"/>
      <c r="C310" s="119"/>
      <c r="D310" s="119"/>
      <c r="E310" s="120"/>
      <c r="L310" s="30">
        <v>16</v>
      </c>
      <c r="M310" s="118"/>
      <c r="N310" s="119"/>
      <c r="O310" s="119"/>
      <c r="P310" s="120"/>
      <c r="R310" s="30">
        <v>27</v>
      </c>
      <c r="S310" s="118"/>
      <c r="T310" s="119"/>
      <c r="U310" s="119"/>
      <c r="V310" s="120"/>
      <c r="X310" s="30">
        <v>38</v>
      </c>
      <c r="Y310" s="118"/>
      <c r="Z310" s="119"/>
      <c r="AA310" s="119"/>
      <c r="AB310" s="120"/>
    </row>
    <row r="311" spans="1:28" s="83" customFormat="1">
      <c r="A311" s="30">
        <v>6</v>
      </c>
      <c r="B311" s="118"/>
      <c r="C311" s="119"/>
      <c r="D311" s="119"/>
      <c r="E311" s="120"/>
      <c r="L311" s="30">
        <v>17</v>
      </c>
      <c r="M311" s="118"/>
      <c r="N311" s="119"/>
      <c r="O311" s="119"/>
      <c r="P311" s="120"/>
      <c r="R311" s="30">
        <v>28</v>
      </c>
      <c r="S311" s="118"/>
      <c r="T311" s="119"/>
      <c r="U311" s="119"/>
      <c r="V311" s="120"/>
      <c r="X311" s="30">
        <v>39</v>
      </c>
      <c r="Y311" s="118"/>
      <c r="Z311" s="119"/>
      <c r="AA311" s="119"/>
      <c r="AB311" s="120"/>
    </row>
    <row r="312" spans="1:28" s="83" customFormat="1">
      <c r="A312" s="30">
        <v>7</v>
      </c>
      <c r="B312" s="118"/>
      <c r="C312" s="119"/>
      <c r="D312" s="119"/>
      <c r="E312" s="120"/>
      <c r="L312" s="30">
        <v>18</v>
      </c>
      <c r="M312" s="118"/>
      <c r="N312" s="119"/>
      <c r="O312" s="119"/>
      <c r="P312" s="120"/>
      <c r="R312" s="30">
        <v>29</v>
      </c>
      <c r="S312" s="118"/>
      <c r="T312" s="119"/>
      <c r="U312" s="119"/>
      <c r="V312" s="120"/>
      <c r="X312" s="30">
        <v>40</v>
      </c>
      <c r="Y312" s="118"/>
      <c r="Z312" s="119"/>
      <c r="AA312" s="119"/>
      <c r="AB312" s="120"/>
    </row>
    <row r="313" spans="1:28" s="83" customFormat="1">
      <c r="A313" s="30">
        <v>8</v>
      </c>
      <c r="B313" s="118"/>
      <c r="C313" s="119"/>
      <c r="D313" s="119"/>
      <c r="E313" s="120"/>
      <c r="L313" s="30">
        <v>19</v>
      </c>
      <c r="M313" s="118"/>
      <c r="N313" s="119"/>
      <c r="O313" s="119"/>
      <c r="P313" s="120"/>
      <c r="R313" s="30">
        <v>30</v>
      </c>
      <c r="S313" s="118"/>
      <c r="T313" s="119"/>
      <c r="U313" s="119"/>
      <c r="V313" s="120"/>
      <c r="X313" s="30">
        <v>41</v>
      </c>
      <c r="Y313" s="118"/>
      <c r="Z313" s="119"/>
      <c r="AA313" s="119"/>
      <c r="AB313" s="120"/>
    </row>
    <row r="314" spans="1:28" s="83" customFormat="1">
      <c r="A314" s="30">
        <v>9</v>
      </c>
      <c r="B314" s="118"/>
      <c r="C314" s="119"/>
      <c r="D314" s="119"/>
      <c r="E314" s="120"/>
      <c r="L314" s="30">
        <v>20</v>
      </c>
      <c r="M314" s="118"/>
      <c r="N314" s="119"/>
      <c r="O314" s="119"/>
      <c r="P314" s="120"/>
      <c r="R314" s="30">
        <v>31</v>
      </c>
      <c r="S314" s="118"/>
      <c r="T314" s="119"/>
      <c r="U314" s="119"/>
      <c r="V314" s="120"/>
      <c r="X314" s="30">
        <v>42</v>
      </c>
      <c r="Y314" s="118"/>
      <c r="Z314" s="119"/>
      <c r="AA314" s="119"/>
      <c r="AB314" s="120"/>
    </row>
    <row r="315" spans="1:28" s="83" customFormat="1">
      <c r="A315" s="30">
        <v>10</v>
      </c>
      <c r="B315" s="118"/>
      <c r="C315" s="119"/>
      <c r="D315" s="119"/>
      <c r="E315" s="120"/>
      <c r="L315" s="30">
        <v>21</v>
      </c>
      <c r="M315" s="118"/>
      <c r="N315" s="119"/>
      <c r="O315" s="119"/>
      <c r="P315" s="120"/>
      <c r="R315" s="30">
        <v>32</v>
      </c>
      <c r="S315" s="118"/>
      <c r="T315" s="119"/>
      <c r="U315" s="119"/>
      <c r="V315" s="120"/>
      <c r="X315" s="30">
        <v>43</v>
      </c>
      <c r="Y315" s="118"/>
      <c r="Z315" s="119"/>
      <c r="AA315" s="119"/>
      <c r="AB315" s="120"/>
    </row>
    <row r="316" spans="1:28" s="83" customFormat="1" ht="13.5" thickBot="1">
      <c r="A316" s="30">
        <v>11</v>
      </c>
      <c r="B316" s="118"/>
      <c r="C316" s="119"/>
      <c r="D316" s="119"/>
      <c r="E316" s="120"/>
      <c r="L316" s="30">
        <v>22</v>
      </c>
      <c r="M316" s="118"/>
      <c r="N316" s="119"/>
      <c r="O316" s="119"/>
      <c r="P316" s="120"/>
      <c r="R316" s="30">
        <v>33</v>
      </c>
      <c r="S316" s="118"/>
      <c r="T316" s="119"/>
      <c r="U316" s="119"/>
      <c r="V316" s="120"/>
      <c r="X316" s="31"/>
      <c r="Y316" s="33" t="s">
        <v>3</v>
      </c>
      <c r="Z316" s="34"/>
      <c r="AA316" s="34"/>
      <c r="AB316" s="138">
        <f>SUM(E306:E316)+SUM(P306:P316)+SUM(AB306:AB315)+SUM(V306:V316)</f>
        <v>0</v>
      </c>
    </row>
    <row r="317" spans="1:28" s="83" customFormat="1">
      <c r="B317" s="88"/>
      <c r="C317" s="89"/>
      <c r="D317" s="89"/>
      <c r="E317" s="84"/>
      <c r="M317" s="88"/>
      <c r="N317" s="89"/>
      <c r="O317" s="89"/>
      <c r="P317" s="84"/>
      <c r="S317" s="88"/>
      <c r="T317" s="89"/>
      <c r="U317" s="89"/>
      <c r="V317" s="84"/>
      <c r="Y317" s="88"/>
      <c r="Z317" s="89"/>
      <c r="AA317" s="89"/>
      <c r="AB317" s="84"/>
    </row>
    <row r="318" spans="1:28" s="83" customFormat="1">
      <c r="B318" s="88"/>
      <c r="C318" s="89"/>
      <c r="D318" s="89"/>
      <c r="E318" s="84"/>
      <c r="M318" s="88"/>
      <c r="N318" s="89"/>
      <c r="O318" s="89"/>
      <c r="P318" s="84"/>
      <c r="S318" s="88"/>
      <c r="T318" s="89"/>
      <c r="U318" s="89"/>
      <c r="V318" s="84"/>
      <c r="Y318" s="88"/>
      <c r="Z318" s="89"/>
      <c r="AA318" s="89"/>
      <c r="AB318" s="84"/>
    </row>
    <row r="319" spans="1:28" s="83" customFormat="1">
      <c r="B319" s="88"/>
      <c r="C319" s="89"/>
      <c r="D319" s="89"/>
      <c r="E319" s="84"/>
      <c r="M319" s="88"/>
      <c r="N319" s="89"/>
      <c r="O319" s="89"/>
      <c r="P319" s="84"/>
      <c r="S319" s="88"/>
      <c r="T319" s="89"/>
      <c r="U319" s="89"/>
      <c r="V319" s="84"/>
      <c r="Y319" s="88"/>
      <c r="Z319" s="89"/>
      <c r="AA319" s="89"/>
      <c r="AB319" s="84"/>
    </row>
    <row r="320" spans="1:28" s="83" customFormat="1">
      <c r="B320" s="88"/>
      <c r="C320" s="89"/>
      <c r="D320" s="89"/>
      <c r="E320" s="84"/>
      <c r="M320" s="88"/>
      <c r="N320" s="89"/>
      <c r="O320" s="89"/>
      <c r="P320" s="84"/>
      <c r="S320" s="88"/>
      <c r="T320" s="89"/>
      <c r="U320" s="89"/>
      <c r="V320" s="84"/>
      <c r="Y320" s="88"/>
      <c r="Z320" s="89"/>
      <c r="AA320" s="89"/>
      <c r="AB320" s="84"/>
    </row>
    <row r="321" spans="1:28" s="83" customFormat="1">
      <c r="B321" s="88"/>
      <c r="C321" s="89"/>
      <c r="D321" s="89"/>
      <c r="E321" s="84"/>
      <c r="M321" s="88"/>
      <c r="N321" s="89"/>
      <c r="O321" s="89"/>
      <c r="P321" s="84"/>
      <c r="S321" s="88"/>
      <c r="T321" s="89"/>
      <c r="U321" s="89"/>
      <c r="V321" s="84"/>
      <c r="Y321" s="88"/>
      <c r="Z321" s="89"/>
      <c r="AA321" s="89"/>
      <c r="AB321" s="84"/>
    </row>
    <row r="322" spans="1:28" s="83" customFormat="1">
      <c r="B322" s="88"/>
      <c r="C322" s="89"/>
      <c r="D322" s="89"/>
      <c r="E322" s="84"/>
      <c r="M322" s="88"/>
      <c r="N322" s="89"/>
      <c r="O322" s="89"/>
      <c r="P322" s="84"/>
      <c r="S322" s="88"/>
      <c r="T322" s="89"/>
      <c r="U322" s="89"/>
      <c r="V322" s="84"/>
      <c r="Y322" s="88"/>
      <c r="Z322" s="89"/>
      <c r="AA322" s="89"/>
      <c r="AB322" s="84"/>
    </row>
    <row r="323" spans="1:28" s="83" customFormat="1" ht="13.5" thickBot="1">
      <c r="B323" s="88"/>
      <c r="C323" s="89"/>
      <c r="D323" s="89"/>
      <c r="E323" s="84"/>
      <c r="M323" s="88"/>
      <c r="N323" s="89"/>
      <c r="O323" s="89"/>
      <c r="P323" s="84"/>
      <c r="S323" s="88"/>
      <c r="T323" s="89"/>
      <c r="U323" s="89"/>
      <c r="V323" s="84"/>
      <c r="Y323" s="88"/>
      <c r="Z323" s="89"/>
      <c r="AA323" s="89"/>
      <c r="AB323" s="84"/>
    </row>
    <row r="324" spans="1:28" s="83" customFormat="1" ht="12.75" customHeight="1">
      <c r="A324" s="24">
        <v>14</v>
      </c>
      <c r="B324" s="25"/>
      <c r="C324" s="514" t="s">
        <v>138</v>
      </c>
      <c r="D324" s="514" t="s">
        <v>27</v>
      </c>
      <c r="E324" s="516" t="s">
        <v>13</v>
      </c>
      <c r="L324" s="24">
        <v>14</v>
      </c>
      <c r="M324" s="25"/>
      <c r="N324" s="514" t="s">
        <v>138</v>
      </c>
      <c r="O324" s="514" t="s">
        <v>27</v>
      </c>
      <c r="P324" s="516" t="s">
        <v>13</v>
      </c>
      <c r="R324" s="24">
        <v>14</v>
      </c>
      <c r="S324" s="25"/>
      <c r="T324" s="514" t="s">
        <v>138</v>
      </c>
      <c r="U324" s="514" t="s">
        <v>27</v>
      </c>
      <c r="V324" s="516" t="s">
        <v>13</v>
      </c>
      <c r="X324" s="24">
        <v>14</v>
      </c>
      <c r="Y324" s="25"/>
      <c r="Z324" s="514" t="s">
        <v>138</v>
      </c>
      <c r="AA324" s="514" t="s">
        <v>27</v>
      </c>
      <c r="AB324" s="516" t="s">
        <v>13</v>
      </c>
    </row>
    <row r="325" spans="1:28" s="83" customFormat="1" ht="63.75">
      <c r="A325" s="26" t="s">
        <v>7</v>
      </c>
      <c r="B325" s="50" t="str">
        <f>+"מספר אסמכתא "&amp;B16&amp;"         חזרה לטבלה "</f>
        <v xml:space="preserve">מספר אסמכתא          חזרה לטבלה </v>
      </c>
      <c r="C325" s="515"/>
      <c r="D325" s="515"/>
      <c r="E325" s="517"/>
      <c r="L325" s="26" t="s">
        <v>19</v>
      </c>
      <c r="M325" s="50" t="str">
        <f>+"מספר אסמכתא "&amp;B16&amp;"         חזרה לטבלה "</f>
        <v xml:space="preserve">מספר אסמכתא          חזרה לטבלה </v>
      </c>
      <c r="N325" s="515"/>
      <c r="O325" s="515"/>
      <c r="P325" s="517"/>
      <c r="R325" s="26" t="s">
        <v>19</v>
      </c>
      <c r="S325" s="50" t="str">
        <f>+"מספר אסמכתא "&amp;B16&amp;"         חזרה לטבלה "</f>
        <v xml:space="preserve">מספר אסמכתא          חזרה לטבלה </v>
      </c>
      <c r="T325" s="515"/>
      <c r="U325" s="515"/>
      <c r="V325" s="517"/>
      <c r="X325" s="26" t="s">
        <v>19</v>
      </c>
      <c r="Y325" s="50" t="str">
        <f>+"מספר אסמכתא "&amp;B16&amp;"         חזרה לטבלה "</f>
        <v xml:space="preserve">מספר אסמכתא          חזרה לטבלה </v>
      </c>
      <c r="Z325" s="515"/>
      <c r="AA325" s="515"/>
      <c r="AB325" s="517"/>
    </row>
    <row r="326" spans="1:28" s="83" customFormat="1">
      <c r="A326" s="30">
        <v>1</v>
      </c>
      <c r="B326" s="118"/>
      <c r="C326" s="119"/>
      <c r="D326" s="119"/>
      <c r="E326" s="120"/>
      <c r="L326" s="30">
        <v>12</v>
      </c>
      <c r="M326" s="118"/>
      <c r="N326" s="119"/>
      <c r="O326" s="119"/>
      <c r="P326" s="120"/>
      <c r="R326" s="30">
        <v>23</v>
      </c>
      <c r="S326" s="118"/>
      <c r="T326" s="119"/>
      <c r="U326" s="119"/>
      <c r="V326" s="120"/>
      <c r="X326" s="30">
        <v>34</v>
      </c>
      <c r="Y326" s="118"/>
      <c r="Z326" s="119"/>
      <c r="AA326" s="119"/>
      <c r="AB326" s="120"/>
    </row>
    <row r="327" spans="1:28" s="83" customFormat="1">
      <c r="A327" s="30">
        <v>2</v>
      </c>
      <c r="B327" s="118"/>
      <c r="C327" s="119"/>
      <c r="D327" s="119"/>
      <c r="E327" s="120"/>
      <c r="L327" s="30">
        <v>13</v>
      </c>
      <c r="M327" s="118"/>
      <c r="N327" s="119"/>
      <c r="O327" s="119"/>
      <c r="P327" s="120"/>
      <c r="R327" s="30">
        <v>24</v>
      </c>
      <c r="S327" s="118"/>
      <c r="T327" s="119"/>
      <c r="U327" s="119"/>
      <c r="V327" s="120"/>
      <c r="X327" s="30">
        <v>35</v>
      </c>
      <c r="Y327" s="118"/>
      <c r="Z327" s="119"/>
      <c r="AA327" s="119"/>
      <c r="AB327" s="120"/>
    </row>
    <row r="328" spans="1:28" s="83" customFormat="1">
      <c r="A328" s="30">
        <v>3</v>
      </c>
      <c r="B328" s="118"/>
      <c r="C328" s="119"/>
      <c r="D328" s="119"/>
      <c r="E328" s="120"/>
      <c r="L328" s="30">
        <v>14</v>
      </c>
      <c r="M328" s="118"/>
      <c r="N328" s="119"/>
      <c r="O328" s="119"/>
      <c r="P328" s="120"/>
      <c r="R328" s="30">
        <v>25</v>
      </c>
      <c r="S328" s="118"/>
      <c r="T328" s="119"/>
      <c r="U328" s="119"/>
      <c r="V328" s="120"/>
      <c r="X328" s="30">
        <v>36</v>
      </c>
      <c r="Y328" s="118"/>
      <c r="Z328" s="119"/>
      <c r="AA328" s="119"/>
      <c r="AB328" s="120"/>
    </row>
    <row r="329" spans="1:28" s="83" customFormat="1">
      <c r="A329" s="30">
        <v>4</v>
      </c>
      <c r="B329" s="118"/>
      <c r="C329" s="119"/>
      <c r="D329" s="119"/>
      <c r="E329" s="120"/>
      <c r="L329" s="30">
        <v>15</v>
      </c>
      <c r="M329" s="118"/>
      <c r="N329" s="119"/>
      <c r="O329" s="119"/>
      <c r="P329" s="120"/>
      <c r="R329" s="30">
        <v>26</v>
      </c>
      <c r="S329" s="118"/>
      <c r="T329" s="119"/>
      <c r="U329" s="119"/>
      <c r="V329" s="120"/>
      <c r="X329" s="30">
        <v>37</v>
      </c>
      <c r="Y329" s="118"/>
      <c r="Z329" s="119"/>
      <c r="AA329" s="119"/>
      <c r="AB329" s="120"/>
    </row>
    <row r="330" spans="1:28" s="83" customFormat="1">
      <c r="A330" s="30">
        <v>5</v>
      </c>
      <c r="B330" s="118"/>
      <c r="C330" s="119"/>
      <c r="D330" s="119"/>
      <c r="E330" s="120"/>
      <c r="L330" s="30">
        <v>16</v>
      </c>
      <c r="M330" s="118"/>
      <c r="N330" s="119"/>
      <c r="O330" s="119"/>
      <c r="P330" s="120"/>
      <c r="R330" s="30">
        <v>27</v>
      </c>
      <c r="S330" s="118"/>
      <c r="T330" s="119"/>
      <c r="U330" s="119"/>
      <c r="V330" s="120"/>
      <c r="X330" s="30">
        <v>38</v>
      </c>
      <c r="Y330" s="118"/>
      <c r="Z330" s="119"/>
      <c r="AA330" s="119"/>
      <c r="AB330" s="120"/>
    </row>
    <row r="331" spans="1:28" s="83" customFormat="1">
      <c r="A331" s="30">
        <v>6</v>
      </c>
      <c r="B331" s="118"/>
      <c r="C331" s="119"/>
      <c r="D331" s="119"/>
      <c r="E331" s="120"/>
      <c r="L331" s="30">
        <v>17</v>
      </c>
      <c r="M331" s="118"/>
      <c r="N331" s="119"/>
      <c r="O331" s="119"/>
      <c r="P331" s="120"/>
      <c r="R331" s="30">
        <v>28</v>
      </c>
      <c r="S331" s="118"/>
      <c r="T331" s="119"/>
      <c r="U331" s="119"/>
      <c r="V331" s="120"/>
      <c r="X331" s="30">
        <v>39</v>
      </c>
      <c r="Y331" s="118"/>
      <c r="Z331" s="119"/>
      <c r="AA331" s="119"/>
      <c r="AB331" s="120"/>
    </row>
    <row r="332" spans="1:28" s="83" customFormat="1">
      <c r="A332" s="30">
        <v>7</v>
      </c>
      <c r="B332" s="118"/>
      <c r="C332" s="119"/>
      <c r="D332" s="119"/>
      <c r="E332" s="120"/>
      <c r="L332" s="30">
        <v>18</v>
      </c>
      <c r="M332" s="118"/>
      <c r="N332" s="119"/>
      <c r="O332" s="119"/>
      <c r="P332" s="120"/>
      <c r="R332" s="30">
        <v>29</v>
      </c>
      <c r="S332" s="118"/>
      <c r="T332" s="119"/>
      <c r="U332" s="119"/>
      <c r="V332" s="120"/>
      <c r="X332" s="30">
        <v>40</v>
      </c>
      <c r="Y332" s="118"/>
      <c r="Z332" s="119"/>
      <c r="AA332" s="119"/>
      <c r="AB332" s="120"/>
    </row>
    <row r="333" spans="1:28" s="83" customFormat="1">
      <c r="A333" s="30">
        <v>8</v>
      </c>
      <c r="B333" s="118"/>
      <c r="C333" s="119"/>
      <c r="D333" s="119"/>
      <c r="E333" s="120"/>
      <c r="L333" s="30">
        <v>19</v>
      </c>
      <c r="M333" s="118"/>
      <c r="N333" s="119"/>
      <c r="O333" s="119"/>
      <c r="P333" s="120"/>
      <c r="R333" s="30">
        <v>30</v>
      </c>
      <c r="S333" s="118"/>
      <c r="T333" s="119"/>
      <c r="U333" s="119"/>
      <c r="V333" s="120"/>
      <c r="X333" s="30">
        <v>41</v>
      </c>
      <c r="Y333" s="118"/>
      <c r="Z333" s="119"/>
      <c r="AA333" s="119"/>
      <c r="AB333" s="120"/>
    </row>
    <row r="334" spans="1:28" s="83" customFormat="1">
      <c r="A334" s="30">
        <v>9</v>
      </c>
      <c r="B334" s="118"/>
      <c r="C334" s="119"/>
      <c r="D334" s="119"/>
      <c r="E334" s="120"/>
      <c r="L334" s="30">
        <v>20</v>
      </c>
      <c r="M334" s="118"/>
      <c r="N334" s="119"/>
      <c r="O334" s="119"/>
      <c r="P334" s="120"/>
      <c r="R334" s="30">
        <v>31</v>
      </c>
      <c r="S334" s="118"/>
      <c r="T334" s="119"/>
      <c r="U334" s="119"/>
      <c r="V334" s="120"/>
      <c r="X334" s="30">
        <v>42</v>
      </c>
      <c r="Y334" s="118"/>
      <c r="Z334" s="119"/>
      <c r="AA334" s="119"/>
      <c r="AB334" s="120"/>
    </row>
    <row r="335" spans="1:28" s="83" customFormat="1">
      <c r="A335" s="30">
        <v>10</v>
      </c>
      <c r="B335" s="118"/>
      <c r="C335" s="119"/>
      <c r="D335" s="119"/>
      <c r="E335" s="120"/>
      <c r="L335" s="30">
        <v>21</v>
      </c>
      <c r="M335" s="118"/>
      <c r="N335" s="119"/>
      <c r="O335" s="119"/>
      <c r="P335" s="120"/>
      <c r="R335" s="30">
        <v>32</v>
      </c>
      <c r="S335" s="118"/>
      <c r="T335" s="119"/>
      <c r="U335" s="119"/>
      <c r="V335" s="120"/>
      <c r="X335" s="30">
        <v>43</v>
      </c>
      <c r="Y335" s="118"/>
      <c r="Z335" s="119"/>
      <c r="AA335" s="119"/>
      <c r="AB335" s="120"/>
    </row>
    <row r="336" spans="1:28" s="83" customFormat="1" ht="13.5" thickBot="1">
      <c r="A336" s="30">
        <v>11</v>
      </c>
      <c r="B336" s="118"/>
      <c r="C336" s="119"/>
      <c r="D336" s="119"/>
      <c r="E336" s="120"/>
      <c r="L336" s="30">
        <v>22</v>
      </c>
      <c r="M336" s="118"/>
      <c r="N336" s="119"/>
      <c r="O336" s="119"/>
      <c r="P336" s="120"/>
      <c r="R336" s="30">
        <v>33</v>
      </c>
      <c r="S336" s="118"/>
      <c r="T336" s="119"/>
      <c r="U336" s="119"/>
      <c r="V336" s="120"/>
      <c r="X336" s="31"/>
      <c r="Y336" s="33" t="s">
        <v>3</v>
      </c>
      <c r="Z336" s="34"/>
      <c r="AA336" s="34"/>
      <c r="AB336" s="138">
        <f>SUM(E326:E336)+SUM(P326:P336)+SUM(AB326:AB335)+SUM(V326:V336)</f>
        <v>0</v>
      </c>
    </row>
    <row r="337" spans="1:28" s="83" customFormat="1">
      <c r="B337" s="88"/>
      <c r="C337" s="89"/>
      <c r="D337" s="89"/>
      <c r="E337" s="84"/>
      <c r="M337" s="88"/>
      <c r="N337" s="89"/>
      <c r="O337" s="89"/>
      <c r="P337" s="84"/>
      <c r="S337" s="88"/>
      <c r="T337" s="89"/>
      <c r="U337" s="89"/>
      <c r="V337" s="84"/>
      <c r="Y337" s="88"/>
      <c r="Z337" s="89"/>
      <c r="AA337" s="89"/>
      <c r="AB337" s="84"/>
    </row>
    <row r="338" spans="1:28" s="83" customFormat="1">
      <c r="B338" s="88"/>
      <c r="C338" s="89"/>
      <c r="D338" s="89"/>
      <c r="E338" s="84"/>
      <c r="M338" s="88"/>
      <c r="N338" s="89"/>
      <c r="O338" s="89"/>
      <c r="P338" s="84"/>
      <c r="S338" s="88"/>
      <c r="T338" s="89"/>
      <c r="U338" s="89"/>
      <c r="V338" s="84"/>
      <c r="Y338" s="88"/>
      <c r="Z338" s="89"/>
      <c r="AA338" s="89"/>
      <c r="AB338" s="84"/>
    </row>
    <row r="339" spans="1:28" s="83" customFormat="1">
      <c r="B339" s="88"/>
      <c r="C339" s="89"/>
      <c r="D339" s="89"/>
      <c r="E339" s="84"/>
      <c r="M339" s="88"/>
      <c r="N339" s="89"/>
      <c r="O339" s="89"/>
      <c r="P339" s="84"/>
      <c r="S339" s="88"/>
      <c r="T339" s="89"/>
      <c r="U339" s="89"/>
      <c r="V339" s="84"/>
      <c r="Y339" s="88"/>
      <c r="Z339" s="89"/>
      <c r="AA339" s="89"/>
      <c r="AB339" s="84"/>
    </row>
    <row r="340" spans="1:28" s="83" customFormat="1">
      <c r="B340" s="88"/>
      <c r="C340" s="89"/>
      <c r="D340" s="89"/>
      <c r="E340" s="84"/>
      <c r="M340" s="88"/>
      <c r="N340" s="89"/>
      <c r="O340" s="89"/>
      <c r="P340" s="84"/>
      <c r="S340" s="88"/>
      <c r="T340" s="89"/>
      <c r="U340" s="89"/>
      <c r="V340" s="84"/>
      <c r="Y340" s="88"/>
      <c r="Z340" s="89"/>
      <c r="AA340" s="89"/>
      <c r="AB340" s="84"/>
    </row>
    <row r="341" spans="1:28" s="83" customFormat="1">
      <c r="B341" s="88"/>
      <c r="C341" s="89"/>
      <c r="D341" s="89"/>
      <c r="E341" s="84"/>
      <c r="M341" s="88"/>
      <c r="N341" s="89"/>
      <c r="O341" s="89"/>
      <c r="P341" s="84"/>
      <c r="S341" s="88"/>
      <c r="T341" s="89"/>
      <c r="U341" s="89"/>
      <c r="V341" s="84"/>
      <c r="Y341" s="88"/>
      <c r="Z341" s="89"/>
      <c r="AA341" s="89"/>
      <c r="AB341" s="84"/>
    </row>
    <row r="342" spans="1:28" s="83" customFormat="1">
      <c r="B342" s="88"/>
      <c r="C342" s="89"/>
      <c r="D342" s="89"/>
      <c r="E342" s="84"/>
      <c r="M342" s="88"/>
      <c r="N342" s="89"/>
      <c r="O342" s="89"/>
      <c r="P342" s="84"/>
      <c r="S342" s="88"/>
      <c r="T342" s="89"/>
      <c r="U342" s="89"/>
      <c r="V342" s="84"/>
      <c r="Y342" s="88"/>
      <c r="Z342" s="89"/>
      <c r="AA342" s="89"/>
      <c r="AB342" s="84"/>
    </row>
    <row r="343" spans="1:28" s="83" customFormat="1" ht="13.5" thickBot="1">
      <c r="B343" s="88"/>
      <c r="C343" s="89"/>
      <c r="D343" s="89"/>
      <c r="E343" s="84"/>
      <c r="M343" s="88"/>
      <c r="N343" s="89"/>
      <c r="O343" s="89"/>
      <c r="P343" s="84"/>
      <c r="S343" s="88"/>
      <c r="T343" s="89"/>
      <c r="U343" s="89"/>
      <c r="V343" s="84"/>
      <c r="Y343" s="88"/>
      <c r="Z343" s="89"/>
      <c r="AA343" s="89"/>
      <c r="AB343" s="84"/>
    </row>
    <row r="344" spans="1:28" s="83" customFormat="1" ht="12.75" customHeight="1">
      <c r="A344" s="24">
        <v>15</v>
      </c>
      <c r="B344" s="25"/>
      <c r="C344" s="514" t="s">
        <v>138</v>
      </c>
      <c r="D344" s="514" t="s">
        <v>27</v>
      </c>
      <c r="E344" s="516" t="s">
        <v>13</v>
      </c>
      <c r="L344" s="24">
        <v>15</v>
      </c>
      <c r="M344" s="25"/>
      <c r="N344" s="514" t="s">
        <v>138</v>
      </c>
      <c r="O344" s="514" t="s">
        <v>27</v>
      </c>
      <c r="P344" s="516" t="s">
        <v>13</v>
      </c>
      <c r="R344" s="24">
        <v>15</v>
      </c>
      <c r="S344" s="25"/>
      <c r="T344" s="514" t="s">
        <v>138</v>
      </c>
      <c r="U344" s="514" t="s">
        <v>27</v>
      </c>
      <c r="V344" s="516" t="s">
        <v>13</v>
      </c>
      <c r="X344" s="24">
        <v>15</v>
      </c>
      <c r="Y344" s="25"/>
      <c r="Z344" s="514" t="s">
        <v>138</v>
      </c>
      <c r="AA344" s="514" t="s">
        <v>27</v>
      </c>
      <c r="AB344" s="516" t="s">
        <v>13</v>
      </c>
    </row>
    <row r="345" spans="1:28" s="83" customFormat="1" ht="63.75">
      <c r="A345" s="26" t="s">
        <v>7</v>
      </c>
      <c r="B345" s="50" t="str">
        <f>+"מספר אסמכתא "&amp;B17&amp;"         חזרה לטבלה "</f>
        <v xml:space="preserve">מספר אסמכתא          חזרה לטבלה </v>
      </c>
      <c r="C345" s="515"/>
      <c r="D345" s="515"/>
      <c r="E345" s="517"/>
      <c r="L345" s="26" t="s">
        <v>19</v>
      </c>
      <c r="M345" s="50" t="str">
        <f>+"מספר אסמכתא "&amp;B17&amp;"         חזרה לטבלה "</f>
        <v xml:space="preserve">מספר אסמכתא          חזרה לטבלה </v>
      </c>
      <c r="N345" s="515"/>
      <c r="O345" s="515"/>
      <c r="P345" s="517"/>
      <c r="R345" s="26" t="s">
        <v>19</v>
      </c>
      <c r="S345" s="50" t="str">
        <f>+"מספר אסמכתא "&amp;B17&amp;"         חזרה לטבלה "</f>
        <v xml:space="preserve">מספר אסמכתא          חזרה לטבלה </v>
      </c>
      <c r="T345" s="515"/>
      <c r="U345" s="515"/>
      <c r="V345" s="517"/>
      <c r="X345" s="26" t="s">
        <v>19</v>
      </c>
      <c r="Y345" s="50" t="str">
        <f>+"מספר אסמכתא "&amp;B17&amp;"         חזרה לטבלה "</f>
        <v xml:space="preserve">מספר אסמכתא          חזרה לטבלה </v>
      </c>
      <c r="Z345" s="515"/>
      <c r="AA345" s="515"/>
      <c r="AB345" s="517"/>
    </row>
    <row r="346" spans="1:28" s="83" customFormat="1">
      <c r="A346" s="30">
        <v>1</v>
      </c>
      <c r="B346" s="118"/>
      <c r="C346" s="119"/>
      <c r="D346" s="119"/>
      <c r="E346" s="120"/>
      <c r="L346" s="30">
        <v>12</v>
      </c>
      <c r="M346" s="118"/>
      <c r="N346" s="119"/>
      <c r="O346" s="119"/>
      <c r="P346" s="120"/>
      <c r="R346" s="30">
        <v>23</v>
      </c>
      <c r="S346" s="118"/>
      <c r="T346" s="119"/>
      <c r="U346" s="119"/>
      <c r="V346" s="120"/>
      <c r="X346" s="30">
        <v>34</v>
      </c>
      <c r="Y346" s="118"/>
      <c r="Z346" s="119"/>
      <c r="AA346" s="119"/>
      <c r="AB346" s="120"/>
    </row>
    <row r="347" spans="1:28" s="83" customFormat="1">
      <c r="A347" s="30">
        <v>2</v>
      </c>
      <c r="B347" s="118"/>
      <c r="C347" s="119"/>
      <c r="D347" s="119"/>
      <c r="E347" s="120"/>
      <c r="L347" s="30">
        <v>13</v>
      </c>
      <c r="M347" s="118"/>
      <c r="N347" s="119"/>
      <c r="O347" s="119"/>
      <c r="P347" s="120"/>
      <c r="R347" s="30">
        <v>24</v>
      </c>
      <c r="S347" s="118"/>
      <c r="T347" s="119"/>
      <c r="U347" s="119"/>
      <c r="V347" s="120"/>
      <c r="X347" s="30">
        <v>35</v>
      </c>
      <c r="Y347" s="118"/>
      <c r="Z347" s="119"/>
      <c r="AA347" s="119"/>
      <c r="AB347" s="120"/>
    </row>
    <row r="348" spans="1:28" s="83" customFormat="1">
      <c r="A348" s="30">
        <v>3</v>
      </c>
      <c r="B348" s="118"/>
      <c r="C348" s="119"/>
      <c r="D348" s="119"/>
      <c r="E348" s="120"/>
      <c r="L348" s="30">
        <v>14</v>
      </c>
      <c r="M348" s="118"/>
      <c r="N348" s="119"/>
      <c r="O348" s="119"/>
      <c r="P348" s="120"/>
      <c r="R348" s="30">
        <v>25</v>
      </c>
      <c r="S348" s="118"/>
      <c r="T348" s="119"/>
      <c r="U348" s="119"/>
      <c r="V348" s="120"/>
      <c r="X348" s="30">
        <v>36</v>
      </c>
      <c r="Y348" s="118"/>
      <c r="Z348" s="119"/>
      <c r="AA348" s="119"/>
      <c r="AB348" s="120"/>
    </row>
    <row r="349" spans="1:28" s="83" customFormat="1">
      <c r="A349" s="30">
        <v>4</v>
      </c>
      <c r="B349" s="118"/>
      <c r="C349" s="119"/>
      <c r="D349" s="119"/>
      <c r="E349" s="120"/>
      <c r="L349" s="30">
        <v>15</v>
      </c>
      <c r="M349" s="118"/>
      <c r="N349" s="119"/>
      <c r="O349" s="119"/>
      <c r="P349" s="120"/>
      <c r="R349" s="30">
        <v>26</v>
      </c>
      <c r="S349" s="118"/>
      <c r="T349" s="119"/>
      <c r="U349" s="119"/>
      <c r="V349" s="120"/>
      <c r="X349" s="30">
        <v>37</v>
      </c>
      <c r="Y349" s="118"/>
      <c r="Z349" s="119"/>
      <c r="AA349" s="119"/>
      <c r="AB349" s="120"/>
    </row>
    <row r="350" spans="1:28" s="83" customFormat="1">
      <c r="A350" s="30">
        <v>5</v>
      </c>
      <c r="B350" s="118"/>
      <c r="C350" s="119"/>
      <c r="D350" s="119"/>
      <c r="E350" s="120"/>
      <c r="L350" s="30">
        <v>16</v>
      </c>
      <c r="M350" s="118"/>
      <c r="N350" s="119"/>
      <c r="O350" s="119"/>
      <c r="P350" s="120"/>
      <c r="R350" s="30">
        <v>27</v>
      </c>
      <c r="S350" s="118"/>
      <c r="T350" s="119"/>
      <c r="U350" s="119"/>
      <c r="V350" s="120"/>
      <c r="X350" s="30">
        <v>38</v>
      </c>
      <c r="Y350" s="118"/>
      <c r="Z350" s="119"/>
      <c r="AA350" s="119"/>
      <c r="AB350" s="120"/>
    </row>
    <row r="351" spans="1:28" s="83" customFormat="1">
      <c r="A351" s="30">
        <v>6</v>
      </c>
      <c r="B351" s="118"/>
      <c r="C351" s="119"/>
      <c r="D351" s="119"/>
      <c r="E351" s="120"/>
      <c r="L351" s="30">
        <v>17</v>
      </c>
      <c r="M351" s="118"/>
      <c r="N351" s="119"/>
      <c r="O351" s="119"/>
      <c r="P351" s="120"/>
      <c r="R351" s="30">
        <v>28</v>
      </c>
      <c r="S351" s="118"/>
      <c r="T351" s="119"/>
      <c r="U351" s="119"/>
      <c r="V351" s="120"/>
      <c r="X351" s="30">
        <v>39</v>
      </c>
      <c r="Y351" s="118"/>
      <c r="Z351" s="119"/>
      <c r="AA351" s="119"/>
      <c r="AB351" s="120"/>
    </row>
    <row r="352" spans="1:28" s="83" customFormat="1">
      <c r="A352" s="30">
        <v>7</v>
      </c>
      <c r="B352" s="118"/>
      <c r="C352" s="119"/>
      <c r="D352" s="119"/>
      <c r="E352" s="120"/>
      <c r="L352" s="30">
        <v>18</v>
      </c>
      <c r="M352" s="118"/>
      <c r="N352" s="119"/>
      <c r="O352" s="119"/>
      <c r="P352" s="120"/>
      <c r="R352" s="30">
        <v>29</v>
      </c>
      <c r="S352" s="118"/>
      <c r="T352" s="119"/>
      <c r="U352" s="119"/>
      <c r="V352" s="120"/>
      <c r="X352" s="30">
        <v>40</v>
      </c>
      <c r="Y352" s="118"/>
      <c r="Z352" s="119"/>
      <c r="AA352" s="119"/>
      <c r="AB352" s="120"/>
    </row>
    <row r="353" spans="1:28" s="83" customFormat="1">
      <c r="A353" s="30">
        <v>8</v>
      </c>
      <c r="B353" s="118"/>
      <c r="C353" s="119"/>
      <c r="D353" s="119"/>
      <c r="E353" s="120"/>
      <c r="L353" s="30">
        <v>19</v>
      </c>
      <c r="M353" s="118"/>
      <c r="N353" s="119"/>
      <c r="O353" s="119"/>
      <c r="P353" s="120"/>
      <c r="R353" s="30">
        <v>30</v>
      </c>
      <c r="S353" s="118"/>
      <c r="T353" s="119"/>
      <c r="U353" s="119"/>
      <c r="V353" s="120"/>
      <c r="X353" s="30">
        <v>41</v>
      </c>
      <c r="Y353" s="118"/>
      <c r="Z353" s="119"/>
      <c r="AA353" s="119"/>
      <c r="AB353" s="120"/>
    </row>
    <row r="354" spans="1:28" s="83" customFormat="1">
      <c r="A354" s="30">
        <v>9</v>
      </c>
      <c r="B354" s="118"/>
      <c r="C354" s="119"/>
      <c r="D354" s="119"/>
      <c r="E354" s="120"/>
      <c r="L354" s="30">
        <v>20</v>
      </c>
      <c r="M354" s="118"/>
      <c r="N354" s="119"/>
      <c r="O354" s="119"/>
      <c r="P354" s="120"/>
      <c r="R354" s="30">
        <v>31</v>
      </c>
      <c r="S354" s="118"/>
      <c r="T354" s="119"/>
      <c r="U354" s="119"/>
      <c r="V354" s="120"/>
      <c r="X354" s="30">
        <v>42</v>
      </c>
      <c r="Y354" s="118"/>
      <c r="Z354" s="119"/>
      <c r="AA354" s="119"/>
      <c r="AB354" s="120"/>
    </row>
    <row r="355" spans="1:28" s="83" customFormat="1">
      <c r="A355" s="30">
        <v>10</v>
      </c>
      <c r="B355" s="118"/>
      <c r="C355" s="119"/>
      <c r="D355" s="119"/>
      <c r="E355" s="120"/>
      <c r="L355" s="30">
        <v>21</v>
      </c>
      <c r="M355" s="118"/>
      <c r="N355" s="119"/>
      <c r="O355" s="119"/>
      <c r="P355" s="120"/>
      <c r="R355" s="30">
        <v>32</v>
      </c>
      <c r="S355" s="118"/>
      <c r="T355" s="119"/>
      <c r="U355" s="119"/>
      <c r="V355" s="120"/>
      <c r="X355" s="30">
        <v>43</v>
      </c>
      <c r="Y355" s="118"/>
      <c r="Z355" s="119"/>
      <c r="AA355" s="119"/>
      <c r="AB355" s="120"/>
    </row>
    <row r="356" spans="1:28" s="83" customFormat="1" ht="13.5" thickBot="1">
      <c r="A356" s="30">
        <v>11</v>
      </c>
      <c r="B356" s="118"/>
      <c r="C356" s="119"/>
      <c r="D356" s="119"/>
      <c r="E356" s="120"/>
      <c r="L356" s="30">
        <v>22</v>
      </c>
      <c r="M356" s="118"/>
      <c r="N356" s="119"/>
      <c r="O356" s="119"/>
      <c r="P356" s="120"/>
      <c r="R356" s="30">
        <v>33</v>
      </c>
      <c r="S356" s="118"/>
      <c r="T356" s="119"/>
      <c r="U356" s="119"/>
      <c r="V356" s="120"/>
      <c r="X356" s="31"/>
      <c r="Y356" s="33" t="s">
        <v>3</v>
      </c>
      <c r="Z356" s="34"/>
      <c r="AA356" s="34"/>
      <c r="AB356" s="138">
        <f>SUM(E346:E356)+SUM(P346:P356)+SUM(AB346:AB355)+SUM(V346:V356)</f>
        <v>0</v>
      </c>
    </row>
    <row r="357" spans="1:28" s="83" customFormat="1">
      <c r="B357" s="88"/>
      <c r="C357" s="89"/>
      <c r="D357" s="89"/>
      <c r="E357" s="84"/>
      <c r="M357" s="88"/>
      <c r="N357" s="89"/>
      <c r="O357" s="89"/>
      <c r="P357" s="84"/>
      <c r="S357" s="88"/>
      <c r="T357" s="89"/>
      <c r="U357" s="89"/>
      <c r="V357" s="84"/>
      <c r="Y357" s="88"/>
      <c r="Z357" s="89"/>
      <c r="AA357" s="89"/>
    </row>
    <row r="358" spans="1:28" s="83" customFormat="1">
      <c r="B358" s="88"/>
      <c r="C358" s="89"/>
      <c r="D358" s="89"/>
      <c r="E358" s="84"/>
      <c r="M358" s="88"/>
      <c r="N358" s="89"/>
      <c r="O358" s="89"/>
      <c r="P358" s="84"/>
      <c r="S358" s="88"/>
      <c r="T358" s="89"/>
      <c r="U358" s="89"/>
      <c r="V358" s="84"/>
      <c r="Y358" s="88"/>
      <c r="Z358" s="89"/>
      <c r="AA358" s="89"/>
      <c r="AB358" s="84"/>
    </row>
    <row r="359" spans="1:28" s="83" customFormat="1">
      <c r="B359" s="88"/>
      <c r="C359" s="89"/>
      <c r="D359" s="89"/>
      <c r="E359" s="84"/>
      <c r="M359" s="88"/>
      <c r="N359" s="89"/>
      <c r="O359" s="89"/>
      <c r="P359" s="84"/>
      <c r="S359" s="88"/>
      <c r="T359" s="89"/>
      <c r="U359" s="89"/>
      <c r="V359" s="84"/>
      <c r="Y359" s="88"/>
      <c r="Z359" s="89"/>
      <c r="AA359" s="89"/>
      <c r="AB359" s="84"/>
    </row>
    <row r="360" spans="1:28" s="83" customFormat="1">
      <c r="B360" s="88"/>
      <c r="C360" s="89"/>
      <c r="D360" s="89"/>
      <c r="E360" s="84"/>
      <c r="M360" s="88"/>
      <c r="N360" s="89"/>
      <c r="O360" s="89"/>
      <c r="P360" s="84"/>
      <c r="S360" s="88"/>
      <c r="T360" s="89"/>
      <c r="U360" s="89"/>
      <c r="V360" s="84"/>
      <c r="Y360" s="88"/>
      <c r="Z360" s="89"/>
      <c r="AA360" s="89"/>
      <c r="AB360" s="84"/>
    </row>
    <row r="361" spans="1:28" s="83" customFormat="1">
      <c r="B361" s="88"/>
      <c r="C361" s="89"/>
      <c r="D361" s="89"/>
      <c r="E361" s="84"/>
      <c r="M361" s="88"/>
      <c r="N361" s="89"/>
      <c r="O361" s="89"/>
      <c r="P361" s="84"/>
      <c r="S361" s="88"/>
      <c r="T361" s="89"/>
      <c r="U361" s="89"/>
      <c r="V361" s="84"/>
      <c r="Y361" s="88"/>
      <c r="Z361" s="89"/>
      <c r="AA361" s="89"/>
      <c r="AB361" s="84"/>
    </row>
    <row r="362" spans="1:28" s="83" customFormat="1">
      <c r="B362" s="88"/>
      <c r="C362" s="89"/>
      <c r="D362" s="89"/>
      <c r="E362" s="84"/>
      <c r="M362" s="88"/>
      <c r="N362" s="89"/>
      <c r="O362" s="89"/>
      <c r="P362" s="84"/>
      <c r="S362" s="88"/>
      <c r="T362" s="89"/>
      <c r="U362" s="89"/>
      <c r="V362" s="84"/>
      <c r="Y362" s="88"/>
      <c r="Z362" s="89"/>
      <c r="AA362" s="89"/>
      <c r="AB362" s="84"/>
    </row>
    <row r="363" spans="1:28" s="83" customFormat="1" ht="13.5" thickBot="1">
      <c r="B363" s="88"/>
      <c r="C363" s="89"/>
      <c r="D363" s="89"/>
      <c r="E363" s="84"/>
      <c r="M363" s="88"/>
      <c r="N363" s="89"/>
      <c r="O363" s="89"/>
      <c r="P363" s="84"/>
      <c r="S363" s="88"/>
      <c r="T363" s="89"/>
      <c r="U363" s="89"/>
      <c r="V363" s="84"/>
      <c r="Y363" s="88"/>
      <c r="Z363" s="89"/>
      <c r="AA363" s="89"/>
      <c r="AB363" s="84"/>
    </row>
    <row r="364" spans="1:28" s="83" customFormat="1" ht="12.75" customHeight="1">
      <c r="A364" s="24">
        <v>16</v>
      </c>
      <c r="B364" s="25"/>
      <c r="C364" s="514" t="s">
        <v>138</v>
      </c>
      <c r="D364" s="514" t="s">
        <v>27</v>
      </c>
      <c r="E364" s="516" t="s">
        <v>13</v>
      </c>
      <c r="L364" s="24">
        <v>16</v>
      </c>
      <c r="M364" s="25"/>
      <c r="N364" s="514" t="s">
        <v>138</v>
      </c>
      <c r="O364" s="514" t="s">
        <v>27</v>
      </c>
      <c r="P364" s="516" t="s">
        <v>13</v>
      </c>
      <c r="R364" s="24">
        <v>16</v>
      </c>
      <c r="S364" s="25"/>
      <c r="T364" s="514" t="s">
        <v>138</v>
      </c>
      <c r="U364" s="514" t="s">
        <v>27</v>
      </c>
      <c r="V364" s="516" t="s">
        <v>13</v>
      </c>
      <c r="X364" s="24">
        <v>16</v>
      </c>
      <c r="Y364" s="25"/>
      <c r="Z364" s="514" t="s">
        <v>138</v>
      </c>
      <c r="AA364" s="514" t="s">
        <v>27</v>
      </c>
      <c r="AB364" s="516" t="s">
        <v>13</v>
      </c>
    </row>
    <row r="365" spans="1:28" s="83" customFormat="1" ht="63.75">
      <c r="A365" s="26" t="s">
        <v>7</v>
      </c>
      <c r="B365" s="50" t="str">
        <f>+"מספר אסמכתא "&amp;B18&amp;"         חזרה לטבלה "</f>
        <v xml:space="preserve">מספר אסמכתא          חזרה לטבלה </v>
      </c>
      <c r="C365" s="515"/>
      <c r="D365" s="515"/>
      <c r="E365" s="517"/>
      <c r="L365" s="26" t="s">
        <v>19</v>
      </c>
      <c r="M365" s="50" t="str">
        <f>+"מספר אסמכתא "&amp;B18&amp;"         חזרה לטבלה "</f>
        <v xml:space="preserve">מספר אסמכתא          חזרה לטבלה </v>
      </c>
      <c r="N365" s="515"/>
      <c r="O365" s="515"/>
      <c r="P365" s="517"/>
      <c r="R365" s="26" t="s">
        <v>19</v>
      </c>
      <c r="S365" s="50" t="str">
        <f>+"מספר אסמכתא "&amp;B18&amp;"         חזרה לטבלה "</f>
        <v xml:space="preserve">מספר אסמכתא          חזרה לטבלה </v>
      </c>
      <c r="T365" s="515"/>
      <c r="U365" s="515"/>
      <c r="V365" s="517"/>
      <c r="X365" s="26" t="s">
        <v>19</v>
      </c>
      <c r="Y365" s="50" t="str">
        <f>+"מספר אסמכתא "&amp;B18&amp;"         חזרה לטבלה "</f>
        <v xml:space="preserve">מספר אסמכתא          חזרה לטבלה </v>
      </c>
      <c r="Z365" s="515"/>
      <c r="AA365" s="515"/>
      <c r="AB365" s="517"/>
    </row>
    <row r="366" spans="1:28" s="83" customFormat="1">
      <c r="A366" s="30">
        <v>1</v>
      </c>
      <c r="B366" s="118"/>
      <c r="C366" s="119"/>
      <c r="D366" s="119"/>
      <c r="E366" s="120"/>
      <c r="L366" s="30">
        <v>12</v>
      </c>
      <c r="M366" s="118"/>
      <c r="N366" s="119"/>
      <c r="O366" s="119"/>
      <c r="P366" s="120"/>
      <c r="R366" s="30">
        <v>23</v>
      </c>
      <c r="S366" s="118"/>
      <c r="T366" s="119"/>
      <c r="U366" s="119"/>
      <c r="V366" s="120"/>
      <c r="X366" s="30">
        <v>34</v>
      </c>
      <c r="Y366" s="118"/>
      <c r="Z366" s="119"/>
      <c r="AA366" s="119"/>
      <c r="AB366" s="120"/>
    </row>
    <row r="367" spans="1:28" s="83" customFormat="1">
      <c r="A367" s="30">
        <v>2</v>
      </c>
      <c r="B367" s="118"/>
      <c r="C367" s="119"/>
      <c r="D367" s="119"/>
      <c r="E367" s="120"/>
      <c r="L367" s="30">
        <v>13</v>
      </c>
      <c r="M367" s="118"/>
      <c r="N367" s="119"/>
      <c r="O367" s="119"/>
      <c r="P367" s="120"/>
      <c r="R367" s="30">
        <v>24</v>
      </c>
      <c r="S367" s="118"/>
      <c r="T367" s="119"/>
      <c r="U367" s="119"/>
      <c r="V367" s="120"/>
      <c r="X367" s="30">
        <v>35</v>
      </c>
      <c r="Y367" s="118"/>
      <c r="Z367" s="119"/>
      <c r="AA367" s="119"/>
      <c r="AB367" s="120"/>
    </row>
    <row r="368" spans="1:28" s="83" customFormat="1">
      <c r="A368" s="30">
        <v>3</v>
      </c>
      <c r="B368" s="118"/>
      <c r="C368" s="119"/>
      <c r="D368" s="119"/>
      <c r="E368" s="120"/>
      <c r="L368" s="30">
        <v>14</v>
      </c>
      <c r="M368" s="118"/>
      <c r="N368" s="119"/>
      <c r="O368" s="119"/>
      <c r="P368" s="120"/>
      <c r="R368" s="30">
        <v>25</v>
      </c>
      <c r="S368" s="118"/>
      <c r="T368" s="119"/>
      <c r="U368" s="119"/>
      <c r="V368" s="120"/>
      <c r="X368" s="30">
        <v>36</v>
      </c>
      <c r="Y368" s="118"/>
      <c r="Z368" s="119"/>
      <c r="AA368" s="119"/>
      <c r="AB368" s="120"/>
    </row>
    <row r="369" spans="1:28" s="83" customFormat="1">
      <c r="A369" s="30">
        <v>4</v>
      </c>
      <c r="B369" s="118"/>
      <c r="C369" s="119"/>
      <c r="D369" s="119"/>
      <c r="E369" s="120"/>
      <c r="L369" s="30">
        <v>15</v>
      </c>
      <c r="M369" s="118"/>
      <c r="N369" s="119"/>
      <c r="O369" s="119"/>
      <c r="P369" s="120"/>
      <c r="R369" s="30">
        <v>26</v>
      </c>
      <c r="S369" s="118"/>
      <c r="T369" s="119"/>
      <c r="U369" s="119"/>
      <c r="V369" s="120"/>
      <c r="X369" s="30">
        <v>37</v>
      </c>
      <c r="Y369" s="118"/>
      <c r="Z369" s="119"/>
      <c r="AA369" s="119"/>
      <c r="AB369" s="120"/>
    </row>
    <row r="370" spans="1:28" s="83" customFormat="1">
      <c r="A370" s="30">
        <v>5</v>
      </c>
      <c r="B370" s="118"/>
      <c r="C370" s="119"/>
      <c r="D370" s="119"/>
      <c r="E370" s="120"/>
      <c r="L370" s="30">
        <v>16</v>
      </c>
      <c r="M370" s="118"/>
      <c r="N370" s="119"/>
      <c r="O370" s="119"/>
      <c r="P370" s="120"/>
      <c r="R370" s="30">
        <v>27</v>
      </c>
      <c r="S370" s="118"/>
      <c r="T370" s="119"/>
      <c r="U370" s="119"/>
      <c r="V370" s="120"/>
      <c r="X370" s="30">
        <v>38</v>
      </c>
      <c r="Y370" s="118"/>
      <c r="Z370" s="119"/>
      <c r="AA370" s="119"/>
      <c r="AB370" s="120"/>
    </row>
    <row r="371" spans="1:28" s="83" customFormat="1">
      <c r="A371" s="30">
        <v>6</v>
      </c>
      <c r="B371" s="118"/>
      <c r="C371" s="119"/>
      <c r="D371" s="119"/>
      <c r="E371" s="120"/>
      <c r="L371" s="30">
        <v>17</v>
      </c>
      <c r="M371" s="118"/>
      <c r="N371" s="119"/>
      <c r="O371" s="119"/>
      <c r="P371" s="120"/>
      <c r="R371" s="30">
        <v>28</v>
      </c>
      <c r="S371" s="118"/>
      <c r="T371" s="119"/>
      <c r="U371" s="119"/>
      <c r="V371" s="120"/>
      <c r="X371" s="30">
        <v>39</v>
      </c>
      <c r="Y371" s="118"/>
      <c r="Z371" s="119"/>
      <c r="AA371" s="119"/>
      <c r="AB371" s="120"/>
    </row>
    <row r="372" spans="1:28" s="83" customFormat="1">
      <c r="A372" s="30">
        <v>7</v>
      </c>
      <c r="B372" s="118"/>
      <c r="C372" s="119"/>
      <c r="D372" s="119"/>
      <c r="E372" s="120"/>
      <c r="L372" s="30">
        <v>18</v>
      </c>
      <c r="M372" s="118"/>
      <c r="N372" s="119"/>
      <c r="O372" s="119"/>
      <c r="P372" s="120"/>
      <c r="R372" s="30">
        <v>29</v>
      </c>
      <c r="S372" s="118"/>
      <c r="T372" s="119"/>
      <c r="U372" s="119"/>
      <c r="V372" s="120"/>
      <c r="X372" s="30">
        <v>40</v>
      </c>
      <c r="Y372" s="118"/>
      <c r="Z372" s="119"/>
      <c r="AA372" s="119"/>
      <c r="AB372" s="120"/>
    </row>
    <row r="373" spans="1:28" s="83" customFormat="1">
      <c r="A373" s="30">
        <v>8</v>
      </c>
      <c r="B373" s="118"/>
      <c r="C373" s="119"/>
      <c r="D373" s="119"/>
      <c r="E373" s="120"/>
      <c r="L373" s="30">
        <v>19</v>
      </c>
      <c r="M373" s="118"/>
      <c r="N373" s="119"/>
      <c r="O373" s="119"/>
      <c r="P373" s="120"/>
      <c r="R373" s="30">
        <v>30</v>
      </c>
      <c r="S373" s="118"/>
      <c r="T373" s="119"/>
      <c r="U373" s="119"/>
      <c r="V373" s="120"/>
      <c r="X373" s="30">
        <v>41</v>
      </c>
      <c r="Y373" s="118"/>
      <c r="Z373" s="119"/>
      <c r="AA373" s="119"/>
      <c r="AB373" s="120"/>
    </row>
    <row r="374" spans="1:28" s="83" customFormat="1">
      <c r="A374" s="30">
        <v>9</v>
      </c>
      <c r="B374" s="118"/>
      <c r="C374" s="119"/>
      <c r="D374" s="119"/>
      <c r="E374" s="120"/>
      <c r="L374" s="30">
        <v>20</v>
      </c>
      <c r="M374" s="118"/>
      <c r="N374" s="119"/>
      <c r="O374" s="119"/>
      <c r="P374" s="120"/>
      <c r="R374" s="30">
        <v>31</v>
      </c>
      <c r="S374" s="118"/>
      <c r="T374" s="119"/>
      <c r="U374" s="119"/>
      <c r="V374" s="120"/>
      <c r="X374" s="30">
        <v>42</v>
      </c>
      <c r="Y374" s="118"/>
      <c r="Z374" s="119"/>
      <c r="AA374" s="119"/>
      <c r="AB374" s="120"/>
    </row>
    <row r="375" spans="1:28" s="83" customFormat="1">
      <c r="A375" s="30">
        <v>10</v>
      </c>
      <c r="B375" s="118"/>
      <c r="C375" s="119"/>
      <c r="D375" s="119"/>
      <c r="E375" s="120"/>
      <c r="L375" s="30">
        <v>21</v>
      </c>
      <c r="M375" s="118"/>
      <c r="N375" s="119"/>
      <c r="O375" s="119"/>
      <c r="P375" s="120"/>
      <c r="R375" s="30">
        <v>32</v>
      </c>
      <c r="S375" s="118"/>
      <c r="T375" s="119"/>
      <c r="U375" s="119"/>
      <c r="V375" s="120"/>
      <c r="X375" s="30">
        <v>43</v>
      </c>
      <c r="Y375" s="118"/>
      <c r="Z375" s="119"/>
      <c r="AA375" s="119"/>
      <c r="AB375" s="120"/>
    </row>
    <row r="376" spans="1:28" s="83" customFormat="1" ht="13.5" thickBot="1">
      <c r="A376" s="30">
        <v>11</v>
      </c>
      <c r="B376" s="118"/>
      <c r="C376" s="119"/>
      <c r="D376" s="119"/>
      <c r="E376" s="120"/>
      <c r="L376" s="30">
        <v>22</v>
      </c>
      <c r="M376" s="118"/>
      <c r="N376" s="119"/>
      <c r="O376" s="119"/>
      <c r="P376" s="120"/>
      <c r="R376" s="30">
        <v>33</v>
      </c>
      <c r="S376" s="118"/>
      <c r="T376" s="119"/>
      <c r="U376" s="119"/>
      <c r="V376" s="120"/>
      <c r="X376" s="31"/>
      <c r="Y376" s="33" t="s">
        <v>3</v>
      </c>
      <c r="Z376" s="34"/>
      <c r="AA376" s="34"/>
      <c r="AB376" s="138">
        <f>SUM(E366:E376)+SUM(P366:P376)+SUM(AB366:AB375)+SUM(V366:V376)</f>
        <v>0</v>
      </c>
    </row>
    <row r="377" spans="1:28" s="83" customFormat="1">
      <c r="B377" s="88"/>
      <c r="C377" s="89"/>
      <c r="D377" s="89"/>
      <c r="E377" s="84"/>
      <c r="M377" s="88"/>
      <c r="N377" s="89"/>
      <c r="O377" s="89"/>
      <c r="P377" s="84"/>
      <c r="S377" s="88"/>
      <c r="T377" s="89"/>
      <c r="U377" s="89"/>
      <c r="V377" s="84"/>
      <c r="Y377" s="88"/>
      <c r="Z377" s="89"/>
      <c r="AA377" s="89"/>
      <c r="AB377" s="84"/>
    </row>
    <row r="378" spans="1:28" s="83" customFormat="1">
      <c r="B378" s="88"/>
      <c r="C378" s="89"/>
      <c r="D378" s="89"/>
      <c r="E378" s="84"/>
      <c r="M378" s="88"/>
      <c r="N378" s="89"/>
      <c r="O378" s="89"/>
      <c r="P378" s="84"/>
      <c r="S378" s="88"/>
      <c r="T378" s="89"/>
      <c r="U378" s="89"/>
      <c r="V378" s="84"/>
      <c r="Y378" s="88"/>
      <c r="Z378" s="89"/>
      <c r="AA378" s="89"/>
      <c r="AB378" s="84"/>
    </row>
    <row r="379" spans="1:28" s="83" customFormat="1">
      <c r="B379" s="88"/>
      <c r="C379" s="89"/>
      <c r="D379" s="89"/>
      <c r="E379" s="84"/>
      <c r="M379" s="88"/>
      <c r="N379" s="89"/>
      <c r="O379" s="89"/>
      <c r="P379" s="84"/>
      <c r="S379" s="88"/>
      <c r="T379" s="89"/>
      <c r="U379" s="89"/>
      <c r="V379" s="84"/>
      <c r="Y379" s="88"/>
      <c r="Z379" s="89"/>
      <c r="AA379" s="89"/>
      <c r="AB379" s="84"/>
    </row>
    <row r="380" spans="1:28" s="83" customFormat="1">
      <c r="B380" s="88"/>
      <c r="C380" s="89"/>
      <c r="D380" s="89"/>
      <c r="E380" s="84"/>
      <c r="M380" s="88"/>
      <c r="N380" s="89"/>
      <c r="O380" s="89"/>
      <c r="P380" s="84"/>
      <c r="S380" s="88"/>
      <c r="T380" s="89"/>
      <c r="U380" s="89"/>
      <c r="V380" s="84"/>
      <c r="Y380" s="88"/>
      <c r="Z380" s="89"/>
      <c r="AA380" s="89"/>
      <c r="AB380" s="84"/>
    </row>
    <row r="381" spans="1:28" s="83" customFormat="1">
      <c r="B381" s="88"/>
      <c r="C381" s="89"/>
      <c r="D381" s="89"/>
      <c r="E381" s="84"/>
      <c r="M381" s="88"/>
      <c r="N381" s="89"/>
      <c r="O381" s="89"/>
      <c r="P381" s="84"/>
      <c r="S381" s="88"/>
      <c r="T381" s="89"/>
      <c r="U381" s="89"/>
      <c r="V381" s="84"/>
      <c r="Y381" s="88"/>
      <c r="Z381" s="89"/>
      <c r="AA381" s="89"/>
      <c r="AB381" s="84"/>
    </row>
    <row r="382" spans="1:28" s="83" customFormat="1">
      <c r="B382" s="88"/>
      <c r="C382" s="89"/>
      <c r="D382" s="89"/>
      <c r="E382" s="84"/>
      <c r="M382" s="88"/>
      <c r="N382" s="89"/>
      <c r="O382" s="89"/>
      <c r="P382" s="84"/>
      <c r="S382" s="88"/>
      <c r="T382" s="89"/>
      <c r="U382" s="89"/>
      <c r="V382" s="84"/>
      <c r="Y382" s="88"/>
      <c r="Z382" s="89"/>
      <c r="AA382" s="89"/>
      <c r="AB382" s="84"/>
    </row>
    <row r="383" spans="1:28" s="83" customFormat="1" ht="13.5" thickBot="1">
      <c r="B383" s="88"/>
      <c r="C383" s="89"/>
      <c r="D383" s="89"/>
      <c r="E383" s="84"/>
      <c r="M383" s="88"/>
      <c r="N383" s="89"/>
      <c r="O383" s="89"/>
      <c r="P383" s="84"/>
      <c r="S383" s="88"/>
      <c r="T383" s="89"/>
      <c r="U383" s="89"/>
      <c r="V383" s="84"/>
      <c r="Y383" s="88"/>
      <c r="Z383" s="89"/>
      <c r="AA383" s="89"/>
      <c r="AB383" s="84"/>
    </row>
    <row r="384" spans="1:28" s="83" customFormat="1" ht="12.75" customHeight="1">
      <c r="A384" s="24">
        <v>17</v>
      </c>
      <c r="B384" s="25"/>
      <c r="C384" s="514" t="s">
        <v>138</v>
      </c>
      <c r="D384" s="514" t="s">
        <v>27</v>
      </c>
      <c r="E384" s="516" t="s">
        <v>13</v>
      </c>
      <c r="L384" s="24">
        <v>17</v>
      </c>
      <c r="M384" s="25"/>
      <c r="N384" s="514" t="s">
        <v>138</v>
      </c>
      <c r="O384" s="514" t="s">
        <v>27</v>
      </c>
      <c r="P384" s="516" t="s">
        <v>13</v>
      </c>
      <c r="R384" s="24">
        <v>17</v>
      </c>
      <c r="S384" s="25"/>
      <c r="T384" s="514" t="s">
        <v>138</v>
      </c>
      <c r="U384" s="514" t="s">
        <v>27</v>
      </c>
      <c r="V384" s="516" t="s">
        <v>13</v>
      </c>
      <c r="X384" s="24">
        <v>17</v>
      </c>
      <c r="Y384" s="25"/>
      <c r="Z384" s="514" t="s">
        <v>138</v>
      </c>
      <c r="AA384" s="514" t="s">
        <v>27</v>
      </c>
      <c r="AB384" s="516" t="s">
        <v>13</v>
      </c>
    </row>
    <row r="385" spans="1:28" s="83" customFormat="1" ht="63.75">
      <c r="A385" s="26" t="s">
        <v>7</v>
      </c>
      <c r="B385" s="50" t="str">
        <f>+"מספר אסמכתא "&amp;B19&amp;"         חזרה לטבלה "</f>
        <v xml:space="preserve">מספר אסמכתא          חזרה לטבלה </v>
      </c>
      <c r="C385" s="515"/>
      <c r="D385" s="515"/>
      <c r="E385" s="517"/>
      <c r="L385" s="26" t="s">
        <v>19</v>
      </c>
      <c r="M385" s="50" t="str">
        <f>+"מספר אסמכתא "&amp;B19&amp;"         חזרה לטבלה "</f>
        <v xml:space="preserve">מספר אסמכתא          חזרה לטבלה </v>
      </c>
      <c r="N385" s="515"/>
      <c r="O385" s="515"/>
      <c r="P385" s="517"/>
      <c r="R385" s="26" t="s">
        <v>19</v>
      </c>
      <c r="S385" s="50" t="str">
        <f>+"מספר אסמכתא "&amp;B19&amp;"         חזרה לטבלה "</f>
        <v xml:space="preserve">מספר אסמכתא          חזרה לטבלה </v>
      </c>
      <c r="T385" s="515"/>
      <c r="U385" s="515"/>
      <c r="V385" s="517"/>
      <c r="X385" s="26" t="s">
        <v>19</v>
      </c>
      <c r="Y385" s="50" t="str">
        <f>+"מספר אסמכתא "&amp;B19&amp;"         חזרה לטבלה "</f>
        <v xml:space="preserve">מספר אסמכתא          חזרה לטבלה </v>
      </c>
      <c r="Z385" s="515"/>
      <c r="AA385" s="515"/>
      <c r="AB385" s="517"/>
    </row>
    <row r="386" spans="1:28" s="83" customFormat="1">
      <c r="A386" s="30">
        <v>1</v>
      </c>
      <c r="B386" s="118"/>
      <c r="C386" s="119"/>
      <c r="D386" s="119"/>
      <c r="E386" s="120"/>
      <c r="L386" s="30">
        <v>12</v>
      </c>
      <c r="M386" s="118"/>
      <c r="N386" s="119"/>
      <c r="O386" s="119"/>
      <c r="P386" s="120"/>
      <c r="R386" s="30">
        <v>23</v>
      </c>
      <c r="S386" s="118"/>
      <c r="T386" s="119"/>
      <c r="U386" s="119"/>
      <c r="V386" s="120"/>
      <c r="X386" s="30">
        <v>34</v>
      </c>
      <c r="Y386" s="118"/>
      <c r="Z386" s="119"/>
      <c r="AA386" s="119"/>
      <c r="AB386" s="120"/>
    </row>
    <row r="387" spans="1:28" s="83" customFormat="1">
      <c r="A387" s="30">
        <v>2</v>
      </c>
      <c r="B387" s="118"/>
      <c r="C387" s="119"/>
      <c r="D387" s="119"/>
      <c r="E387" s="120"/>
      <c r="L387" s="30">
        <v>13</v>
      </c>
      <c r="M387" s="118"/>
      <c r="N387" s="119"/>
      <c r="O387" s="119"/>
      <c r="P387" s="120"/>
      <c r="R387" s="30">
        <v>24</v>
      </c>
      <c r="S387" s="118"/>
      <c r="T387" s="119"/>
      <c r="U387" s="119"/>
      <c r="V387" s="120"/>
      <c r="X387" s="30">
        <v>35</v>
      </c>
      <c r="Y387" s="118"/>
      <c r="Z387" s="119"/>
      <c r="AA387" s="119"/>
      <c r="AB387" s="120"/>
    </row>
    <row r="388" spans="1:28" s="83" customFormat="1">
      <c r="A388" s="30">
        <v>3</v>
      </c>
      <c r="B388" s="118"/>
      <c r="C388" s="119"/>
      <c r="D388" s="119"/>
      <c r="E388" s="120"/>
      <c r="L388" s="30">
        <v>14</v>
      </c>
      <c r="M388" s="118"/>
      <c r="N388" s="119"/>
      <c r="O388" s="119"/>
      <c r="P388" s="120"/>
      <c r="R388" s="30">
        <v>25</v>
      </c>
      <c r="S388" s="118"/>
      <c r="T388" s="119"/>
      <c r="U388" s="119"/>
      <c r="V388" s="120"/>
      <c r="X388" s="30">
        <v>36</v>
      </c>
      <c r="Y388" s="118"/>
      <c r="Z388" s="119"/>
      <c r="AA388" s="119"/>
      <c r="AB388" s="120"/>
    </row>
    <row r="389" spans="1:28" s="83" customFormat="1">
      <c r="A389" s="30">
        <v>4</v>
      </c>
      <c r="B389" s="118"/>
      <c r="C389" s="119"/>
      <c r="D389" s="119"/>
      <c r="E389" s="120"/>
      <c r="L389" s="30">
        <v>15</v>
      </c>
      <c r="M389" s="118"/>
      <c r="N389" s="119"/>
      <c r="O389" s="119"/>
      <c r="P389" s="120"/>
      <c r="R389" s="30">
        <v>26</v>
      </c>
      <c r="S389" s="118"/>
      <c r="T389" s="119"/>
      <c r="U389" s="119"/>
      <c r="V389" s="120"/>
      <c r="X389" s="30">
        <v>37</v>
      </c>
      <c r="Y389" s="118"/>
      <c r="Z389" s="119"/>
      <c r="AA389" s="119"/>
      <c r="AB389" s="120"/>
    </row>
    <row r="390" spans="1:28" s="83" customFormat="1">
      <c r="A390" s="30">
        <v>5</v>
      </c>
      <c r="B390" s="118"/>
      <c r="C390" s="119"/>
      <c r="D390" s="119"/>
      <c r="E390" s="120"/>
      <c r="L390" s="30">
        <v>16</v>
      </c>
      <c r="M390" s="118"/>
      <c r="N390" s="119"/>
      <c r="O390" s="119"/>
      <c r="P390" s="120"/>
      <c r="R390" s="30">
        <v>27</v>
      </c>
      <c r="S390" s="118"/>
      <c r="T390" s="119"/>
      <c r="U390" s="119"/>
      <c r="V390" s="120"/>
      <c r="X390" s="30">
        <v>38</v>
      </c>
      <c r="Y390" s="118"/>
      <c r="Z390" s="119"/>
      <c r="AA390" s="119"/>
      <c r="AB390" s="120"/>
    </row>
    <row r="391" spans="1:28" s="83" customFormat="1">
      <c r="A391" s="30">
        <v>6</v>
      </c>
      <c r="B391" s="118"/>
      <c r="C391" s="119"/>
      <c r="D391" s="119"/>
      <c r="E391" s="120"/>
      <c r="L391" s="30">
        <v>17</v>
      </c>
      <c r="M391" s="118"/>
      <c r="N391" s="119"/>
      <c r="O391" s="119"/>
      <c r="P391" s="120"/>
      <c r="R391" s="30">
        <v>28</v>
      </c>
      <c r="S391" s="118"/>
      <c r="T391" s="119"/>
      <c r="U391" s="119"/>
      <c r="V391" s="120"/>
      <c r="X391" s="30">
        <v>39</v>
      </c>
      <c r="Y391" s="118"/>
      <c r="Z391" s="119"/>
      <c r="AA391" s="119"/>
      <c r="AB391" s="120"/>
    </row>
    <row r="392" spans="1:28" s="83" customFormat="1">
      <c r="A392" s="30">
        <v>7</v>
      </c>
      <c r="B392" s="118"/>
      <c r="C392" s="119"/>
      <c r="D392" s="119"/>
      <c r="E392" s="120"/>
      <c r="L392" s="30">
        <v>18</v>
      </c>
      <c r="M392" s="118"/>
      <c r="N392" s="119"/>
      <c r="O392" s="119"/>
      <c r="P392" s="120"/>
      <c r="R392" s="30">
        <v>29</v>
      </c>
      <c r="S392" s="118"/>
      <c r="T392" s="119"/>
      <c r="U392" s="119"/>
      <c r="V392" s="120"/>
      <c r="X392" s="30">
        <v>40</v>
      </c>
      <c r="Y392" s="118"/>
      <c r="Z392" s="119"/>
      <c r="AA392" s="119"/>
      <c r="AB392" s="120"/>
    </row>
    <row r="393" spans="1:28" s="83" customFormat="1">
      <c r="A393" s="30">
        <v>8</v>
      </c>
      <c r="B393" s="118"/>
      <c r="C393" s="119"/>
      <c r="D393" s="119"/>
      <c r="E393" s="120"/>
      <c r="L393" s="30">
        <v>19</v>
      </c>
      <c r="M393" s="118"/>
      <c r="N393" s="119"/>
      <c r="O393" s="119"/>
      <c r="P393" s="120"/>
      <c r="R393" s="30">
        <v>30</v>
      </c>
      <c r="S393" s="118"/>
      <c r="T393" s="119"/>
      <c r="U393" s="119"/>
      <c r="V393" s="120"/>
      <c r="X393" s="30">
        <v>41</v>
      </c>
      <c r="Y393" s="118"/>
      <c r="Z393" s="119"/>
      <c r="AA393" s="119"/>
      <c r="AB393" s="120"/>
    </row>
    <row r="394" spans="1:28" s="83" customFormat="1">
      <c r="A394" s="30">
        <v>9</v>
      </c>
      <c r="B394" s="118"/>
      <c r="C394" s="119"/>
      <c r="D394" s="119"/>
      <c r="E394" s="120"/>
      <c r="L394" s="30">
        <v>20</v>
      </c>
      <c r="M394" s="118"/>
      <c r="N394" s="119"/>
      <c r="O394" s="119"/>
      <c r="P394" s="120"/>
      <c r="R394" s="30">
        <v>31</v>
      </c>
      <c r="S394" s="118"/>
      <c r="T394" s="119"/>
      <c r="U394" s="119"/>
      <c r="V394" s="120"/>
      <c r="X394" s="30">
        <v>42</v>
      </c>
      <c r="Y394" s="118"/>
      <c r="Z394" s="119"/>
      <c r="AA394" s="119"/>
      <c r="AB394" s="120"/>
    </row>
    <row r="395" spans="1:28" s="83" customFormat="1">
      <c r="A395" s="30">
        <v>10</v>
      </c>
      <c r="B395" s="118"/>
      <c r="C395" s="119"/>
      <c r="D395" s="119"/>
      <c r="E395" s="120"/>
      <c r="L395" s="30">
        <v>21</v>
      </c>
      <c r="M395" s="118"/>
      <c r="N395" s="119"/>
      <c r="O395" s="119"/>
      <c r="P395" s="120"/>
      <c r="R395" s="30">
        <v>32</v>
      </c>
      <c r="S395" s="118"/>
      <c r="T395" s="119"/>
      <c r="U395" s="119"/>
      <c r="V395" s="120"/>
      <c r="X395" s="30">
        <v>43</v>
      </c>
      <c r="Y395" s="118"/>
      <c r="Z395" s="119"/>
      <c r="AA395" s="119"/>
      <c r="AB395" s="120"/>
    </row>
    <row r="396" spans="1:28" s="83" customFormat="1" ht="13.5" thickBot="1">
      <c r="A396" s="30">
        <v>11</v>
      </c>
      <c r="B396" s="118"/>
      <c r="C396" s="119"/>
      <c r="D396" s="119"/>
      <c r="E396" s="120"/>
      <c r="L396" s="30">
        <v>22</v>
      </c>
      <c r="M396" s="118"/>
      <c r="N396" s="119"/>
      <c r="O396" s="119"/>
      <c r="P396" s="120"/>
      <c r="R396" s="30">
        <v>33</v>
      </c>
      <c r="S396" s="118"/>
      <c r="T396" s="119"/>
      <c r="U396" s="119"/>
      <c r="V396" s="120"/>
      <c r="X396" s="31"/>
      <c r="Y396" s="33" t="s">
        <v>3</v>
      </c>
      <c r="Z396" s="34"/>
      <c r="AA396" s="34"/>
      <c r="AB396" s="138">
        <f>SUM(E386:E396)+SUM(P386:P396)+SUM(AB386:AB395)+SUM(V386:V396)</f>
        <v>0</v>
      </c>
    </row>
    <row r="397" spans="1:28" s="83" customFormat="1">
      <c r="B397" s="88"/>
      <c r="C397" s="89"/>
      <c r="D397" s="89"/>
      <c r="E397" s="84"/>
      <c r="M397" s="88"/>
      <c r="N397" s="89"/>
      <c r="O397" s="89"/>
      <c r="P397" s="84"/>
      <c r="S397" s="88"/>
      <c r="T397" s="89"/>
      <c r="U397" s="89"/>
      <c r="V397" s="84"/>
      <c r="Y397" s="88"/>
      <c r="Z397" s="89"/>
      <c r="AA397" s="89"/>
      <c r="AB397" s="84"/>
    </row>
    <row r="398" spans="1:28" s="83" customFormat="1">
      <c r="B398" s="88"/>
      <c r="C398" s="89"/>
      <c r="D398" s="89"/>
      <c r="E398" s="84"/>
      <c r="M398" s="88"/>
      <c r="N398" s="89"/>
      <c r="O398" s="89"/>
      <c r="P398" s="84"/>
      <c r="S398" s="88"/>
      <c r="T398" s="89"/>
      <c r="U398" s="89"/>
      <c r="V398" s="84"/>
      <c r="Y398" s="88"/>
      <c r="Z398" s="89"/>
      <c r="AA398" s="89"/>
      <c r="AB398" s="84"/>
    </row>
    <row r="399" spans="1:28" s="83" customFormat="1">
      <c r="B399" s="88"/>
      <c r="C399" s="89"/>
      <c r="D399" s="89"/>
      <c r="E399" s="84"/>
      <c r="M399" s="88"/>
      <c r="N399" s="89"/>
      <c r="O399" s="89"/>
      <c r="P399" s="84"/>
      <c r="S399" s="88"/>
      <c r="T399" s="89"/>
      <c r="U399" s="89"/>
      <c r="V399" s="84"/>
      <c r="Y399" s="88"/>
      <c r="Z399" s="89"/>
      <c r="AA399" s="89"/>
      <c r="AB399" s="84"/>
    </row>
    <row r="400" spans="1:28" s="83" customFormat="1">
      <c r="B400" s="88"/>
      <c r="C400" s="89"/>
      <c r="D400" s="89"/>
      <c r="E400" s="84"/>
      <c r="M400" s="88"/>
      <c r="N400" s="89"/>
      <c r="O400" s="89"/>
      <c r="P400" s="84"/>
      <c r="S400" s="88"/>
      <c r="T400" s="89"/>
      <c r="U400" s="89"/>
      <c r="V400" s="84"/>
      <c r="Y400" s="88"/>
      <c r="Z400" s="89"/>
      <c r="AA400" s="89"/>
      <c r="AB400" s="84"/>
    </row>
    <row r="401" spans="1:28" s="83" customFormat="1">
      <c r="B401" s="88"/>
      <c r="C401" s="89"/>
      <c r="D401" s="89"/>
      <c r="E401" s="84"/>
      <c r="M401" s="88"/>
      <c r="N401" s="89"/>
      <c r="O401" s="89"/>
      <c r="P401" s="84"/>
      <c r="S401" s="88"/>
      <c r="T401" s="89"/>
      <c r="U401" s="89"/>
      <c r="V401" s="84"/>
      <c r="Y401" s="88"/>
      <c r="Z401" s="89"/>
      <c r="AA401" s="89"/>
      <c r="AB401" s="84"/>
    </row>
    <row r="402" spans="1:28" s="83" customFormat="1">
      <c r="B402" s="88"/>
      <c r="C402" s="89"/>
      <c r="D402" s="89"/>
      <c r="E402" s="84"/>
      <c r="M402" s="88"/>
      <c r="N402" s="89"/>
      <c r="O402" s="89"/>
      <c r="P402" s="84"/>
      <c r="S402" s="88"/>
      <c r="T402" s="89"/>
      <c r="U402" s="89"/>
      <c r="V402" s="84"/>
      <c r="Y402" s="88"/>
      <c r="Z402" s="89"/>
      <c r="AA402" s="89"/>
      <c r="AB402" s="84"/>
    </row>
    <row r="403" spans="1:28" s="83" customFormat="1" ht="13.5" thickBot="1">
      <c r="B403" s="88"/>
      <c r="C403" s="89"/>
      <c r="D403" s="89"/>
      <c r="E403" s="84"/>
      <c r="M403" s="88"/>
      <c r="N403" s="89"/>
      <c r="O403" s="89"/>
      <c r="P403" s="84"/>
      <c r="S403" s="88"/>
      <c r="T403" s="89"/>
      <c r="U403" s="89"/>
      <c r="V403" s="84"/>
      <c r="Y403" s="88"/>
      <c r="Z403" s="89"/>
      <c r="AA403" s="89"/>
      <c r="AB403" s="84"/>
    </row>
    <row r="404" spans="1:28" s="83" customFormat="1" ht="12.75" customHeight="1">
      <c r="A404" s="24">
        <v>18</v>
      </c>
      <c r="B404" s="25"/>
      <c r="C404" s="514" t="s">
        <v>138</v>
      </c>
      <c r="D404" s="514" t="s">
        <v>27</v>
      </c>
      <c r="E404" s="516" t="s">
        <v>13</v>
      </c>
      <c r="L404" s="24">
        <v>18</v>
      </c>
      <c r="M404" s="25"/>
      <c r="N404" s="514" t="s">
        <v>138</v>
      </c>
      <c r="O404" s="514" t="s">
        <v>27</v>
      </c>
      <c r="P404" s="516" t="s">
        <v>13</v>
      </c>
      <c r="R404" s="24">
        <v>18</v>
      </c>
      <c r="S404" s="25"/>
      <c r="T404" s="514" t="s">
        <v>138</v>
      </c>
      <c r="U404" s="514" t="s">
        <v>27</v>
      </c>
      <c r="V404" s="516" t="s">
        <v>13</v>
      </c>
      <c r="X404" s="24">
        <v>18</v>
      </c>
      <c r="Y404" s="25"/>
      <c r="Z404" s="514" t="s">
        <v>138</v>
      </c>
      <c r="AA404" s="514" t="s">
        <v>27</v>
      </c>
      <c r="AB404" s="516" t="s">
        <v>13</v>
      </c>
    </row>
    <row r="405" spans="1:28" s="83" customFormat="1" ht="63.75">
      <c r="A405" s="26" t="s">
        <v>7</v>
      </c>
      <c r="B405" s="50" t="str">
        <f>+"מספר אסמכתא "&amp;B20&amp;"         חזרה לטבלה "</f>
        <v xml:space="preserve">מספר אסמכתא          חזרה לטבלה </v>
      </c>
      <c r="C405" s="515"/>
      <c r="D405" s="515"/>
      <c r="E405" s="517"/>
      <c r="L405" s="26" t="s">
        <v>19</v>
      </c>
      <c r="M405" s="50" t="str">
        <f>+"מספר אסמכתא "&amp;B20&amp;"         חזרה לטבלה "</f>
        <v xml:space="preserve">מספר אסמכתא          חזרה לטבלה </v>
      </c>
      <c r="N405" s="515"/>
      <c r="O405" s="515"/>
      <c r="P405" s="517"/>
      <c r="R405" s="26" t="s">
        <v>19</v>
      </c>
      <c r="S405" s="50" t="str">
        <f>+"מספר אסמכתא "&amp;B20&amp;"         חזרה לטבלה "</f>
        <v xml:space="preserve">מספר אסמכתא          חזרה לטבלה </v>
      </c>
      <c r="T405" s="515"/>
      <c r="U405" s="515"/>
      <c r="V405" s="517"/>
      <c r="X405" s="26" t="s">
        <v>19</v>
      </c>
      <c r="Y405" s="50" t="str">
        <f>+"מספר אסמכתא "&amp;B20&amp;"         חזרה לטבלה "</f>
        <v xml:space="preserve">מספר אסמכתא          חזרה לטבלה </v>
      </c>
      <c r="Z405" s="515"/>
      <c r="AA405" s="515"/>
      <c r="AB405" s="517"/>
    </row>
    <row r="406" spans="1:28" s="83" customFormat="1">
      <c r="A406" s="30">
        <v>1</v>
      </c>
      <c r="B406" s="118"/>
      <c r="C406" s="119"/>
      <c r="D406" s="119"/>
      <c r="E406" s="120"/>
      <c r="L406" s="30">
        <v>12</v>
      </c>
      <c r="M406" s="118"/>
      <c r="N406" s="119"/>
      <c r="O406" s="119"/>
      <c r="P406" s="120"/>
      <c r="R406" s="30">
        <v>23</v>
      </c>
      <c r="S406" s="118"/>
      <c r="T406" s="119"/>
      <c r="U406" s="119"/>
      <c r="V406" s="120"/>
      <c r="X406" s="30">
        <v>34</v>
      </c>
      <c r="Y406" s="118"/>
      <c r="Z406" s="119"/>
      <c r="AA406" s="119"/>
      <c r="AB406" s="120"/>
    </row>
    <row r="407" spans="1:28" s="83" customFormat="1">
      <c r="A407" s="30">
        <v>2</v>
      </c>
      <c r="B407" s="118"/>
      <c r="C407" s="119"/>
      <c r="D407" s="119"/>
      <c r="E407" s="120"/>
      <c r="L407" s="30">
        <v>13</v>
      </c>
      <c r="M407" s="118"/>
      <c r="N407" s="119"/>
      <c r="O407" s="119"/>
      <c r="P407" s="120"/>
      <c r="R407" s="30">
        <v>24</v>
      </c>
      <c r="S407" s="118"/>
      <c r="T407" s="119"/>
      <c r="U407" s="119"/>
      <c r="V407" s="120"/>
      <c r="X407" s="30">
        <v>35</v>
      </c>
      <c r="Y407" s="118"/>
      <c r="Z407" s="119"/>
      <c r="AA407" s="119"/>
      <c r="AB407" s="120"/>
    </row>
    <row r="408" spans="1:28" s="83" customFormat="1">
      <c r="A408" s="30">
        <v>3</v>
      </c>
      <c r="B408" s="118"/>
      <c r="C408" s="119"/>
      <c r="D408" s="119"/>
      <c r="E408" s="120"/>
      <c r="L408" s="30">
        <v>14</v>
      </c>
      <c r="M408" s="118"/>
      <c r="N408" s="119"/>
      <c r="O408" s="119"/>
      <c r="P408" s="120"/>
      <c r="R408" s="30">
        <v>25</v>
      </c>
      <c r="S408" s="118"/>
      <c r="T408" s="119"/>
      <c r="U408" s="119"/>
      <c r="V408" s="120"/>
      <c r="X408" s="30">
        <v>36</v>
      </c>
      <c r="Y408" s="118"/>
      <c r="Z408" s="119"/>
      <c r="AA408" s="119"/>
      <c r="AB408" s="120"/>
    </row>
    <row r="409" spans="1:28" s="83" customFormat="1">
      <c r="A409" s="30">
        <v>4</v>
      </c>
      <c r="B409" s="118"/>
      <c r="C409" s="119"/>
      <c r="D409" s="119"/>
      <c r="E409" s="120"/>
      <c r="L409" s="30">
        <v>15</v>
      </c>
      <c r="M409" s="118"/>
      <c r="N409" s="119"/>
      <c r="O409" s="119"/>
      <c r="P409" s="120"/>
      <c r="R409" s="30">
        <v>26</v>
      </c>
      <c r="S409" s="118"/>
      <c r="T409" s="119"/>
      <c r="U409" s="119"/>
      <c r="V409" s="120"/>
      <c r="X409" s="30">
        <v>37</v>
      </c>
      <c r="Y409" s="118"/>
      <c r="Z409" s="119"/>
      <c r="AA409" s="119"/>
      <c r="AB409" s="120"/>
    </row>
    <row r="410" spans="1:28" s="83" customFormat="1">
      <c r="A410" s="30">
        <v>5</v>
      </c>
      <c r="B410" s="118"/>
      <c r="C410" s="119"/>
      <c r="D410" s="119"/>
      <c r="E410" s="120"/>
      <c r="L410" s="30">
        <v>16</v>
      </c>
      <c r="M410" s="118"/>
      <c r="N410" s="119"/>
      <c r="O410" s="119"/>
      <c r="P410" s="120"/>
      <c r="R410" s="30">
        <v>27</v>
      </c>
      <c r="S410" s="118"/>
      <c r="T410" s="119"/>
      <c r="U410" s="119"/>
      <c r="V410" s="120"/>
      <c r="X410" s="30">
        <v>38</v>
      </c>
      <c r="Y410" s="118"/>
      <c r="Z410" s="119"/>
      <c r="AA410" s="119"/>
      <c r="AB410" s="120"/>
    </row>
    <row r="411" spans="1:28" s="83" customFormat="1">
      <c r="A411" s="30">
        <v>6</v>
      </c>
      <c r="B411" s="118"/>
      <c r="C411" s="119"/>
      <c r="D411" s="119"/>
      <c r="E411" s="120"/>
      <c r="L411" s="30">
        <v>17</v>
      </c>
      <c r="M411" s="118"/>
      <c r="N411" s="119"/>
      <c r="O411" s="119"/>
      <c r="P411" s="120"/>
      <c r="R411" s="30">
        <v>28</v>
      </c>
      <c r="S411" s="118"/>
      <c r="T411" s="119"/>
      <c r="U411" s="119"/>
      <c r="V411" s="120"/>
      <c r="X411" s="30">
        <v>39</v>
      </c>
      <c r="Y411" s="118"/>
      <c r="Z411" s="119"/>
      <c r="AA411" s="119"/>
      <c r="AB411" s="120"/>
    </row>
    <row r="412" spans="1:28" s="83" customFormat="1">
      <c r="A412" s="30">
        <v>7</v>
      </c>
      <c r="B412" s="118"/>
      <c r="C412" s="119"/>
      <c r="D412" s="119"/>
      <c r="E412" s="120"/>
      <c r="L412" s="30">
        <v>18</v>
      </c>
      <c r="M412" s="118"/>
      <c r="N412" s="119"/>
      <c r="O412" s="119"/>
      <c r="P412" s="120"/>
      <c r="R412" s="30">
        <v>29</v>
      </c>
      <c r="S412" s="118"/>
      <c r="T412" s="119"/>
      <c r="U412" s="119"/>
      <c r="V412" s="120"/>
      <c r="X412" s="30">
        <v>40</v>
      </c>
      <c r="Y412" s="118"/>
      <c r="Z412" s="119"/>
      <c r="AA412" s="119"/>
      <c r="AB412" s="120"/>
    </row>
    <row r="413" spans="1:28" s="83" customFormat="1">
      <c r="A413" s="30">
        <v>8</v>
      </c>
      <c r="B413" s="118"/>
      <c r="C413" s="119"/>
      <c r="D413" s="119"/>
      <c r="E413" s="120"/>
      <c r="L413" s="30">
        <v>19</v>
      </c>
      <c r="M413" s="118"/>
      <c r="N413" s="119"/>
      <c r="O413" s="119"/>
      <c r="P413" s="120"/>
      <c r="R413" s="30">
        <v>30</v>
      </c>
      <c r="S413" s="118"/>
      <c r="T413" s="119"/>
      <c r="U413" s="119"/>
      <c r="V413" s="120"/>
      <c r="X413" s="30">
        <v>41</v>
      </c>
      <c r="Y413" s="118"/>
      <c r="Z413" s="119"/>
      <c r="AA413" s="119"/>
      <c r="AB413" s="120"/>
    </row>
    <row r="414" spans="1:28" s="83" customFormat="1">
      <c r="A414" s="30">
        <v>9</v>
      </c>
      <c r="B414" s="118"/>
      <c r="C414" s="119"/>
      <c r="D414" s="119"/>
      <c r="E414" s="120"/>
      <c r="L414" s="30">
        <v>20</v>
      </c>
      <c r="M414" s="118"/>
      <c r="N414" s="119"/>
      <c r="O414" s="119"/>
      <c r="P414" s="120"/>
      <c r="R414" s="30">
        <v>31</v>
      </c>
      <c r="S414" s="118"/>
      <c r="T414" s="119"/>
      <c r="U414" s="119"/>
      <c r="V414" s="120"/>
      <c r="X414" s="30">
        <v>42</v>
      </c>
      <c r="Y414" s="118"/>
      <c r="Z414" s="119"/>
      <c r="AA414" s="119"/>
      <c r="AB414" s="120"/>
    </row>
    <row r="415" spans="1:28" s="83" customFormat="1">
      <c r="A415" s="30">
        <v>10</v>
      </c>
      <c r="B415" s="118"/>
      <c r="C415" s="119"/>
      <c r="D415" s="119"/>
      <c r="E415" s="120"/>
      <c r="L415" s="30">
        <v>21</v>
      </c>
      <c r="M415" s="118"/>
      <c r="N415" s="119"/>
      <c r="O415" s="119"/>
      <c r="P415" s="120"/>
      <c r="R415" s="30">
        <v>32</v>
      </c>
      <c r="S415" s="118"/>
      <c r="T415" s="119"/>
      <c r="U415" s="119"/>
      <c r="V415" s="120"/>
      <c r="X415" s="30">
        <v>43</v>
      </c>
      <c r="Y415" s="118"/>
      <c r="Z415" s="119"/>
      <c r="AA415" s="119"/>
      <c r="AB415" s="120"/>
    </row>
    <row r="416" spans="1:28" s="83" customFormat="1" ht="13.5" thickBot="1">
      <c r="A416" s="30">
        <v>11</v>
      </c>
      <c r="B416" s="118"/>
      <c r="C416" s="119"/>
      <c r="D416" s="119"/>
      <c r="E416" s="120"/>
      <c r="L416" s="30">
        <v>22</v>
      </c>
      <c r="M416" s="118"/>
      <c r="N416" s="119"/>
      <c r="O416" s="119"/>
      <c r="P416" s="120"/>
      <c r="R416" s="30">
        <v>33</v>
      </c>
      <c r="S416" s="118"/>
      <c r="T416" s="119"/>
      <c r="U416" s="119"/>
      <c r="V416" s="120"/>
      <c r="X416" s="31"/>
      <c r="Y416" s="33" t="s">
        <v>3</v>
      </c>
      <c r="Z416" s="34"/>
      <c r="AA416" s="34"/>
      <c r="AB416" s="138">
        <f>SUM(E406:E416)+SUM(P406:P416)+SUM(AB406:AB415)+SUM(V406:V416)</f>
        <v>0</v>
      </c>
    </row>
    <row r="417" spans="1:28" s="83" customFormat="1">
      <c r="B417" s="88"/>
      <c r="C417" s="89"/>
      <c r="D417" s="89"/>
      <c r="E417" s="84"/>
      <c r="M417" s="88"/>
      <c r="N417" s="89"/>
      <c r="O417" s="89"/>
      <c r="P417" s="84"/>
      <c r="S417" s="88"/>
      <c r="T417" s="89"/>
      <c r="U417" s="89"/>
      <c r="V417" s="84"/>
      <c r="Y417" s="88"/>
      <c r="Z417" s="89"/>
      <c r="AA417" s="89"/>
      <c r="AB417" s="84"/>
    </row>
    <row r="418" spans="1:28" s="83" customFormat="1">
      <c r="B418" s="88"/>
      <c r="C418" s="89"/>
      <c r="D418" s="89"/>
      <c r="E418" s="84"/>
      <c r="M418" s="88"/>
      <c r="N418" s="89"/>
      <c r="O418" s="89"/>
      <c r="P418" s="84"/>
      <c r="S418" s="88"/>
      <c r="T418" s="89"/>
      <c r="U418" s="89"/>
      <c r="V418" s="84"/>
      <c r="Y418" s="88"/>
      <c r="Z418" s="89"/>
      <c r="AA418" s="89"/>
      <c r="AB418" s="84"/>
    </row>
    <row r="419" spans="1:28" s="83" customFormat="1">
      <c r="B419" s="88"/>
      <c r="C419" s="89"/>
      <c r="D419" s="89"/>
      <c r="E419" s="84"/>
      <c r="M419" s="88"/>
      <c r="N419" s="89"/>
      <c r="O419" s="89"/>
      <c r="P419" s="84"/>
      <c r="S419" s="88"/>
      <c r="T419" s="89"/>
      <c r="U419" s="89"/>
      <c r="V419" s="84"/>
      <c r="Y419" s="88"/>
      <c r="Z419" s="89"/>
      <c r="AA419" s="89"/>
      <c r="AB419" s="84"/>
    </row>
    <row r="420" spans="1:28" s="83" customFormat="1">
      <c r="B420" s="88"/>
      <c r="C420" s="89"/>
      <c r="D420" s="89"/>
      <c r="E420" s="84"/>
      <c r="M420" s="88"/>
      <c r="N420" s="89"/>
      <c r="O420" s="89"/>
      <c r="P420" s="84"/>
      <c r="S420" s="88"/>
      <c r="T420" s="89"/>
      <c r="U420" s="89"/>
      <c r="V420" s="84"/>
      <c r="Y420" s="88"/>
      <c r="Z420" s="89"/>
      <c r="AA420" s="89"/>
      <c r="AB420" s="84"/>
    </row>
    <row r="421" spans="1:28" s="83" customFormat="1">
      <c r="B421" s="88"/>
      <c r="C421" s="89"/>
      <c r="D421" s="89"/>
      <c r="E421" s="84"/>
      <c r="M421" s="88"/>
      <c r="N421" s="89"/>
      <c r="O421" s="89"/>
      <c r="P421" s="84"/>
      <c r="S421" s="88"/>
      <c r="T421" s="89"/>
      <c r="U421" s="89"/>
      <c r="V421" s="84"/>
      <c r="Y421" s="88"/>
      <c r="Z421" s="89"/>
      <c r="AA421" s="89"/>
      <c r="AB421" s="84"/>
    </row>
    <row r="422" spans="1:28" s="83" customFormat="1">
      <c r="B422" s="88"/>
      <c r="C422" s="89"/>
      <c r="D422" s="89"/>
      <c r="E422" s="84"/>
      <c r="M422" s="88"/>
      <c r="N422" s="89"/>
      <c r="O422" s="89"/>
      <c r="P422" s="84"/>
      <c r="S422" s="88"/>
      <c r="T422" s="89"/>
      <c r="U422" s="89"/>
      <c r="V422" s="84"/>
      <c r="Y422" s="88"/>
      <c r="Z422" s="89"/>
      <c r="AA422" s="89"/>
      <c r="AB422" s="84"/>
    </row>
    <row r="423" spans="1:28" s="83" customFormat="1" ht="13.5" thickBot="1">
      <c r="B423" s="88"/>
      <c r="C423" s="89"/>
      <c r="D423" s="89"/>
      <c r="E423" s="84"/>
      <c r="M423" s="88"/>
      <c r="N423" s="89"/>
      <c r="O423" s="89"/>
      <c r="P423" s="84"/>
      <c r="S423" s="88"/>
      <c r="T423" s="89"/>
      <c r="U423" s="89"/>
      <c r="V423" s="84"/>
      <c r="Y423" s="88"/>
      <c r="Z423" s="89"/>
      <c r="AA423" s="89"/>
      <c r="AB423" s="84"/>
    </row>
    <row r="424" spans="1:28" s="83" customFormat="1" ht="12.75" customHeight="1">
      <c r="A424" s="24">
        <v>19</v>
      </c>
      <c r="B424" s="25"/>
      <c r="C424" s="514" t="s">
        <v>138</v>
      </c>
      <c r="D424" s="514" t="s">
        <v>27</v>
      </c>
      <c r="E424" s="516" t="s">
        <v>13</v>
      </c>
      <c r="L424" s="24">
        <v>19</v>
      </c>
      <c r="M424" s="25"/>
      <c r="N424" s="514" t="s">
        <v>138</v>
      </c>
      <c r="O424" s="514" t="s">
        <v>27</v>
      </c>
      <c r="P424" s="516" t="s">
        <v>13</v>
      </c>
      <c r="R424" s="24">
        <v>19</v>
      </c>
      <c r="S424" s="25"/>
      <c r="T424" s="514" t="s">
        <v>138</v>
      </c>
      <c r="U424" s="514" t="s">
        <v>27</v>
      </c>
      <c r="V424" s="516" t="s">
        <v>13</v>
      </c>
      <c r="X424" s="24">
        <v>19</v>
      </c>
      <c r="Y424" s="25"/>
      <c r="Z424" s="514" t="s">
        <v>138</v>
      </c>
      <c r="AA424" s="514" t="s">
        <v>27</v>
      </c>
      <c r="AB424" s="516" t="s">
        <v>13</v>
      </c>
    </row>
    <row r="425" spans="1:28" s="83" customFormat="1" ht="63.75">
      <c r="A425" s="26" t="s">
        <v>7</v>
      </c>
      <c r="B425" s="50" t="str">
        <f>+"מספר אסמכתא "&amp;B21&amp;"         חזרה לטבלה "</f>
        <v xml:space="preserve">מספר אסמכתא          חזרה לטבלה </v>
      </c>
      <c r="C425" s="515"/>
      <c r="D425" s="515"/>
      <c r="E425" s="517"/>
      <c r="L425" s="26" t="s">
        <v>19</v>
      </c>
      <c r="M425" s="50" t="str">
        <f>+"מספר אסמכתא "&amp;B21&amp;"         חזרה לטבלה "</f>
        <v xml:space="preserve">מספר אסמכתא          חזרה לטבלה </v>
      </c>
      <c r="N425" s="515"/>
      <c r="O425" s="515"/>
      <c r="P425" s="517"/>
      <c r="R425" s="26" t="s">
        <v>19</v>
      </c>
      <c r="S425" s="50" t="str">
        <f>+"מספר אסמכתא "&amp;B21&amp;"         חזרה לטבלה "</f>
        <v xml:space="preserve">מספר אסמכתא          חזרה לטבלה </v>
      </c>
      <c r="T425" s="515"/>
      <c r="U425" s="515"/>
      <c r="V425" s="517"/>
      <c r="X425" s="26" t="s">
        <v>19</v>
      </c>
      <c r="Y425" s="50" t="str">
        <f>+"מספר אסמכתא "&amp;B21&amp;"         חזרה לטבלה "</f>
        <v xml:space="preserve">מספר אסמכתא          חזרה לטבלה </v>
      </c>
      <c r="Z425" s="515"/>
      <c r="AA425" s="515"/>
      <c r="AB425" s="517"/>
    </row>
    <row r="426" spans="1:28" s="83" customFormat="1">
      <c r="A426" s="30">
        <v>1</v>
      </c>
      <c r="B426" s="118"/>
      <c r="C426" s="119"/>
      <c r="D426" s="119"/>
      <c r="E426" s="120"/>
      <c r="L426" s="30">
        <v>12</v>
      </c>
      <c r="M426" s="118"/>
      <c r="N426" s="119"/>
      <c r="O426" s="119"/>
      <c r="P426" s="120"/>
      <c r="R426" s="30">
        <v>23</v>
      </c>
      <c r="S426" s="118"/>
      <c r="T426" s="119"/>
      <c r="U426" s="119"/>
      <c r="V426" s="120"/>
      <c r="X426" s="30">
        <v>34</v>
      </c>
      <c r="Y426" s="118"/>
      <c r="Z426" s="119"/>
      <c r="AA426" s="119"/>
      <c r="AB426" s="120"/>
    </row>
    <row r="427" spans="1:28" s="83" customFormat="1">
      <c r="A427" s="30">
        <v>2</v>
      </c>
      <c r="B427" s="118"/>
      <c r="C427" s="119"/>
      <c r="D427" s="119"/>
      <c r="E427" s="120"/>
      <c r="L427" s="30">
        <v>13</v>
      </c>
      <c r="M427" s="118"/>
      <c r="N427" s="119"/>
      <c r="O427" s="119"/>
      <c r="P427" s="120"/>
      <c r="R427" s="30">
        <v>24</v>
      </c>
      <c r="S427" s="118"/>
      <c r="T427" s="119"/>
      <c r="U427" s="119"/>
      <c r="V427" s="120"/>
      <c r="X427" s="30">
        <v>35</v>
      </c>
      <c r="Y427" s="118"/>
      <c r="Z427" s="119"/>
      <c r="AA427" s="119"/>
      <c r="AB427" s="120"/>
    </row>
    <row r="428" spans="1:28" s="83" customFormat="1">
      <c r="A428" s="30">
        <v>3</v>
      </c>
      <c r="B428" s="118"/>
      <c r="C428" s="119"/>
      <c r="D428" s="119"/>
      <c r="E428" s="120"/>
      <c r="L428" s="30">
        <v>14</v>
      </c>
      <c r="M428" s="118"/>
      <c r="N428" s="119"/>
      <c r="O428" s="119"/>
      <c r="P428" s="120"/>
      <c r="R428" s="30">
        <v>25</v>
      </c>
      <c r="S428" s="118"/>
      <c r="T428" s="119"/>
      <c r="U428" s="119"/>
      <c r="V428" s="120"/>
      <c r="X428" s="30">
        <v>36</v>
      </c>
      <c r="Y428" s="118"/>
      <c r="Z428" s="119"/>
      <c r="AA428" s="119"/>
      <c r="AB428" s="120"/>
    </row>
    <row r="429" spans="1:28" s="83" customFormat="1">
      <c r="A429" s="30">
        <v>4</v>
      </c>
      <c r="B429" s="118"/>
      <c r="C429" s="119"/>
      <c r="D429" s="119"/>
      <c r="E429" s="120"/>
      <c r="L429" s="30">
        <v>15</v>
      </c>
      <c r="M429" s="118"/>
      <c r="N429" s="119"/>
      <c r="O429" s="119"/>
      <c r="P429" s="120"/>
      <c r="R429" s="30">
        <v>26</v>
      </c>
      <c r="S429" s="118"/>
      <c r="T429" s="119"/>
      <c r="U429" s="119"/>
      <c r="V429" s="120"/>
      <c r="X429" s="30">
        <v>37</v>
      </c>
      <c r="Y429" s="118"/>
      <c r="Z429" s="119"/>
      <c r="AA429" s="119"/>
      <c r="AB429" s="120"/>
    </row>
    <row r="430" spans="1:28" s="83" customFormat="1">
      <c r="A430" s="30">
        <v>5</v>
      </c>
      <c r="B430" s="118"/>
      <c r="C430" s="119"/>
      <c r="D430" s="119"/>
      <c r="E430" s="120"/>
      <c r="L430" s="30">
        <v>16</v>
      </c>
      <c r="M430" s="118"/>
      <c r="N430" s="119"/>
      <c r="O430" s="119"/>
      <c r="P430" s="120"/>
      <c r="R430" s="30">
        <v>27</v>
      </c>
      <c r="S430" s="118"/>
      <c r="T430" s="119"/>
      <c r="U430" s="119"/>
      <c r="V430" s="120"/>
      <c r="X430" s="30">
        <v>38</v>
      </c>
      <c r="Y430" s="118"/>
      <c r="Z430" s="119"/>
      <c r="AA430" s="119"/>
      <c r="AB430" s="120"/>
    </row>
    <row r="431" spans="1:28" s="83" customFormat="1">
      <c r="A431" s="30">
        <v>6</v>
      </c>
      <c r="B431" s="118"/>
      <c r="C431" s="119"/>
      <c r="D431" s="119"/>
      <c r="E431" s="120"/>
      <c r="L431" s="30">
        <v>17</v>
      </c>
      <c r="M431" s="118"/>
      <c r="N431" s="119"/>
      <c r="O431" s="119"/>
      <c r="P431" s="120"/>
      <c r="R431" s="30">
        <v>28</v>
      </c>
      <c r="S431" s="118"/>
      <c r="T431" s="119"/>
      <c r="U431" s="119"/>
      <c r="V431" s="120"/>
      <c r="X431" s="30">
        <v>39</v>
      </c>
      <c r="Y431" s="118"/>
      <c r="Z431" s="119"/>
      <c r="AA431" s="119"/>
      <c r="AB431" s="120"/>
    </row>
    <row r="432" spans="1:28" s="83" customFormat="1">
      <c r="A432" s="30">
        <v>7</v>
      </c>
      <c r="B432" s="118"/>
      <c r="C432" s="119"/>
      <c r="D432" s="119"/>
      <c r="E432" s="120"/>
      <c r="L432" s="30">
        <v>18</v>
      </c>
      <c r="M432" s="118"/>
      <c r="N432" s="119"/>
      <c r="O432" s="119"/>
      <c r="P432" s="120"/>
      <c r="R432" s="30">
        <v>29</v>
      </c>
      <c r="S432" s="118"/>
      <c r="T432" s="119"/>
      <c r="U432" s="119"/>
      <c r="V432" s="120"/>
      <c r="X432" s="30">
        <v>40</v>
      </c>
      <c r="Y432" s="118"/>
      <c r="Z432" s="119"/>
      <c r="AA432" s="119"/>
      <c r="AB432" s="120"/>
    </row>
    <row r="433" spans="1:28" s="83" customFormat="1">
      <c r="A433" s="30">
        <v>8</v>
      </c>
      <c r="B433" s="118"/>
      <c r="C433" s="119"/>
      <c r="D433" s="119"/>
      <c r="E433" s="120"/>
      <c r="L433" s="30">
        <v>19</v>
      </c>
      <c r="M433" s="118"/>
      <c r="N433" s="119"/>
      <c r="O433" s="119"/>
      <c r="P433" s="120"/>
      <c r="R433" s="30">
        <v>30</v>
      </c>
      <c r="S433" s="118"/>
      <c r="T433" s="119"/>
      <c r="U433" s="119"/>
      <c r="V433" s="120"/>
      <c r="X433" s="30">
        <v>41</v>
      </c>
      <c r="Y433" s="118"/>
      <c r="Z433" s="119"/>
      <c r="AA433" s="119"/>
      <c r="AB433" s="120"/>
    </row>
    <row r="434" spans="1:28" s="83" customFormat="1">
      <c r="A434" s="30">
        <v>9</v>
      </c>
      <c r="B434" s="118"/>
      <c r="C434" s="119"/>
      <c r="D434" s="119"/>
      <c r="E434" s="120"/>
      <c r="L434" s="30">
        <v>20</v>
      </c>
      <c r="M434" s="118"/>
      <c r="N434" s="119"/>
      <c r="O434" s="119"/>
      <c r="P434" s="120"/>
      <c r="R434" s="30">
        <v>31</v>
      </c>
      <c r="S434" s="118"/>
      <c r="T434" s="119"/>
      <c r="U434" s="119"/>
      <c r="V434" s="120"/>
      <c r="X434" s="30">
        <v>42</v>
      </c>
      <c r="Y434" s="118"/>
      <c r="Z434" s="119"/>
      <c r="AA434" s="119"/>
      <c r="AB434" s="120"/>
    </row>
    <row r="435" spans="1:28" s="83" customFormat="1">
      <c r="A435" s="30">
        <v>10</v>
      </c>
      <c r="B435" s="118"/>
      <c r="C435" s="119"/>
      <c r="D435" s="119"/>
      <c r="E435" s="120"/>
      <c r="L435" s="30">
        <v>21</v>
      </c>
      <c r="M435" s="118"/>
      <c r="N435" s="119"/>
      <c r="O435" s="119"/>
      <c r="P435" s="120"/>
      <c r="R435" s="30">
        <v>32</v>
      </c>
      <c r="S435" s="118"/>
      <c r="T435" s="119"/>
      <c r="U435" s="119"/>
      <c r="V435" s="120"/>
      <c r="X435" s="30">
        <v>43</v>
      </c>
      <c r="Y435" s="118"/>
      <c r="Z435" s="119"/>
      <c r="AA435" s="119"/>
      <c r="AB435" s="120"/>
    </row>
    <row r="436" spans="1:28" s="83" customFormat="1" ht="13.5" thickBot="1">
      <c r="A436" s="30">
        <v>11</v>
      </c>
      <c r="B436" s="118"/>
      <c r="C436" s="119"/>
      <c r="D436" s="119"/>
      <c r="E436" s="120"/>
      <c r="L436" s="30">
        <v>22</v>
      </c>
      <c r="M436" s="118"/>
      <c r="N436" s="119"/>
      <c r="O436" s="119"/>
      <c r="P436" s="120"/>
      <c r="R436" s="30">
        <v>33</v>
      </c>
      <c r="S436" s="118"/>
      <c r="T436" s="119"/>
      <c r="U436" s="119"/>
      <c r="V436" s="120"/>
      <c r="X436" s="31"/>
      <c r="Y436" s="33" t="s">
        <v>3</v>
      </c>
      <c r="Z436" s="34"/>
      <c r="AA436" s="34"/>
      <c r="AB436" s="138">
        <f>SUM(E426:E436)+SUM(P426:P436)+SUM(AB426:AB435)+SUM(V426:V436)</f>
        <v>0</v>
      </c>
    </row>
    <row r="437" spans="1:28" s="83" customFormat="1">
      <c r="B437" s="88"/>
      <c r="C437" s="89"/>
      <c r="D437" s="89"/>
      <c r="E437" s="84"/>
      <c r="M437" s="88"/>
      <c r="N437" s="89"/>
      <c r="O437" s="89"/>
      <c r="P437" s="84"/>
      <c r="S437" s="88"/>
      <c r="T437" s="89"/>
      <c r="U437" s="89"/>
      <c r="V437" s="84"/>
      <c r="Y437" s="88"/>
      <c r="Z437" s="89"/>
      <c r="AA437" s="89"/>
      <c r="AB437" s="84"/>
    </row>
    <row r="438" spans="1:28" s="83" customFormat="1">
      <c r="B438" s="88"/>
      <c r="C438" s="89"/>
      <c r="D438" s="89"/>
      <c r="E438" s="84"/>
      <c r="M438" s="88"/>
      <c r="N438" s="89"/>
      <c r="O438" s="89"/>
      <c r="P438" s="84"/>
      <c r="S438" s="88"/>
      <c r="T438" s="89"/>
      <c r="U438" s="89"/>
      <c r="V438" s="84"/>
      <c r="Y438" s="88"/>
      <c r="Z438" s="89"/>
      <c r="AA438" s="89"/>
      <c r="AB438" s="84"/>
    </row>
    <row r="439" spans="1:28" s="83" customFormat="1">
      <c r="B439" s="88"/>
      <c r="C439" s="89"/>
      <c r="D439" s="89"/>
      <c r="E439" s="84"/>
      <c r="M439" s="88"/>
      <c r="N439" s="89"/>
      <c r="O439" s="89"/>
      <c r="P439" s="84"/>
      <c r="S439" s="88"/>
      <c r="T439" s="89"/>
      <c r="U439" s="89"/>
      <c r="V439" s="84"/>
      <c r="Y439" s="88"/>
      <c r="Z439" s="89"/>
      <c r="AA439" s="89"/>
      <c r="AB439" s="84"/>
    </row>
    <row r="440" spans="1:28" s="83" customFormat="1">
      <c r="B440" s="88"/>
      <c r="C440" s="89"/>
      <c r="D440" s="89"/>
      <c r="E440" s="84"/>
      <c r="M440" s="88"/>
      <c r="N440" s="89"/>
      <c r="O440" s="89"/>
      <c r="P440" s="84"/>
      <c r="S440" s="88"/>
      <c r="T440" s="89"/>
      <c r="U440" s="89"/>
      <c r="V440" s="84"/>
      <c r="Y440" s="88"/>
      <c r="Z440" s="89"/>
      <c r="AA440" s="89"/>
      <c r="AB440" s="84"/>
    </row>
    <row r="441" spans="1:28" s="83" customFormat="1">
      <c r="B441" s="88"/>
      <c r="C441" s="89"/>
      <c r="D441" s="89"/>
      <c r="E441" s="84"/>
      <c r="M441" s="88"/>
      <c r="N441" s="89"/>
      <c r="O441" s="89"/>
      <c r="P441" s="84"/>
      <c r="S441" s="88"/>
      <c r="T441" s="89"/>
      <c r="U441" s="89"/>
      <c r="V441" s="84"/>
      <c r="Y441" s="88"/>
      <c r="Z441" s="89"/>
      <c r="AA441" s="89"/>
      <c r="AB441" s="84"/>
    </row>
    <row r="442" spans="1:28" s="83" customFormat="1">
      <c r="B442" s="88"/>
      <c r="C442" s="89"/>
      <c r="D442" s="89"/>
      <c r="E442" s="84"/>
      <c r="M442" s="88"/>
      <c r="N442" s="89"/>
      <c r="O442" s="89"/>
      <c r="P442" s="84"/>
      <c r="S442" s="88"/>
      <c r="T442" s="89"/>
      <c r="U442" s="89"/>
      <c r="V442" s="84"/>
      <c r="Y442" s="88"/>
      <c r="Z442" s="89"/>
      <c r="AA442" s="89"/>
      <c r="AB442" s="84"/>
    </row>
    <row r="443" spans="1:28" s="83" customFormat="1" ht="13.5" thickBot="1">
      <c r="B443" s="88"/>
      <c r="C443" s="89"/>
      <c r="D443" s="89"/>
      <c r="E443" s="84"/>
      <c r="M443" s="88"/>
      <c r="N443" s="89"/>
      <c r="O443" s="89"/>
      <c r="P443" s="84"/>
      <c r="S443" s="88"/>
      <c r="T443" s="89"/>
      <c r="U443" s="89"/>
      <c r="V443" s="84"/>
      <c r="Y443" s="88"/>
      <c r="Z443" s="89"/>
      <c r="AA443" s="89"/>
      <c r="AB443" s="84"/>
    </row>
    <row r="444" spans="1:28" s="83" customFormat="1" ht="12.75" customHeight="1">
      <c r="A444" s="24">
        <v>20</v>
      </c>
      <c r="B444" s="25"/>
      <c r="C444" s="514" t="s">
        <v>138</v>
      </c>
      <c r="D444" s="514" t="s">
        <v>27</v>
      </c>
      <c r="E444" s="516" t="s">
        <v>13</v>
      </c>
      <c r="L444" s="24">
        <v>20</v>
      </c>
      <c r="M444" s="25"/>
      <c r="N444" s="514" t="s">
        <v>138</v>
      </c>
      <c r="O444" s="514" t="s">
        <v>27</v>
      </c>
      <c r="P444" s="516" t="s">
        <v>13</v>
      </c>
      <c r="R444" s="24">
        <v>20</v>
      </c>
      <c r="S444" s="25"/>
      <c r="T444" s="514" t="s">
        <v>138</v>
      </c>
      <c r="U444" s="514" t="s">
        <v>27</v>
      </c>
      <c r="V444" s="516" t="s">
        <v>13</v>
      </c>
      <c r="X444" s="24">
        <v>20</v>
      </c>
      <c r="Y444" s="25"/>
      <c r="Z444" s="514" t="s">
        <v>138</v>
      </c>
      <c r="AA444" s="514" t="s">
        <v>27</v>
      </c>
      <c r="AB444" s="516" t="s">
        <v>13</v>
      </c>
    </row>
    <row r="445" spans="1:28" s="83" customFormat="1" ht="63.75">
      <c r="A445" s="26" t="s">
        <v>7</v>
      </c>
      <c r="B445" s="50" t="str">
        <f>+"מספר אסמכתא "&amp;B22&amp;"         חזרה לטבלה "</f>
        <v xml:space="preserve">מספר אסמכתא          חזרה לטבלה </v>
      </c>
      <c r="C445" s="515"/>
      <c r="D445" s="515"/>
      <c r="E445" s="517"/>
      <c r="L445" s="26" t="s">
        <v>19</v>
      </c>
      <c r="M445" s="50" t="str">
        <f>+"מספר אסמכתא "&amp;B22&amp;"         חזרה לטבלה "</f>
        <v xml:space="preserve">מספר אסמכתא          חזרה לטבלה </v>
      </c>
      <c r="N445" s="515"/>
      <c r="O445" s="515"/>
      <c r="P445" s="517"/>
      <c r="R445" s="26" t="s">
        <v>19</v>
      </c>
      <c r="S445" s="50" t="str">
        <f>+"מספר אסמכתא "&amp;B22&amp;"         חזרה לטבלה "</f>
        <v xml:space="preserve">מספר אסמכתא          חזרה לטבלה </v>
      </c>
      <c r="T445" s="515"/>
      <c r="U445" s="515"/>
      <c r="V445" s="517"/>
      <c r="X445" s="26" t="s">
        <v>19</v>
      </c>
      <c r="Y445" s="50" t="str">
        <f>+"מספר אסמכתא "&amp;B22&amp;"         חזרה לטבלה "</f>
        <v xml:space="preserve">מספר אסמכתא          חזרה לטבלה </v>
      </c>
      <c r="Z445" s="515"/>
      <c r="AA445" s="515"/>
      <c r="AB445" s="517"/>
    </row>
    <row r="446" spans="1:28" s="83" customFormat="1">
      <c r="A446" s="30">
        <v>1</v>
      </c>
      <c r="B446" s="118"/>
      <c r="C446" s="119"/>
      <c r="D446" s="119"/>
      <c r="E446" s="120"/>
      <c r="L446" s="30">
        <v>12</v>
      </c>
      <c r="M446" s="118"/>
      <c r="N446" s="119"/>
      <c r="O446" s="119"/>
      <c r="P446" s="120"/>
      <c r="R446" s="30">
        <v>23</v>
      </c>
      <c r="S446" s="118"/>
      <c r="T446" s="119"/>
      <c r="U446" s="119"/>
      <c r="V446" s="120"/>
      <c r="X446" s="30">
        <v>34</v>
      </c>
      <c r="Y446" s="118"/>
      <c r="Z446" s="119"/>
      <c r="AA446" s="119"/>
      <c r="AB446" s="120"/>
    </row>
    <row r="447" spans="1:28" s="83" customFormat="1">
      <c r="A447" s="30">
        <v>2</v>
      </c>
      <c r="B447" s="118"/>
      <c r="C447" s="119"/>
      <c r="D447" s="119"/>
      <c r="E447" s="120"/>
      <c r="L447" s="30">
        <v>13</v>
      </c>
      <c r="M447" s="118"/>
      <c r="N447" s="119"/>
      <c r="O447" s="119"/>
      <c r="P447" s="120"/>
      <c r="R447" s="30">
        <v>24</v>
      </c>
      <c r="S447" s="118"/>
      <c r="T447" s="119"/>
      <c r="U447" s="119"/>
      <c r="V447" s="120"/>
      <c r="X447" s="30">
        <v>35</v>
      </c>
      <c r="Y447" s="118"/>
      <c r="Z447" s="119"/>
      <c r="AA447" s="119"/>
      <c r="AB447" s="120"/>
    </row>
    <row r="448" spans="1:28" s="83" customFormat="1">
      <c r="A448" s="30">
        <v>3</v>
      </c>
      <c r="B448" s="118"/>
      <c r="C448" s="119"/>
      <c r="D448" s="119"/>
      <c r="E448" s="120"/>
      <c r="L448" s="30">
        <v>14</v>
      </c>
      <c r="M448" s="118"/>
      <c r="N448" s="119"/>
      <c r="O448" s="119"/>
      <c r="P448" s="120"/>
      <c r="R448" s="30">
        <v>25</v>
      </c>
      <c r="S448" s="118"/>
      <c r="T448" s="119"/>
      <c r="U448" s="119"/>
      <c r="V448" s="120"/>
      <c r="X448" s="30">
        <v>36</v>
      </c>
      <c r="Y448" s="118"/>
      <c r="Z448" s="119"/>
      <c r="AA448" s="119"/>
      <c r="AB448" s="120"/>
    </row>
    <row r="449" spans="1:28" s="83" customFormat="1">
      <c r="A449" s="30">
        <v>4</v>
      </c>
      <c r="B449" s="118"/>
      <c r="C449" s="119"/>
      <c r="D449" s="119"/>
      <c r="E449" s="120"/>
      <c r="L449" s="30">
        <v>15</v>
      </c>
      <c r="M449" s="118"/>
      <c r="N449" s="119"/>
      <c r="O449" s="119"/>
      <c r="P449" s="120"/>
      <c r="R449" s="30">
        <v>26</v>
      </c>
      <c r="S449" s="118"/>
      <c r="T449" s="119"/>
      <c r="U449" s="119"/>
      <c r="V449" s="120"/>
      <c r="X449" s="30">
        <v>37</v>
      </c>
      <c r="Y449" s="118"/>
      <c r="Z449" s="119"/>
      <c r="AA449" s="119"/>
      <c r="AB449" s="120"/>
    </row>
    <row r="450" spans="1:28" s="83" customFormat="1">
      <c r="A450" s="30">
        <v>5</v>
      </c>
      <c r="B450" s="118"/>
      <c r="C450" s="119"/>
      <c r="D450" s="119"/>
      <c r="E450" s="120"/>
      <c r="L450" s="30">
        <v>16</v>
      </c>
      <c r="M450" s="118"/>
      <c r="N450" s="119"/>
      <c r="O450" s="119"/>
      <c r="P450" s="120"/>
      <c r="R450" s="30">
        <v>27</v>
      </c>
      <c r="S450" s="118"/>
      <c r="T450" s="119"/>
      <c r="U450" s="119"/>
      <c r="V450" s="120"/>
      <c r="X450" s="30">
        <v>38</v>
      </c>
      <c r="Y450" s="118"/>
      <c r="Z450" s="119"/>
      <c r="AA450" s="119"/>
      <c r="AB450" s="120"/>
    </row>
    <row r="451" spans="1:28" s="83" customFormat="1">
      <c r="A451" s="30">
        <v>6</v>
      </c>
      <c r="B451" s="118"/>
      <c r="C451" s="119"/>
      <c r="D451" s="119"/>
      <c r="E451" s="120"/>
      <c r="L451" s="30">
        <v>17</v>
      </c>
      <c r="M451" s="118"/>
      <c r="N451" s="119"/>
      <c r="O451" s="119"/>
      <c r="P451" s="120"/>
      <c r="R451" s="30">
        <v>28</v>
      </c>
      <c r="S451" s="118"/>
      <c r="T451" s="119"/>
      <c r="U451" s="119"/>
      <c r="V451" s="120"/>
      <c r="X451" s="30">
        <v>39</v>
      </c>
      <c r="Y451" s="118"/>
      <c r="Z451" s="119"/>
      <c r="AA451" s="119"/>
      <c r="AB451" s="120"/>
    </row>
    <row r="452" spans="1:28" s="83" customFormat="1">
      <c r="A452" s="30">
        <v>7</v>
      </c>
      <c r="B452" s="118"/>
      <c r="C452" s="119"/>
      <c r="D452" s="119"/>
      <c r="E452" s="120"/>
      <c r="L452" s="30">
        <v>18</v>
      </c>
      <c r="M452" s="118"/>
      <c r="N452" s="119"/>
      <c r="O452" s="119"/>
      <c r="P452" s="120"/>
      <c r="R452" s="30">
        <v>29</v>
      </c>
      <c r="S452" s="118"/>
      <c r="T452" s="119"/>
      <c r="U452" s="119"/>
      <c r="V452" s="120"/>
      <c r="X452" s="30">
        <v>40</v>
      </c>
      <c r="Y452" s="118"/>
      <c r="Z452" s="119"/>
      <c r="AA452" s="119"/>
      <c r="AB452" s="120"/>
    </row>
    <row r="453" spans="1:28" s="83" customFormat="1">
      <c r="A453" s="30">
        <v>8</v>
      </c>
      <c r="B453" s="118"/>
      <c r="C453" s="119"/>
      <c r="D453" s="119"/>
      <c r="E453" s="120"/>
      <c r="L453" s="30">
        <v>19</v>
      </c>
      <c r="M453" s="118"/>
      <c r="N453" s="119"/>
      <c r="O453" s="119"/>
      <c r="P453" s="120"/>
      <c r="R453" s="30">
        <v>30</v>
      </c>
      <c r="S453" s="118"/>
      <c r="T453" s="119"/>
      <c r="U453" s="119"/>
      <c r="V453" s="120"/>
      <c r="X453" s="30">
        <v>41</v>
      </c>
      <c r="Y453" s="118"/>
      <c r="Z453" s="119"/>
      <c r="AA453" s="119"/>
      <c r="AB453" s="120"/>
    </row>
    <row r="454" spans="1:28" s="83" customFormat="1">
      <c r="A454" s="30">
        <v>9</v>
      </c>
      <c r="B454" s="118"/>
      <c r="C454" s="119"/>
      <c r="D454" s="119"/>
      <c r="E454" s="120"/>
      <c r="L454" s="30">
        <v>20</v>
      </c>
      <c r="M454" s="118"/>
      <c r="N454" s="119"/>
      <c r="O454" s="119"/>
      <c r="P454" s="120"/>
      <c r="R454" s="30">
        <v>31</v>
      </c>
      <c r="S454" s="118"/>
      <c r="T454" s="119"/>
      <c r="U454" s="119"/>
      <c r="V454" s="120"/>
      <c r="X454" s="30">
        <v>42</v>
      </c>
      <c r="Y454" s="118"/>
      <c r="Z454" s="119"/>
      <c r="AA454" s="119"/>
      <c r="AB454" s="120"/>
    </row>
    <row r="455" spans="1:28" s="83" customFormat="1">
      <c r="A455" s="30">
        <v>10</v>
      </c>
      <c r="B455" s="118"/>
      <c r="C455" s="119"/>
      <c r="D455" s="119"/>
      <c r="E455" s="120"/>
      <c r="L455" s="30">
        <v>21</v>
      </c>
      <c r="M455" s="118"/>
      <c r="N455" s="119"/>
      <c r="O455" s="119"/>
      <c r="P455" s="120"/>
      <c r="R455" s="30">
        <v>32</v>
      </c>
      <c r="S455" s="118"/>
      <c r="T455" s="119"/>
      <c r="U455" s="119"/>
      <c r="V455" s="120"/>
      <c r="X455" s="30">
        <v>43</v>
      </c>
      <c r="Y455" s="118"/>
      <c r="Z455" s="119"/>
      <c r="AA455" s="119"/>
      <c r="AB455" s="120"/>
    </row>
    <row r="456" spans="1:28" s="83" customFormat="1" ht="13.5" thickBot="1">
      <c r="A456" s="30">
        <v>11</v>
      </c>
      <c r="B456" s="118"/>
      <c r="C456" s="119"/>
      <c r="D456" s="119"/>
      <c r="E456" s="120"/>
      <c r="L456" s="30">
        <v>22</v>
      </c>
      <c r="M456" s="118"/>
      <c r="N456" s="119"/>
      <c r="O456" s="119"/>
      <c r="P456" s="120"/>
      <c r="R456" s="30">
        <v>33</v>
      </c>
      <c r="S456" s="118"/>
      <c r="T456" s="119"/>
      <c r="U456" s="119"/>
      <c r="V456" s="120"/>
      <c r="X456" s="31"/>
      <c r="Y456" s="33" t="s">
        <v>3</v>
      </c>
      <c r="Z456" s="34"/>
      <c r="AA456" s="34"/>
      <c r="AB456" s="138">
        <f>SUM(E446:E456)+SUM(P446:P456)+SUM(AB446:AB455)+SUM(V446:V456)</f>
        <v>0</v>
      </c>
    </row>
    <row r="457" spans="1:28" s="83" customFormat="1">
      <c r="B457" s="88"/>
      <c r="C457" s="89"/>
      <c r="D457" s="89"/>
      <c r="E457" s="84"/>
      <c r="M457" s="88"/>
      <c r="N457" s="89"/>
      <c r="O457" s="89"/>
      <c r="P457" s="84"/>
      <c r="S457" s="88"/>
      <c r="T457" s="89"/>
      <c r="U457" s="89"/>
      <c r="V457" s="84"/>
      <c r="Y457" s="88"/>
      <c r="Z457" s="89"/>
      <c r="AA457" s="89"/>
      <c r="AB457" s="84"/>
    </row>
    <row r="458" spans="1:28" s="83" customFormat="1">
      <c r="B458" s="88"/>
      <c r="C458" s="89"/>
      <c r="D458" s="89"/>
      <c r="E458" s="84"/>
      <c r="M458" s="88"/>
      <c r="N458" s="89"/>
      <c r="O458" s="89"/>
      <c r="P458" s="84"/>
      <c r="S458" s="88"/>
      <c r="T458" s="89"/>
      <c r="U458" s="89"/>
      <c r="V458" s="84"/>
      <c r="Y458" s="88"/>
      <c r="Z458" s="89"/>
      <c r="AA458" s="89"/>
      <c r="AB458" s="84"/>
    </row>
    <row r="459" spans="1:28" s="83" customFormat="1">
      <c r="B459" s="88"/>
      <c r="C459" s="89"/>
      <c r="D459" s="89"/>
      <c r="E459" s="84"/>
      <c r="M459" s="88"/>
      <c r="N459" s="89"/>
      <c r="O459" s="89"/>
      <c r="P459" s="84"/>
      <c r="S459" s="88"/>
      <c r="T459" s="89"/>
      <c r="U459" s="89"/>
      <c r="V459" s="84"/>
      <c r="Y459" s="88"/>
      <c r="Z459" s="89"/>
      <c r="AA459" s="89"/>
      <c r="AB459" s="84"/>
    </row>
    <row r="460" spans="1:28" s="83" customFormat="1">
      <c r="B460" s="88"/>
      <c r="C460" s="89"/>
      <c r="D460" s="89"/>
      <c r="E460" s="84"/>
      <c r="M460" s="88"/>
      <c r="N460" s="89"/>
      <c r="O460" s="89"/>
      <c r="P460" s="84"/>
      <c r="S460" s="88"/>
      <c r="T460" s="89"/>
      <c r="U460" s="89"/>
      <c r="V460" s="84"/>
      <c r="Y460" s="88"/>
      <c r="Z460" s="89"/>
      <c r="AA460" s="89"/>
      <c r="AB460" s="84"/>
    </row>
    <row r="461" spans="1:28" s="83" customFormat="1">
      <c r="B461" s="88"/>
      <c r="C461" s="89"/>
      <c r="D461" s="89"/>
      <c r="E461" s="84"/>
      <c r="M461" s="88"/>
      <c r="N461" s="89"/>
      <c r="O461" s="89"/>
      <c r="P461" s="84"/>
      <c r="S461" s="88"/>
      <c r="T461" s="89"/>
      <c r="U461" s="89"/>
      <c r="V461" s="84"/>
      <c r="Y461" s="88"/>
      <c r="Z461" s="89"/>
      <c r="AA461" s="89"/>
      <c r="AB461" s="84"/>
    </row>
    <row r="462" spans="1:28" s="83" customFormat="1">
      <c r="B462" s="88"/>
      <c r="C462" s="89"/>
      <c r="D462" s="89"/>
      <c r="E462" s="84"/>
      <c r="M462" s="88"/>
      <c r="N462" s="89"/>
      <c r="O462" s="89"/>
      <c r="P462" s="84"/>
      <c r="S462" s="88"/>
      <c r="T462" s="89"/>
      <c r="U462" s="89"/>
      <c r="V462" s="84"/>
      <c r="Y462" s="88"/>
      <c r="Z462" s="89"/>
      <c r="AA462" s="89"/>
    </row>
    <row r="463" spans="1:28" s="83" customFormat="1" ht="13.5" thickBot="1">
      <c r="B463" s="88"/>
      <c r="C463" s="89"/>
      <c r="D463" s="89"/>
      <c r="E463" s="84"/>
      <c r="M463" s="88"/>
      <c r="N463" s="89"/>
      <c r="O463" s="89"/>
      <c r="P463" s="84"/>
      <c r="S463" s="88"/>
      <c r="T463" s="89"/>
      <c r="U463" s="89"/>
      <c r="V463" s="84"/>
      <c r="Y463" s="88"/>
      <c r="Z463" s="89"/>
      <c r="AA463" s="89"/>
      <c r="AB463" s="84"/>
    </row>
    <row r="464" spans="1:28" s="83" customFormat="1" ht="12.75" customHeight="1">
      <c r="A464" s="24">
        <v>21</v>
      </c>
      <c r="B464" s="25"/>
      <c r="C464" s="514" t="s">
        <v>138</v>
      </c>
      <c r="D464" s="514" t="s">
        <v>27</v>
      </c>
      <c r="E464" s="516" t="s">
        <v>13</v>
      </c>
      <c r="L464" s="24">
        <v>21</v>
      </c>
      <c r="M464" s="25"/>
      <c r="N464" s="514" t="s">
        <v>138</v>
      </c>
      <c r="O464" s="514" t="s">
        <v>27</v>
      </c>
      <c r="P464" s="516" t="s">
        <v>13</v>
      </c>
      <c r="R464" s="24">
        <v>21</v>
      </c>
      <c r="S464" s="25"/>
      <c r="T464" s="514" t="s">
        <v>138</v>
      </c>
      <c r="U464" s="514" t="s">
        <v>27</v>
      </c>
      <c r="V464" s="516" t="s">
        <v>13</v>
      </c>
      <c r="X464" s="24">
        <v>21</v>
      </c>
      <c r="Y464" s="25"/>
      <c r="Z464" s="514" t="s">
        <v>138</v>
      </c>
      <c r="AA464" s="514" t="s">
        <v>27</v>
      </c>
      <c r="AB464" s="516" t="s">
        <v>13</v>
      </c>
    </row>
    <row r="465" spans="1:28" s="83" customFormat="1" ht="63.75">
      <c r="A465" s="26" t="s">
        <v>7</v>
      </c>
      <c r="B465" s="50" t="str">
        <f>+"מספר אסמכתא "&amp;B23&amp;"         חזרה לטבלה "</f>
        <v xml:space="preserve">מספר אסמכתא          חזרה לטבלה </v>
      </c>
      <c r="C465" s="515"/>
      <c r="D465" s="515"/>
      <c r="E465" s="517"/>
      <c r="L465" s="26" t="s">
        <v>19</v>
      </c>
      <c r="M465" s="50" t="str">
        <f>+"מספר אסמכתא "&amp;B23&amp;"         חזרה לטבלה "</f>
        <v xml:space="preserve">מספר אסמכתא          חזרה לטבלה </v>
      </c>
      <c r="N465" s="515"/>
      <c r="O465" s="515"/>
      <c r="P465" s="517"/>
      <c r="R465" s="26" t="s">
        <v>19</v>
      </c>
      <c r="S465" s="50" t="str">
        <f>+"מספר אסמכתא "&amp;B23&amp;"         חזרה לטבלה "</f>
        <v xml:space="preserve">מספר אסמכתא          חזרה לטבלה </v>
      </c>
      <c r="T465" s="515"/>
      <c r="U465" s="515"/>
      <c r="V465" s="517"/>
      <c r="X465" s="26" t="s">
        <v>19</v>
      </c>
      <c r="Y465" s="50" t="str">
        <f>+"מספר אסמכתא "&amp;B23&amp;"         חזרה לטבלה "</f>
        <v xml:space="preserve">מספר אסמכתא          חזרה לטבלה </v>
      </c>
      <c r="Z465" s="515"/>
      <c r="AA465" s="515"/>
      <c r="AB465" s="517"/>
    </row>
    <row r="466" spans="1:28" s="83" customFormat="1">
      <c r="A466" s="30">
        <v>1</v>
      </c>
      <c r="B466" s="118"/>
      <c r="C466" s="119"/>
      <c r="D466" s="119"/>
      <c r="E466" s="120"/>
      <c r="L466" s="30">
        <v>12</v>
      </c>
      <c r="M466" s="118"/>
      <c r="N466" s="119"/>
      <c r="O466" s="119"/>
      <c r="P466" s="120"/>
      <c r="R466" s="30">
        <v>23</v>
      </c>
      <c r="S466" s="118"/>
      <c r="T466" s="119"/>
      <c r="U466" s="119"/>
      <c r="V466" s="120"/>
      <c r="X466" s="30">
        <v>34</v>
      </c>
      <c r="Y466" s="118"/>
      <c r="Z466" s="119"/>
      <c r="AA466" s="119"/>
      <c r="AB466" s="120"/>
    </row>
    <row r="467" spans="1:28" s="83" customFormat="1">
      <c r="A467" s="30">
        <v>2</v>
      </c>
      <c r="B467" s="118"/>
      <c r="C467" s="119"/>
      <c r="D467" s="119"/>
      <c r="E467" s="120"/>
      <c r="L467" s="30">
        <v>13</v>
      </c>
      <c r="M467" s="118"/>
      <c r="N467" s="119"/>
      <c r="O467" s="119"/>
      <c r="P467" s="120"/>
      <c r="R467" s="30">
        <v>24</v>
      </c>
      <c r="S467" s="118"/>
      <c r="T467" s="119"/>
      <c r="U467" s="119"/>
      <c r="V467" s="120"/>
      <c r="X467" s="30">
        <v>35</v>
      </c>
      <c r="Y467" s="118"/>
      <c r="Z467" s="119"/>
      <c r="AA467" s="119"/>
      <c r="AB467" s="120"/>
    </row>
    <row r="468" spans="1:28" s="83" customFormat="1">
      <c r="A468" s="30">
        <v>3</v>
      </c>
      <c r="B468" s="118"/>
      <c r="C468" s="119"/>
      <c r="D468" s="119"/>
      <c r="E468" s="120"/>
      <c r="L468" s="30">
        <v>14</v>
      </c>
      <c r="M468" s="118"/>
      <c r="N468" s="119"/>
      <c r="O468" s="119"/>
      <c r="P468" s="120"/>
      <c r="R468" s="30">
        <v>25</v>
      </c>
      <c r="S468" s="118"/>
      <c r="T468" s="119"/>
      <c r="U468" s="119"/>
      <c r="V468" s="120"/>
      <c r="X468" s="30">
        <v>36</v>
      </c>
      <c r="Y468" s="118"/>
      <c r="Z468" s="119"/>
      <c r="AA468" s="119"/>
      <c r="AB468" s="120"/>
    </row>
    <row r="469" spans="1:28" s="83" customFormat="1">
      <c r="A469" s="30">
        <v>4</v>
      </c>
      <c r="B469" s="118"/>
      <c r="C469" s="119"/>
      <c r="D469" s="119"/>
      <c r="E469" s="120"/>
      <c r="L469" s="30">
        <v>15</v>
      </c>
      <c r="M469" s="118"/>
      <c r="N469" s="119"/>
      <c r="O469" s="119"/>
      <c r="P469" s="120"/>
      <c r="R469" s="30">
        <v>26</v>
      </c>
      <c r="S469" s="118"/>
      <c r="T469" s="119"/>
      <c r="U469" s="119"/>
      <c r="V469" s="120"/>
      <c r="X469" s="30">
        <v>37</v>
      </c>
      <c r="Y469" s="118"/>
      <c r="Z469" s="119"/>
      <c r="AA469" s="119"/>
      <c r="AB469" s="120"/>
    </row>
    <row r="470" spans="1:28" s="83" customFormat="1">
      <c r="A470" s="30">
        <v>5</v>
      </c>
      <c r="B470" s="118"/>
      <c r="C470" s="119"/>
      <c r="D470" s="119"/>
      <c r="E470" s="120"/>
      <c r="L470" s="30">
        <v>16</v>
      </c>
      <c r="M470" s="118"/>
      <c r="N470" s="119"/>
      <c r="O470" s="119"/>
      <c r="P470" s="120"/>
      <c r="R470" s="30">
        <v>27</v>
      </c>
      <c r="S470" s="118"/>
      <c r="T470" s="119"/>
      <c r="U470" s="119"/>
      <c r="V470" s="120"/>
      <c r="X470" s="30">
        <v>38</v>
      </c>
      <c r="Y470" s="118"/>
      <c r="Z470" s="119"/>
      <c r="AA470" s="119"/>
      <c r="AB470" s="120"/>
    </row>
    <row r="471" spans="1:28" s="83" customFormat="1">
      <c r="A471" s="30">
        <v>6</v>
      </c>
      <c r="B471" s="118"/>
      <c r="C471" s="119"/>
      <c r="D471" s="119"/>
      <c r="E471" s="120"/>
      <c r="L471" s="30">
        <v>17</v>
      </c>
      <c r="M471" s="118"/>
      <c r="N471" s="119"/>
      <c r="O471" s="119"/>
      <c r="P471" s="120"/>
      <c r="R471" s="30">
        <v>28</v>
      </c>
      <c r="S471" s="118"/>
      <c r="T471" s="119"/>
      <c r="U471" s="119"/>
      <c r="V471" s="120"/>
      <c r="X471" s="30">
        <v>39</v>
      </c>
      <c r="Y471" s="118"/>
      <c r="Z471" s="119"/>
      <c r="AA471" s="119"/>
      <c r="AB471" s="120"/>
    </row>
    <row r="472" spans="1:28" s="83" customFormat="1">
      <c r="A472" s="30">
        <v>7</v>
      </c>
      <c r="B472" s="118"/>
      <c r="C472" s="119"/>
      <c r="D472" s="119"/>
      <c r="E472" s="120"/>
      <c r="L472" s="30">
        <v>18</v>
      </c>
      <c r="M472" s="118"/>
      <c r="N472" s="119"/>
      <c r="O472" s="119"/>
      <c r="P472" s="120"/>
      <c r="R472" s="30">
        <v>29</v>
      </c>
      <c r="S472" s="118"/>
      <c r="T472" s="119"/>
      <c r="U472" s="119"/>
      <c r="V472" s="120"/>
      <c r="X472" s="30">
        <v>40</v>
      </c>
      <c r="Y472" s="118"/>
      <c r="Z472" s="119"/>
      <c r="AA472" s="119"/>
      <c r="AB472" s="120"/>
    </row>
    <row r="473" spans="1:28" s="83" customFormat="1">
      <c r="A473" s="30">
        <v>8</v>
      </c>
      <c r="B473" s="118"/>
      <c r="C473" s="119"/>
      <c r="D473" s="119"/>
      <c r="E473" s="120"/>
      <c r="L473" s="30">
        <v>19</v>
      </c>
      <c r="M473" s="118"/>
      <c r="N473" s="119"/>
      <c r="O473" s="119"/>
      <c r="P473" s="120"/>
      <c r="R473" s="30">
        <v>30</v>
      </c>
      <c r="S473" s="118"/>
      <c r="T473" s="119"/>
      <c r="U473" s="119"/>
      <c r="V473" s="120"/>
      <c r="X473" s="30">
        <v>41</v>
      </c>
      <c r="Y473" s="118"/>
      <c r="Z473" s="119"/>
      <c r="AA473" s="119"/>
      <c r="AB473" s="120"/>
    </row>
    <row r="474" spans="1:28" s="83" customFormat="1">
      <c r="A474" s="30">
        <v>9</v>
      </c>
      <c r="B474" s="118"/>
      <c r="C474" s="119"/>
      <c r="D474" s="119"/>
      <c r="E474" s="120"/>
      <c r="L474" s="30">
        <v>20</v>
      </c>
      <c r="M474" s="118"/>
      <c r="N474" s="119"/>
      <c r="O474" s="119"/>
      <c r="P474" s="120"/>
      <c r="R474" s="30">
        <v>31</v>
      </c>
      <c r="S474" s="118"/>
      <c r="T474" s="119"/>
      <c r="U474" s="119"/>
      <c r="V474" s="120"/>
      <c r="X474" s="30">
        <v>42</v>
      </c>
      <c r="Y474" s="118"/>
      <c r="Z474" s="119"/>
      <c r="AA474" s="119"/>
      <c r="AB474" s="120"/>
    </row>
    <row r="475" spans="1:28" s="83" customFormat="1">
      <c r="A475" s="30">
        <v>10</v>
      </c>
      <c r="B475" s="118"/>
      <c r="C475" s="119"/>
      <c r="D475" s="119"/>
      <c r="E475" s="120"/>
      <c r="L475" s="30">
        <v>21</v>
      </c>
      <c r="M475" s="118"/>
      <c r="N475" s="119"/>
      <c r="O475" s="119"/>
      <c r="P475" s="120"/>
      <c r="R475" s="30">
        <v>32</v>
      </c>
      <c r="S475" s="118"/>
      <c r="T475" s="119"/>
      <c r="U475" s="119"/>
      <c r="V475" s="120"/>
      <c r="X475" s="30">
        <v>43</v>
      </c>
      <c r="Y475" s="118"/>
      <c r="Z475" s="119"/>
      <c r="AA475" s="119"/>
      <c r="AB475" s="120"/>
    </row>
    <row r="476" spans="1:28" s="83" customFormat="1" ht="13.5" thickBot="1">
      <c r="A476" s="30">
        <v>11</v>
      </c>
      <c r="B476" s="118"/>
      <c r="C476" s="119"/>
      <c r="D476" s="119"/>
      <c r="E476" s="120"/>
      <c r="L476" s="30">
        <v>22</v>
      </c>
      <c r="M476" s="118"/>
      <c r="N476" s="119"/>
      <c r="O476" s="119"/>
      <c r="P476" s="120"/>
      <c r="R476" s="30">
        <v>33</v>
      </c>
      <c r="S476" s="118"/>
      <c r="T476" s="119"/>
      <c r="U476" s="119"/>
      <c r="V476" s="120"/>
      <c r="X476" s="31"/>
      <c r="Y476" s="33" t="s">
        <v>3</v>
      </c>
      <c r="Z476" s="34"/>
      <c r="AA476" s="34"/>
      <c r="AB476" s="138">
        <f>SUM(E466:E476)+SUM(P466:P476)+SUM(AB466:AB475)+SUM(V466:V476)</f>
        <v>0</v>
      </c>
    </row>
    <row r="477" spans="1:28" s="83" customFormat="1">
      <c r="B477" s="88"/>
      <c r="C477" s="89"/>
      <c r="D477" s="89"/>
      <c r="E477" s="84"/>
      <c r="M477" s="88"/>
      <c r="N477" s="89"/>
      <c r="O477" s="89"/>
      <c r="P477" s="84"/>
      <c r="S477" s="88"/>
      <c r="T477" s="89"/>
      <c r="U477" s="89"/>
      <c r="V477" s="84"/>
      <c r="Y477" s="88"/>
      <c r="Z477" s="89"/>
      <c r="AA477" s="89"/>
      <c r="AB477" s="84"/>
    </row>
    <row r="478" spans="1:28" s="83" customFormat="1">
      <c r="B478" s="88"/>
      <c r="C478" s="89"/>
      <c r="D478" s="89"/>
      <c r="E478" s="84"/>
      <c r="M478" s="88"/>
      <c r="N478" s="89"/>
      <c r="O478" s="89"/>
      <c r="P478" s="84"/>
      <c r="S478" s="88"/>
      <c r="T478" s="89"/>
      <c r="U478" s="89"/>
      <c r="V478" s="84"/>
      <c r="Y478" s="88"/>
      <c r="Z478" s="89"/>
      <c r="AA478" s="89"/>
      <c r="AB478" s="84"/>
    </row>
    <row r="479" spans="1:28" s="83" customFormat="1">
      <c r="B479" s="88"/>
      <c r="C479" s="89"/>
      <c r="D479" s="89"/>
      <c r="E479" s="84"/>
      <c r="M479" s="88"/>
      <c r="N479" s="89"/>
      <c r="O479" s="89"/>
      <c r="P479" s="84"/>
      <c r="S479" s="88"/>
      <c r="T479" s="89"/>
      <c r="U479" s="89"/>
      <c r="V479" s="84"/>
      <c r="Y479" s="88"/>
      <c r="Z479" s="89"/>
      <c r="AA479" s="89"/>
      <c r="AB479" s="84"/>
    </row>
    <row r="480" spans="1:28" s="83" customFormat="1">
      <c r="B480" s="88"/>
      <c r="C480" s="89"/>
      <c r="D480" s="89"/>
      <c r="E480" s="84"/>
      <c r="M480" s="88"/>
      <c r="N480" s="89"/>
      <c r="O480" s="89"/>
      <c r="P480" s="84"/>
      <c r="S480" s="88"/>
      <c r="T480" s="89"/>
      <c r="U480" s="89"/>
      <c r="V480" s="84"/>
      <c r="Y480" s="88"/>
      <c r="Z480" s="89"/>
      <c r="AA480" s="89"/>
      <c r="AB480" s="84"/>
    </row>
    <row r="481" spans="1:28" s="83" customFormat="1">
      <c r="B481" s="88"/>
      <c r="C481" s="89"/>
      <c r="D481" s="89"/>
      <c r="E481" s="84"/>
      <c r="M481" s="88"/>
      <c r="N481" s="89"/>
      <c r="O481" s="89"/>
      <c r="P481" s="84"/>
      <c r="S481" s="88"/>
      <c r="T481" s="89"/>
      <c r="U481" s="89"/>
      <c r="V481" s="84"/>
      <c r="Y481" s="88"/>
      <c r="Z481" s="89"/>
      <c r="AA481" s="89"/>
      <c r="AB481" s="84"/>
    </row>
    <row r="482" spans="1:28" s="83" customFormat="1">
      <c r="B482" s="88"/>
      <c r="C482" s="89"/>
      <c r="D482" s="89"/>
      <c r="E482" s="84"/>
      <c r="M482" s="88"/>
      <c r="N482" s="89"/>
      <c r="O482" s="89"/>
      <c r="P482" s="84"/>
      <c r="S482" s="88"/>
      <c r="T482" s="89"/>
      <c r="U482" s="89"/>
      <c r="V482" s="84"/>
      <c r="Y482" s="88"/>
      <c r="Z482" s="89"/>
      <c r="AA482" s="89"/>
      <c r="AB482" s="84"/>
    </row>
    <row r="483" spans="1:28" s="83" customFormat="1" ht="13.5" thickBot="1">
      <c r="B483" s="88"/>
      <c r="C483" s="89"/>
      <c r="D483" s="89"/>
      <c r="E483" s="84"/>
      <c r="M483" s="88"/>
      <c r="N483" s="89"/>
      <c r="O483" s="89"/>
      <c r="P483" s="84"/>
      <c r="S483" s="88"/>
      <c r="T483" s="89"/>
      <c r="U483" s="89"/>
      <c r="V483" s="84"/>
      <c r="Y483" s="88"/>
      <c r="Z483" s="89"/>
      <c r="AA483" s="89"/>
      <c r="AB483" s="84"/>
    </row>
    <row r="484" spans="1:28" s="83" customFormat="1" ht="12.75" customHeight="1">
      <c r="A484" s="24">
        <v>22</v>
      </c>
      <c r="B484" s="25"/>
      <c r="C484" s="514" t="s">
        <v>138</v>
      </c>
      <c r="D484" s="514" t="s">
        <v>27</v>
      </c>
      <c r="E484" s="516" t="s">
        <v>13</v>
      </c>
      <c r="L484" s="24">
        <v>22</v>
      </c>
      <c r="M484" s="25"/>
      <c r="N484" s="514" t="s">
        <v>138</v>
      </c>
      <c r="O484" s="514" t="s">
        <v>27</v>
      </c>
      <c r="P484" s="516" t="s">
        <v>13</v>
      </c>
      <c r="R484" s="24">
        <v>22</v>
      </c>
      <c r="S484" s="25"/>
      <c r="T484" s="514" t="s">
        <v>138</v>
      </c>
      <c r="U484" s="514" t="s">
        <v>27</v>
      </c>
      <c r="V484" s="516" t="s">
        <v>13</v>
      </c>
      <c r="X484" s="24">
        <v>22</v>
      </c>
      <c r="Y484" s="25"/>
      <c r="Z484" s="514" t="s">
        <v>138</v>
      </c>
      <c r="AA484" s="514" t="s">
        <v>27</v>
      </c>
      <c r="AB484" s="516" t="s">
        <v>13</v>
      </c>
    </row>
    <row r="485" spans="1:28" s="83" customFormat="1" ht="63.75">
      <c r="A485" s="26" t="s">
        <v>7</v>
      </c>
      <c r="B485" s="50" t="str">
        <f>+"מספר אסמכתא "&amp;B24&amp;"         חזרה לטבלה "</f>
        <v xml:space="preserve">מספר אסמכתא          חזרה לטבלה </v>
      </c>
      <c r="C485" s="515"/>
      <c r="D485" s="515"/>
      <c r="E485" s="517"/>
      <c r="L485" s="26" t="s">
        <v>19</v>
      </c>
      <c r="M485" s="50" t="str">
        <f>+"מספר אסמכתא "&amp;B24&amp;"         חזרה לטבלה "</f>
        <v xml:space="preserve">מספר אסמכתא          חזרה לטבלה </v>
      </c>
      <c r="N485" s="515"/>
      <c r="O485" s="515"/>
      <c r="P485" s="517"/>
      <c r="R485" s="26" t="s">
        <v>19</v>
      </c>
      <c r="S485" s="50" t="str">
        <f>+"מספר אסמכתא "&amp;B24&amp;"         חזרה לטבלה "</f>
        <v xml:space="preserve">מספר אסמכתא          חזרה לטבלה </v>
      </c>
      <c r="T485" s="515"/>
      <c r="U485" s="515"/>
      <c r="V485" s="517"/>
      <c r="X485" s="26" t="s">
        <v>19</v>
      </c>
      <c r="Y485" s="50" t="str">
        <f>+"מספר אסמכתא "&amp;B24&amp;"         חזרה לטבלה "</f>
        <v xml:space="preserve">מספר אסמכתא          חזרה לטבלה </v>
      </c>
      <c r="Z485" s="515"/>
      <c r="AA485" s="515"/>
      <c r="AB485" s="517"/>
    </row>
    <row r="486" spans="1:28" s="83" customFormat="1">
      <c r="A486" s="30">
        <v>1</v>
      </c>
      <c r="B486" s="118"/>
      <c r="C486" s="119"/>
      <c r="D486" s="119"/>
      <c r="E486" s="120"/>
      <c r="L486" s="30">
        <v>12</v>
      </c>
      <c r="M486" s="118"/>
      <c r="N486" s="119"/>
      <c r="O486" s="119"/>
      <c r="P486" s="120"/>
      <c r="R486" s="30">
        <v>23</v>
      </c>
      <c r="S486" s="118"/>
      <c r="T486" s="119"/>
      <c r="U486" s="119"/>
      <c r="V486" s="120"/>
      <c r="X486" s="30">
        <v>34</v>
      </c>
      <c r="Y486" s="118"/>
      <c r="Z486" s="119"/>
      <c r="AA486" s="119"/>
      <c r="AB486" s="120"/>
    </row>
    <row r="487" spans="1:28" s="83" customFormat="1">
      <c r="A487" s="30">
        <v>2</v>
      </c>
      <c r="B487" s="118"/>
      <c r="C487" s="119"/>
      <c r="D487" s="119"/>
      <c r="E487" s="120"/>
      <c r="L487" s="30">
        <v>13</v>
      </c>
      <c r="M487" s="118"/>
      <c r="N487" s="119"/>
      <c r="O487" s="119"/>
      <c r="P487" s="120"/>
      <c r="R487" s="30">
        <v>24</v>
      </c>
      <c r="S487" s="118"/>
      <c r="T487" s="119"/>
      <c r="U487" s="119"/>
      <c r="V487" s="120"/>
      <c r="X487" s="30">
        <v>35</v>
      </c>
      <c r="Y487" s="118"/>
      <c r="Z487" s="119"/>
      <c r="AA487" s="119"/>
      <c r="AB487" s="120"/>
    </row>
    <row r="488" spans="1:28" s="83" customFormat="1">
      <c r="A488" s="30">
        <v>3</v>
      </c>
      <c r="B488" s="118"/>
      <c r="C488" s="119"/>
      <c r="D488" s="119"/>
      <c r="E488" s="120"/>
      <c r="L488" s="30">
        <v>14</v>
      </c>
      <c r="M488" s="118"/>
      <c r="N488" s="119"/>
      <c r="O488" s="119"/>
      <c r="P488" s="120"/>
      <c r="R488" s="30">
        <v>25</v>
      </c>
      <c r="S488" s="118"/>
      <c r="T488" s="119"/>
      <c r="U488" s="119"/>
      <c r="V488" s="120"/>
      <c r="X488" s="30">
        <v>36</v>
      </c>
      <c r="Y488" s="118"/>
      <c r="Z488" s="119"/>
      <c r="AA488" s="119"/>
      <c r="AB488" s="120"/>
    </row>
    <row r="489" spans="1:28" s="83" customFormat="1">
      <c r="A489" s="30">
        <v>4</v>
      </c>
      <c r="B489" s="118"/>
      <c r="C489" s="119"/>
      <c r="D489" s="119"/>
      <c r="E489" s="120"/>
      <c r="L489" s="30">
        <v>15</v>
      </c>
      <c r="M489" s="118"/>
      <c r="N489" s="119"/>
      <c r="O489" s="119"/>
      <c r="P489" s="120"/>
      <c r="R489" s="30">
        <v>26</v>
      </c>
      <c r="S489" s="118"/>
      <c r="T489" s="119"/>
      <c r="U489" s="119"/>
      <c r="V489" s="120"/>
      <c r="X489" s="30">
        <v>37</v>
      </c>
      <c r="Y489" s="118"/>
      <c r="Z489" s="119"/>
      <c r="AA489" s="119"/>
      <c r="AB489" s="120"/>
    </row>
    <row r="490" spans="1:28" s="83" customFormat="1">
      <c r="A490" s="30">
        <v>5</v>
      </c>
      <c r="B490" s="118"/>
      <c r="C490" s="119"/>
      <c r="D490" s="119"/>
      <c r="E490" s="120"/>
      <c r="L490" s="30">
        <v>16</v>
      </c>
      <c r="M490" s="118"/>
      <c r="N490" s="119"/>
      <c r="O490" s="119"/>
      <c r="P490" s="120"/>
      <c r="R490" s="30">
        <v>27</v>
      </c>
      <c r="S490" s="118"/>
      <c r="T490" s="119"/>
      <c r="U490" s="119"/>
      <c r="V490" s="120"/>
      <c r="X490" s="30">
        <v>38</v>
      </c>
      <c r="Y490" s="118"/>
      <c r="Z490" s="119"/>
      <c r="AA490" s="119"/>
      <c r="AB490" s="120"/>
    </row>
    <row r="491" spans="1:28" s="83" customFormat="1">
      <c r="A491" s="30">
        <v>6</v>
      </c>
      <c r="B491" s="118"/>
      <c r="C491" s="119"/>
      <c r="D491" s="119"/>
      <c r="E491" s="120"/>
      <c r="L491" s="30">
        <v>17</v>
      </c>
      <c r="M491" s="118"/>
      <c r="N491" s="119"/>
      <c r="O491" s="119"/>
      <c r="P491" s="120"/>
      <c r="R491" s="30">
        <v>28</v>
      </c>
      <c r="S491" s="118"/>
      <c r="T491" s="119"/>
      <c r="U491" s="119"/>
      <c r="V491" s="120"/>
      <c r="X491" s="30">
        <v>39</v>
      </c>
      <c r="Y491" s="118"/>
      <c r="Z491" s="119"/>
      <c r="AA491" s="119"/>
      <c r="AB491" s="120"/>
    </row>
    <row r="492" spans="1:28" s="83" customFormat="1">
      <c r="A492" s="30">
        <v>7</v>
      </c>
      <c r="B492" s="118"/>
      <c r="C492" s="119"/>
      <c r="D492" s="119"/>
      <c r="E492" s="120"/>
      <c r="L492" s="30">
        <v>18</v>
      </c>
      <c r="M492" s="118"/>
      <c r="N492" s="119"/>
      <c r="O492" s="119"/>
      <c r="P492" s="120"/>
      <c r="R492" s="30">
        <v>29</v>
      </c>
      <c r="S492" s="118"/>
      <c r="T492" s="119"/>
      <c r="U492" s="119"/>
      <c r="V492" s="120"/>
      <c r="X492" s="30">
        <v>40</v>
      </c>
      <c r="Y492" s="118"/>
      <c r="Z492" s="119"/>
      <c r="AA492" s="119"/>
      <c r="AB492" s="120"/>
    </row>
    <row r="493" spans="1:28" s="83" customFormat="1">
      <c r="A493" s="30">
        <v>8</v>
      </c>
      <c r="B493" s="118"/>
      <c r="C493" s="119"/>
      <c r="D493" s="119"/>
      <c r="E493" s="120"/>
      <c r="L493" s="30">
        <v>19</v>
      </c>
      <c r="M493" s="118"/>
      <c r="N493" s="119"/>
      <c r="O493" s="119"/>
      <c r="P493" s="120"/>
      <c r="R493" s="30">
        <v>30</v>
      </c>
      <c r="S493" s="118"/>
      <c r="T493" s="119"/>
      <c r="U493" s="119"/>
      <c r="V493" s="120"/>
      <c r="X493" s="30">
        <v>41</v>
      </c>
      <c r="Y493" s="118"/>
      <c r="Z493" s="119"/>
      <c r="AA493" s="119"/>
      <c r="AB493" s="120"/>
    </row>
    <row r="494" spans="1:28" s="83" customFormat="1">
      <c r="A494" s="30">
        <v>9</v>
      </c>
      <c r="B494" s="118"/>
      <c r="C494" s="119"/>
      <c r="D494" s="119"/>
      <c r="E494" s="120"/>
      <c r="L494" s="30">
        <v>20</v>
      </c>
      <c r="M494" s="118"/>
      <c r="N494" s="119"/>
      <c r="O494" s="119"/>
      <c r="P494" s="120"/>
      <c r="R494" s="30">
        <v>31</v>
      </c>
      <c r="S494" s="118"/>
      <c r="T494" s="119"/>
      <c r="U494" s="119"/>
      <c r="V494" s="120"/>
      <c r="X494" s="30">
        <v>42</v>
      </c>
      <c r="Y494" s="118"/>
      <c r="Z494" s="119"/>
      <c r="AA494" s="119"/>
      <c r="AB494" s="120"/>
    </row>
    <row r="495" spans="1:28" s="83" customFormat="1">
      <c r="A495" s="30">
        <v>10</v>
      </c>
      <c r="B495" s="118"/>
      <c r="C495" s="119"/>
      <c r="D495" s="119"/>
      <c r="E495" s="120"/>
      <c r="L495" s="30">
        <v>21</v>
      </c>
      <c r="M495" s="118"/>
      <c r="N495" s="119"/>
      <c r="O495" s="119"/>
      <c r="P495" s="120"/>
      <c r="R495" s="30">
        <v>32</v>
      </c>
      <c r="S495" s="118"/>
      <c r="T495" s="119"/>
      <c r="U495" s="119"/>
      <c r="V495" s="120"/>
      <c r="X495" s="30">
        <v>43</v>
      </c>
      <c r="Y495" s="118"/>
      <c r="Z495" s="119"/>
      <c r="AA495" s="119"/>
      <c r="AB495" s="120"/>
    </row>
    <row r="496" spans="1:28" s="83" customFormat="1" ht="13.5" thickBot="1">
      <c r="A496" s="30">
        <v>11</v>
      </c>
      <c r="B496" s="118"/>
      <c r="C496" s="119"/>
      <c r="D496" s="119"/>
      <c r="E496" s="120"/>
      <c r="L496" s="30">
        <v>22</v>
      </c>
      <c r="M496" s="118"/>
      <c r="N496" s="119"/>
      <c r="O496" s="119"/>
      <c r="P496" s="120"/>
      <c r="R496" s="30">
        <v>33</v>
      </c>
      <c r="S496" s="118"/>
      <c r="T496" s="119"/>
      <c r="U496" s="119"/>
      <c r="V496" s="120"/>
      <c r="X496" s="31"/>
      <c r="Y496" s="33" t="s">
        <v>3</v>
      </c>
      <c r="Z496" s="34"/>
      <c r="AA496" s="34"/>
      <c r="AB496" s="138">
        <f>SUM(E486:E496)+SUM(P486:P496)+SUM(AB486:AB495)+SUM(V486:V496)</f>
        <v>0</v>
      </c>
    </row>
    <row r="497" spans="1:28" s="83" customFormat="1">
      <c r="B497" s="88"/>
      <c r="C497" s="89"/>
      <c r="D497" s="89"/>
      <c r="E497" s="84"/>
      <c r="M497" s="88"/>
      <c r="N497" s="89"/>
      <c r="O497" s="89"/>
      <c r="P497" s="84"/>
      <c r="S497" s="88"/>
      <c r="T497" s="89"/>
      <c r="U497" s="89"/>
      <c r="V497" s="84"/>
      <c r="Y497" s="88"/>
      <c r="Z497" s="89"/>
      <c r="AA497" s="89"/>
      <c r="AB497" s="84"/>
    </row>
    <row r="498" spans="1:28" s="83" customFormat="1">
      <c r="B498" s="88"/>
      <c r="C498" s="89"/>
      <c r="D498" s="89"/>
      <c r="E498" s="84"/>
      <c r="M498" s="88"/>
      <c r="N498" s="89"/>
      <c r="O498" s="89"/>
      <c r="P498" s="84"/>
      <c r="S498" s="88"/>
      <c r="T498" s="89"/>
      <c r="U498" s="89"/>
      <c r="V498" s="84"/>
      <c r="Y498" s="88"/>
      <c r="Z498" s="89"/>
      <c r="AA498" s="89"/>
      <c r="AB498" s="84"/>
    </row>
    <row r="499" spans="1:28" s="83" customFormat="1">
      <c r="B499" s="88"/>
      <c r="C499" s="89"/>
      <c r="D499" s="89"/>
      <c r="E499" s="84"/>
      <c r="M499" s="88"/>
      <c r="N499" s="89"/>
      <c r="O499" s="89"/>
      <c r="P499" s="84"/>
      <c r="S499" s="88"/>
      <c r="T499" s="89"/>
      <c r="U499" s="89"/>
      <c r="V499" s="84"/>
      <c r="Y499" s="88"/>
      <c r="Z499" s="89"/>
      <c r="AA499" s="89"/>
      <c r="AB499" s="84"/>
    </row>
    <row r="500" spans="1:28" s="83" customFormat="1">
      <c r="B500" s="88"/>
      <c r="C500" s="89"/>
      <c r="D500" s="89"/>
      <c r="E500" s="84"/>
      <c r="M500" s="88"/>
      <c r="N500" s="89"/>
      <c r="O500" s="89"/>
      <c r="P500" s="84"/>
      <c r="S500" s="88"/>
      <c r="T500" s="89"/>
      <c r="U500" s="89"/>
      <c r="V500" s="84"/>
      <c r="Y500" s="88"/>
      <c r="Z500" s="89"/>
      <c r="AA500" s="89"/>
      <c r="AB500" s="84"/>
    </row>
    <row r="501" spans="1:28" s="83" customFormat="1">
      <c r="B501" s="88"/>
      <c r="C501" s="89"/>
      <c r="D501" s="89"/>
      <c r="E501" s="84"/>
      <c r="M501" s="88"/>
      <c r="N501" s="89"/>
      <c r="O501" s="89"/>
      <c r="P501" s="84"/>
      <c r="S501" s="88"/>
      <c r="T501" s="89"/>
      <c r="U501" s="89"/>
      <c r="V501" s="84"/>
      <c r="Y501" s="88"/>
      <c r="Z501" s="89"/>
      <c r="AA501" s="89"/>
      <c r="AB501" s="84"/>
    </row>
    <row r="502" spans="1:28" s="83" customFormat="1">
      <c r="B502" s="88"/>
      <c r="C502" s="89"/>
      <c r="D502" s="89"/>
      <c r="E502" s="84"/>
      <c r="M502" s="88"/>
      <c r="N502" s="89"/>
      <c r="O502" s="89"/>
      <c r="P502" s="84"/>
      <c r="S502" s="88"/>
      <c r="T502" s="89"/>
      <c r="U502" s="89"/>
      <c r="V502" s="84"/>
      <c r="Y502" s="88"/>
      <c r="Z502" s="89"/>
      <c r="AA502" s="89"/>
      <c r="AB502" s="84"/>
    </row>
    <row r="503" spans="1:28" s="83" customFormat="1" ht="13.5" thickBot="1">
      <c r="B503" s="88"/>
      <c r="C503" s="89"/>
      <c r="D503" s="89"/>
      <c r="E503" s="84"/>
      <c r="M503" s="88"/>
      <c r="N503" s="89"/>
      <c r="O503" s="89"/>
      <c r="P503" s="84"/>
      <c r="S503" s="88"/>
      <c r="T503" s="89"/>
      <c r="U503" s="89"/>
      <c r="V503" s="84"/>
      <c r="Y503" s="88"/>
      <c r="Z503" s="89"/>
      <c r="AA503" s="89"/>
      <c r="AB503" s="84"/>
    </row>
    <row r="504" spans="1:28" s="83" customFormat="1" ht="12.75" customHeight="1">
      <c r="A504" s="24">
        <v>23</v>
      </c>
      <c r="B504" s="25"/>
      <c r="C504" s="514" t="s">
        <v>138</v>
      </c>
      <c r="D504" s="514" t="s">
        <v>27</v>
      </c>
      <c r="E504" s="516" t="s">
        <v>13</v>
      </c>
      <c r="L504" s="24">
        <v>23</v>
      </c>
      <c r="M504" s="25"/>
      <c r="N504" s="514" t="s">
        <v>138</v>
      </c>
      <c r="O504" s="514" t="s">
        <v>27</v>
      </c>
      <c r="P504" s="516" t="s">
        <v>13</v>
      </c>
      <c r="R504" s="24">
        <v>23</v>
      </c>
      <c r="S504" s="25"/>
      <c r="T504" s="514" t="s">
        <v>138</v>
      </c>
      <c r="U504" s="514" t="s">
        <v>27</v>
      </c>
      <c r="V504" s="516" t="s">
        <v>13</v>
      </c>
      <c r="X504" s="24">
        <v>23</v>
      </c>
      <c r="Y504" s="25"/>
      <c r="Z504" s="514" t="s">
        <v>138</v>
      </c>
      <c r="AA504" s="514" t="s">
        <v>27</v>
      </c>
      <c r="AB504" s="516" t="s">
        <v>13</v>
      </c>
    </row>
    <row r="505" spans="1:28" s="83" customFormat="1" ht="63.75">
      <c r="A505" s="26" t="s">
        <v>7</v>
      </c>
      <c r="B505" s="50" t="str">
        <f>+"מספר אסמכתא "&amp;B25&amp;"         חזרה לטבלה "</f>
        <v xml:space="preserve">מספר אסמכתא          חזרה לטבלה </v>
      </c>
      <c r="C505" s="515"/>
      <c r="D505" s="515"/>
      <c r="E505" s="517"/>
      <c r="L505" s="26" t="s">
        <v>19</v>
      </c>
      <c r="M505" s="50" t="str">
        <f>+"מספר אסמכתא "&amp;B25&amp;"         חזרה לטבלה "</f>
        <v xml:space="preserve">מספר אסמכתא          חזרה לטבלה </v>
      </c>
      <c r="N505" s="515"/>
      <c r="O505" s="515"/>
      <c r="P505" s="517"/>
      <c r="R505" s="26" t="s">
        <v>19</v>
      </c>
      <c r="S505" s="50" t="str">
        <f>+"מספר אסמכתא "&amp;B25&amp;"         חזרה לטבלה "</f>
        <v xml:space="preserve">מספר אסמכתא          חזרה לטבלה </v>
      </c>
      <c r="T505" s="515"/>
      <c r="U505" s="515"/>
      <c r="V505" s="517"/>
      <c r="X505" s="26" t="s">
        <v>19</v>
      </c>
      <c r="Y505" s="50" t="str">
        <f>+"מספר אסמכתא "&amp;B25&amp;"         חזרה לטבלה "</f>
        <v xml:space="preserve">מספר אסמכתא          חזרה לטבלה </v>
      </c>
      <c r="Z505" s="515"/>
      <c r="AA505" s="515"/>
      <c r="AB505" s="517"/>
    </row>
    <row r="506" spans="1:28" s="83" customFormat="1">
      <c r="A506" s="30">
        <v>1</v>
      </c>
      <c r="B506" s="118"/>
      <c r="C506" s="119"/>
      <c r="D506" s="119"/>
      <c r="E506" s="120"/>
      <c r="L506" s="30">
        <v>12</v>
      </c>
      <c r="M506" s="118"/>
      <c r="N506" s="119"/>
      <c r="O506" s="119"/>
      <c r="P506" s="120"/>
      <c r="R506" s="30">
        <v>23</v>
      </c>
      <c r="S506" s="118"/>
      <c r="T506" s="119"/>
      <c r="U506" s="119"/>
      <c r="V506" s="120"/>
      <c r="X506" s="30">
        <v>34</v>
      </c>
      <c r="Y506" s="118"/>
      <c r="Z506" s="119"/>
      <c r="AA506" s="119"/>
      <c r="AB506" s="120"/>
    </row>
    <row r="507" spans="1:28" s="83" customFormat="1">
      <c r="A507" s="30">
        <v>2</v>
      </c>
      <c r="B507" s="118"/>
      <c r="C507" s="119"/>
      <c r="D507" s="119"/>
      <c r="E507" s="120"/>
      <c r="L507" s="30">
        <v>13</v>
      </c>
      <c r="M507" s="118"/>
      <c r="N507" s="119"/>
      <c r="O507" s="119"/>
      <c r="P507" s="120"/>
      <c r="R507" s="30">
        <v>24</v>
      </c>
      <c r="S507" s="118"/>
      <c r="T507" s="119"/>
      <c r="U507" s="119"/>
      <c r="V507" s="120"/>
      <c r="X507" s="30">
        <v>35</v>
      </c>
      <c r="Y507" s="118"/>
      <c r="Z507" s="119"/>
      <c r="AA507" s="119"/>
      <c r="AB507" s="120"/>
    </row>
    <row r="508" spans="1:28" s="83" customFormat="1">
      <c r="A508" s="30">
        <v>3</v>
      </c>
      <c r="B508" s="118"/>
      <c r="C508" s="119"/>
      <c r="D508" s="119"/>
      <c r="E508" s="120"/>
      <c r="L508" s="30">
        <v>14</v>
      </c>
      <c r="M508" s="118"/>
      <c r="N508" s="119"/>
      <c r="O508" s="119"/>
      <c r="P508" s="120"/>
      <c r="R508" s="30">
        <v>25</v>
      </c>
      <c r="S508" s="118"/>
      <c r="T508" s="119"/>
      <c r="U508" s="119"/>
      <c r="V508" s="120"/>
      <c r="X508" s="30">
        <v>36</v>
      </c>
      <c r="Y508" s="118"/>
      <c r="Z508" s="119"/>
      <c r="AA508" s="119"/>
      <c r="AB508" s="120"/>
    </row>
    <row r="509" spans="1:28" s="83" customFormat="1">
      <c r="A509" s="30">
        <v>4</v>
      </c>
      <c r="B509" s="118"/>
      <c r="C509" s="119"/>
      <c r="D509" s="119"/>
      <c r="E509" s="120"/>
      <c r="L509" s="30">
        <v>15</v>
      </c>
      <c r="M509" s="118"/>
      <c r="N509" s="119"/>
      <c r="O509" s="119"/>
      <c r="P509" s="120"/>
      <c r="R509" s="30">
        <v>26</v>
      </c>
      <c r="S509" s="118"/>
      <c r="T509" s="119"/>
      <c r="U509" s="119"/>
      <c r="V509" s="120"/>
      <c r="X509" s="30">
        <v>37</v>
      </c>
      <c r="Y509" s="118"/>
      <c r="Z509" s="119"/>
      <c r="AA509" s="119"/>
      <c r="AB509" s="120"/>
    </row>
    <row r="510" spans="1:28" s="83" customFormat="1">
      <c r="A510" s="30">
        <v>5</v>
      </c>
      <c r="B510" s="118"/>
      <c r="C510" s="119"/>
      <c r="D510" s="119"/>
      <c r="E510" s="120"/>
      <c r="L510" s="30">
        <v>16</v>
      </c>
      <c r="M510" s="118"/>
      <c r="N510" s="119"/>
      <c r="O510" s="119"/>
      <c r="P510" s="120"/>
      <c r="R510" s="30">
        <v>27</v>
      </c>
      <c r="S510" s="118"/>
      <c r="T510" s="119"/>
      <c r="U510" s="119"/>
      <c r="V510" s="120"/>
      <c r="X510" s="30">
        <v>38</v>
      </c>
      <c r="Y510" s="118"/>
      <c r="Z510" s="119"/>
      <c r="AA510" s="119"/>
      <c r="AB510" s="120"/>
    </row>
    <row r="511" spans="1:28" s="83" customFormat="1">
      <c r="A511" s="30">
        <v>6</v>
      </c>
      <c r="B511" s="118"/>
      <c r="C511" s="119"/>
      <c r="D511" s="119"/>
      <c r="E511" s="120"/>
      <c r="L511" s="30">
        <v>17</v>
      </c>
      <c r="M511" s="118"/>
      <c r="N511" s="119"/>
      <c r="O511" s="119"/>
      <c r="P511" s="120"/>
      <c r="R511" s="30">
        <v>28</v>
      </c>
      <c r="S511" s="118"/>
      <c r="T511" s="119"/>
      <c r="U511" s="119"/>
      <c r="V511" s="120"/>
      <c r="X511" s="30">
        <v>39</v>
      </c>
      <c r="Y511" s="118"/>
      <c r="Z511" s="119"/>
      <c r="AA511" s="119"/>
      <c r="AB511" s="120"/>
    </row>
    <row r="512" spans="1:28" s="83" customFormat="1">
      <c r="A512" s="30">
        <v>7</v>
      </c>
      <c r="B512" s="118"/>
      <c r="C512" s="119"/>
      <c r="D512" s="119"/>
      <c r="E512" s="120"/>
      <c r="L512" s="30">
        <v>18</v>
      </c>
      <c r="M512" s="118"/>
      <c r="N512" s="119"/>
      <c r="O512" s="119"/>
      <c r="P512" s="120"/>
      <c r="R512" s="30">
        <v>29</v>
      </c>
      <c r="S512" s="118"/>
      <c r="T512" s="119"/>
      <c r="U512" s="119"/>
      <c r="V512" s="120"/>
      <c r="X512" s="30">
        <v>40</v>
      </c>
      <c r="Y512" s="118"/>
      <c r="Z512" s="119"/>
      <c r="AA512" s="119"/>
      <c r="AB512" s="120"/>
    </row>
    <row r="513" spans="1:28" s="83" customFormat="1">
      <c r="A513" s="30">
        <v>8</v>
      </c>
      <c r="B513" s="118"/>
      <c r="C513" s="119"/>
      <c r="D513" s="119"/>
      <c r="E513" s="120"/>
      <c r="L513" s="30">
        <v>19</v>
      </c>
      <c r="M513" s="118"/>
      <c r="N513" s="119"/>
      <c r="O513" s="119"/>
      <c r="P513" s="120"/>
      <c r="R513" s="30">
        <v>30</v>
      </c>
      <c r="S513" s="118"/>
      <c r="T513" s="119"/>
      <c r="U513" s="119"/>
      <c r="V513" s="120"/>
      <c r="X513" s="30">
        <v>41</v>
      </c>
      <c r="Y513" s="118"/>
      <c r="Z513" s="119"/>
      <c r="AA513" s="119"/>
      <c r="AB513" s="120"/>
    </row>
    <row r="514" spans="1:28" s="83" customFormat="1">
      <c r="A514" s="30">
        <v>9</v>
      </c>
      <c r="B514" s="118"/>
      <c r="C514" s="119"/>
      <c r="D514" s="119"/>
      <c r="E514" s="120"/>
      <c r="L514" s="30">
        <v>20</v>
      </c>
      <c r="M514" s="118"/>
      <c r="N514" s="119"/>
      <c r="O514" s="119"/>
      <c r="P514" s="120"/>
      <c r="R514" s="30">
        <v>31</v>
      </c>
      <c r="S514" s="118"/>
      <c r="T514" s="119"/>
      <c r="U514" s="119"/>
      <c r="V514" s="120"/>
      <c r="X514" s="30">
        <v>42</v>
      </c>
      <c r="Y514" s="118"/>
      <c r="Z514" s="119"/>
      <c r="AA514" s="119"/>
      <c r="AB514" s="120"/>
    </row>
    <row r="515" spans="1:28" s="83" customFormat="1">
      <c r="A515" s="30">
        <v>10</v>
      </c>
      <c r="B515" s="118"/>
      <c r="C515" s="119"/>
      <c r="D515" s="119"/>
      <c r="E515" s="120"/>
      <c r="L515" s="30">
        <v>21</v>
      </c>
      <c r="M515" s="118"/>
      <c r="N515" s="119"/>
      <c r="O515" s="119"/>
      <c r="P515" s="120"/>
      <c r="R515" s="30">
        <v>32</v>
      </c>
      <c r="S515" s="118"/>
      <c r="T515" s="119"/>
      <c r="U515" s="119"/>
      <c r="V515" s="120"/>
      <c r="X515" s="30">
        <v>43</v>
      </c>
      <c r="Y515" s="118"/>
      <c r="Z515" s="119"/>
      <c r="AA515" s="119"/>
      <c r="AB515" s="120"/>
    </row>
    <row r="516" spans="1:28" s="83" customFormat="1" ht="13.5" thickBot="1">
      <c r="A516" s="30">
        <v>11</v>
      </c>
      <c r="B516" s="118"/>
      <c r="C516" s="119"/>
      <c r="D516" s="119"/>
      <c r="E516" s="120"/>
      <c r="L516" s="30">
        <v>22</v>
      </c>
      <c r="M516" s="118"/>
      <c r="N516" s="119"/>
      <c r="O516" s="119"/>
      <c r="P516" s="120"/>
      <c r="R516" s="30">
        <v>33</v>
      </c>
      <c r="S516" s="118"/>
      <c r="T516" s="119"/>
      <c r="U516" s="119"/>
      <c r="V516" s="120"/>
      <c r="X516" s="31"/>
      <c r="Y516" s="33" t="s">
        <v>3</v>
      </c>
      <c r="Z516" s="34"/>
      <c r="AA516" s="34"/>
      <c r="AB516" s="138">
        <f>SUM(E506:E516)+SUM(P506:P516)+SUM(AB506:AB515)+SUM(V506:V516)</f>
        <v>0</v>
      </c>
    </row>
    <row r="517" spans="1:28" s="83" customFormat="1">
      <c r="B517" s="88"/>
      <c r="C517" s="89"/>
      <c r="D517" s="89"/>
      <c r="E517" s="84"/>
      <c r="M517" s="88"/>
      <c r="N517" s="89"/>
      <c r="O517" s="89"/>
      <c r="P517" s="84"/>
      <c r="S517" s="88"/>
      <c r="T517" s="89"/>
      <c r="U517" s="89"/>
      <c r="V517" s="84"/>
      <c r="Y517" s="88"/>
      <c r="Z517" s="89"/>
      <c r="AA517" s="89"/>
      <c r="AB517" s="84"/>
    </row>
    <row r="518" spans="1:28" s="83" customFormat="1">
      <c r="B518" s="88"/>
      <c r="C518" s="89"/>
      <c r="D518" s="89"/>
      <c r="E518" s="84"/>
      <c r="M518" s="88"/>
      <c r="N518" s="89"/>
      <c r="O518" s="89"/>
      <c r="P518" s="84"/>
      <c r="S518" s="88"/>
      <c r="T518" s="89"/>
      <c r="U518" s="89"/>
      <c r="V518" s="84"/>
      <c r="Y518" s="88"/>
      <c r="Z518" s="89"/>
      <c r="AA518" s="89"/>
      <c r="AB518" s="84"/>
    </row>
    <row r="519" spans="1:28" s="83" customFormat="1">
      <c r="B519" s="88"/>
      <c r="C519" s="89"/>
      <c r="D519" s="89"/>
      <c r="E519" s="84"/>
      <c r="M519" s="88"/>
      <c r="N519" s="89"/>
      <c r="O519" s="89"/>
      <c r="P519" s="84"/>
      <c r="S519" s="88"/>
      <c r="T519" s="89"/>
      <c r="U519" s="89"/>
      <c r="V519" s="84"/>
      <c r="Y519" s="88"/>
      <c r="Z519" s="89"/>
      <c r="AA519" s="89"/>
      <c r="AB519" s="84"/>
    </row>
    <row r="520" spans="1:28" s="83" customFormat="1">
      <c r="B520" s="88"/>
      <c r="C520" s="89"/>
      <c r="D520" s="89"/>
      <c r="E520" s="84"/>
      <c r="M520" s="88"/>
      <c r="N520" s="89"/>
      <c r="O520" s="89"/>
      <c r="P520" s="84"/>
      <c r="S520" s="88"/>
      <c r="T520" s="89"/>
      <c r="U520" s="89"/>
      <c r="V520" s="84"/>
      <c r="Y520" s="88"/>
      <c r="Z520" s="89"/>
      <c r="AA520" s="89"/>
      <c r="AB520" s="84"/>
    </row>
    <row r="521" spans="1:28" s="83" customFormat="1">
      <c r="B521" s="88"/>
      <c r="C521" s="89"/>
      <c r="D521" s="89"/>
      <c r="E521" s="84"/>
      <c r="M521" s="88"/>
      <c r="N521" s="89"/>
      <c r="O521" s="89"/>
      <c r="P521" s="84"/>
      <c r="S521" s="88"/>
      <c r="T521" s="89"/>
      <c r="U521" s="89"/>
      <c r="V521" s="84"/>
      <c r="Y521" s="88"/>
      <c r="Z521" s="89"/>
      <c r="AA521" s="89"/>
      <c r="AB521" s="84"/>
    </row>
    <row r="522" spans="1:28" s="83" customFormat="1">
      <c r="B522" s="88"/>
      <c r="C522" s="89"/>
      <c r="D522" s="89"/>
      <c r="E522" s="84"/>
      <c r="M522" s="88"/>
      <c r="N522" s="89"/>
      <c r="O522" s="89"/>
      <c r="P522" s="84"/>
      <c r="S522" s="88"/>
      <c r="T522" s="89"/>
      <c r="U522" s="89"/>
      <c r="V522" s="84"/>
      <c r="Y522" s="88"/>
      <c r="Z522" s="89"/>
      <c r="AA522" s="89"/>
      <c r="AB522" s="84"/>
    </row>
    <row r="523" spans="1:28" s="83" customFormat="1" ht="13.5" thickBot="1">
      <c r="B523" s="88"/>
      <c r="C523" s="89"/>
      <c r="D523" s="89"/>
      <c r="E523" s="84"/>
      <c r="M523" s="88"/>
      <c r="N523" s="89"/>
      <c r="O523" s="89"/>
      <c r="P523" s="84"/>
      <c r="S523" s="88"/>
      <c r="T523" s="89"/>
      <c r="U523" s="89"/>
      <c r="V523" s="84"/>
      <c r="Y523" s="88"/>
      <c r="Z523" s="89"/>
      <c r="AA523" s="89"/>
      <c r="AB523" s="84"/>
    </row>
    <row r="524" spans="1:28" s="83" customFormat="1" ht="12.75" customHeight="1">
      <c r="A524" s="24">
        <v>24</v>
      </c>
      <c r="B524" s="25"/>
      <c r="C524" s="514" t="s">
        <v>138</v>
      </c>
      <c r="D524" s="514" t="s">
        <v>27</v>
      </c>
      <c r="E524" s="516" t="s">
        <v>13</v>
      </c>
      <c r="L524" s="24">
        <v>24</v>
      </c>
      <c r="M524" s="25"/>
      <c r="N524" s="514" t="s">
        <v>138</v>
      </c>
      <c r="O524" s="514" t="s">
        <v>27</v>
      </c>
      <c r="P524" s="516" t="s">
        <v>13</v>
      </c>
      <c r="R524" s="24">
        <v>24</v>
      </c>
      <c r="S524" s="25"/>
      <c r="T524" s="514" t="s">
        <v>138</v>
      </c>
      <c r="U524" s="514" t="s">
        <v>27</v>
      </c>
      <c r="V524" s="516" t="s">
        <v>13</v>
      </c>
      <c r="X524" s="24">
        <v>24</v>
      </c>
      <c r="Y524" s="25"/>
      <c r="Z524" s="514" t="s">
        <v>138</v>
      </c>
      <c r="AA524" s="514" t="s">
        <v>27</v>
      </c>
      <c r="AB524" s="516" t="s">
        <v>13</v>
      </c>
    </row>
    <row r="525" spans="1:28" s="83" customFormat="1" ht="63.75">
      <c r="A525" s="26" t="s">
        <v>7</v>
      </c>
      <c r="B525" s="50" t="str">
        <f>+"מספר אסמכתא "&amp;B26&amp;"         חזרה לטבלה "</f>
        <v xml:space="preserve">מספר אסמכתא          חזרה לטבלה </v>
      </c>
      <c r="C525" s="515"/>
      <c r="D525" s="515"/>
      <c r="E525" s="517"/>
      <c r="L525" s="26" t="s">
        <v>19</v>
      </c>
      <c r="M525" s="50" t="str">
        <f>+"מספר אסמכתא "&amp;B26&amp;"         חזרה לטבלה "</f>
        <v xml:space="preserve">מספר אסמכתא          חזרה לטבלה </v>
      </c>
      <c r="N525" s="515"/>
      <c r="O525" s="515"/>
      <c r="P525" s="517"/>
      <c r="R525" s="26" t="s">
        <v>19</v>
      </c>
      <c r="S525" s="50" t="str">
        <f>+"מספר אסמכתא "&amp;B26&amp;"         חזרה לטבלה "</f>
        <v xml:space="preserve">מספר אסמכתא          חזרה לטבלה </v>
      </c>
      <c r="T525" s="515"/>
      <c r="U525" s="515"/>
      <c r="V525" s="517"/>
      <c r="X525" s="26" t="s">
        <v>19</v>
      </c>
      <c r="Y525" s="50" t="str">
        <f>+"מספר אסמכתא "&amp;B26&amp;"         חזרה לטבלה "</f>
        <v xml:space="preserve">מספר אסמכתא          חזרה לטבלה </v>
      </c>
      <c r="Z525" s="515"/>
      <c r="AA525" s="515"/>
      <c r="AB525" s="517"/>
    </row>
    <row r="526" spans="1:28" s="83" customFormat="1">
      <c r="A526" s="30">
        <v>1</v>
      </c>
      <c r="B526" s="118"/>
      <c r="C526" s="119"/>
      <c r="D526" s="119"/>
      <c r="E526" s="120"/>
      <c r="L526" s="30">
        <v>12</v>
      </c>
      <c r="M526" s="118"/>
      <c r="N526" s="119"/>
      <c r="O526" s="119"/>
      <c r="P526" s="120"/>
      <c r="R526" s="30">
        <v>23</v>
      </c>
      <c r="S526" s="118"/>
      <c r="T526" s="119"/>
      <c r="U526" s="119"/>
      <c r="V526" s="120"/>
      <c r="X526" s="30">
        <v>34</v>
      </c>
      <c r="Y526" s="118"/>
      <c r="Z526" s="119"/>
      <c r="AA526" s="119"/>
      <c r="AB526" s="120"/>
    </row>
    <row r="527" spans="1:28" s="83" customFormat="1">
      <c r="A527" s="30">
        <v>2</v>
      </c>
      <c r="B527" s="118"/>
      <c r="C527" s="119"/>
      <c r="D527" s="119"/>
      <c r="E527" s="120"/>
      <c r="L527" s="30">
        <v>13</v>
      </c>
      <c r="M527" s="118"/>
      <c r="N527" s="119"/>
      <c r="O527" s="119"/>
      <c r="P527" s="120"/>
      <c r="R527" s="30">
        <v>24</v>
      </c>
      <c r="S527" s="118"/>
      <c r="T527" s="119"/>
      <c r="U527" s="119"/>
      <c r="V527" s="120"/>
      <c r="X527" s="30">
        <v>35</v>
      </c>
      <c r="Y527" s="118"/>
      <c r="Z527" s="119"/>
      <c r="AA527" s="119"/>
      <c r="AB527" s="120"/>
    </row>
    <row r="528" spans="1:28" s="83" customFormat="1">
      <c r="A528" s="30">
        <v>3</v>
      </c>
      <c r="B528" s="118"/>
      <c r="C528" s="119"/>
      <c r="D528" s="119"/>
      <c r="E528" s="120"/>
      <c r="L528" s="30">
        <v>14</v>
      </c>
      <c r="M528" s="118"/>
      <c r="N528" s="119"/>
      <c r="O528" s="119"/>
      <c r="P528" s="120"/>
      <c r="R528" s="30">
        <v>25</v>
      </c>
      <c r="S528" s="118"/>
      <c r="T528" s="119"/>
      <c r="U528" s="119"/>
      <c r="V528" s="120"/>
      <c r="X528" s="30">
        <v>36</v>
      </c>
      <c r="Y528" s="118"/>
      <c r="Z528" s="119"/>
      <c r="AA528" s="119"/>
      <c r="AB528" s="120"/>
    </row>
    <row r="529" spans="1:28" s="83" customFormat="1">
      <c r="A529" s="30">
        <v>4</v>
      </c>
      <c r="B529" s="118"/>
      <c r="C529" s="119"/>
      <c r="D529" s="119"/>
      <c r="E529" s="120"/>
      <c r="L529" s="30">
        <v>15</v>
      </c>
      <c r="M529" s="118"/>
      <c r="N529" s="119"/>
      <c r="O529" s="119"/>
      <c r="P529" s="120"/>
      <c r="R529" s="30">
        <v>26</v>
      </c>
      <c r="S529" s="118"/>
      <c r="T529" s="119"/>
      <c r="U529" s="119"/>
      <c r="V529" s="120"/>
      <c r="X529" s="30">
        <v>37</v>
      </c>
      <c r="Y529" s="118"/>
      <c r="Z529" s="119"/>
      <c r="AA529" s="119"/>
      <c r="AB529" s="120"/>
    </row>
    <row r="530" spans="1:28" s="83" customFormat="1">
      <c r="A530" s="30">
        <v>5</v>
      </c>
      <c r="B530" s="118"/>
      <c r="C530" s="119"/>
      <c r="D530" s="119"/>
      <c r="E530" s="120"/>
      <c r="L530" s="30">
        <v>16</v>
      </c>
      <c r="M530" s="118"/>
      <c r="N530" s="119"/>
      <c r="O530" s="119"/>
      <c r="P530" s="120"/>
      <c r="R530" s="30">
        <v>27</v>
      </c>
      <c r="S530" s="118"/>
      <c r="T530" s="119"/>
      <c r="U530" s="119"/>
      <c r="V530" s="120"/>
      <c r="X530" s="30">
        <v>38</v>
      </c>
      <c r="Y530" s="118"/>
      <c r="Z530" s="119"/>
      <c r="AA530" s="119"/>
      <c r="AB530" s="120"/>
    </row>
    <row r="531" spans="1:28" s="83" customFormat="1">
      <c r="A531" s="30">
        <v>6</v>
      </c>
      <c r="B531" s="118"/>
      <c r="C531" s="119"/>
      <c r="D531" s="119"/>
      <c r="E531" s="120"/>
      <c r="L531" s="30">
        <v>17</v>
      </c>
      <c r="M531" s="118"/>
      <c r="N531" s="119"/>
      <c r="O531" s="119"/>
      <c r="P531" s="120"/>
      <c r="R531" s="30">
        <v>28</v>
      </c>
      <c r="S531" s="118"/>
      <c r="T531" s="119"/>
      <c r="U531" s="119"/>
      <c r="V531" s="120"/>
      <c r="X531" s="30">
        <v>39</v>
      </c>
      <c r="Y531" s="118"/>
      <c r="Z531" s="119"/>
      <c r="AA531" s="119"/>
      <c r="AB531" s="120"/>
    </row>
    <row r="532" spans="1:28" s="83" customFormat="1">
      <c r="A532" s="30">
        <v>7</v>
      </c>
      <c r="B532" s="118"/>
      <c r="C532" s="119"/>
      <c r="D532" s="119"/>
      <c r="E532" s="120"/>
      <c r="L532" s="30">
        <v>18</v>
      </c>
      <c r="M532" s="118"/>
      <c r="N532" s="119"/>
      <c r="O532" s="119"/>
      <c r="P532" s="120"/>
      <c r="R532" s="30">
        <v>29</v>
      </c>
      <c r="S532" s="118"/>
      <c r="T532" s="119"/>
      <c r="U532" s="119"/>
      <c r="V532" s="120"/>
      <c r="X532" s="30">
        <v>40</v>
      </c>
      <c r="Y532" s="118"/>
      <c r="Z532" s="119"/>
      <c r="AA532" s="119"/>
      <c r="AB532" s="120"/>
    </row>
    <row r="533" spans="1:28" s="83" customFormat="1">
      <c r="A533" s="30">
        <v>8</v>
      </c>
      <c r="B533" s="118"/>
      <c r="C533" s="119"/>
      <c r="D533" s="119"/>
      <c r="E533" s="120"/>
      <c r="L533" s="30">
        <v>19</v>
      </c>
      <c r="M533" s="118"/>
      <c r="N533" s="119"/>
      <c r="O533" s="119"/>
      <c r="P533" s="120"/>
      <c r="R533" s="30">
        <v>30</v>
      </c>
      <c r="S533" s="118"/>
      <c r="T533" s="119"/>
      <c r="U533" s="119"/>
      <c r="V533" s="120"/>
      <c r="X533" s="30">
        <v>41</v>
      </c>
      <c r="Y533" s="118"/>
      <c r="Z533" s="119"/>
      <c r="AA533" s="119"/>
      <c r="AB533" s="120"/>
    </row>
    <row r="534" spans="1:28" s="83" customFormat="1">
      <c r="A534" s="30">
        <v>9</v>
      </c>
      <c r="B534" s="118"/>
      <c r="C534" s="119"/>
      <c r="D534" s="119"/>
      <c r="E534" s="120"/>
      <c r="L534" s="30">
        <v>20</v>
      </c>
      <c r="M534" s="118"/>
      <c r="N534" s="119"/>
      <c r="O534" s="119"/>
      <c r="P534" s="120"/>
      <c r="R534" s="30">
        <v>31</v>
      </c>
      <c r="S534" s="118"/>
      <c r="T534" s="119"/>
      <c r="U534" s="119"/>
      <c r="V534" s="120"/>
      <c r="X534" s="30">
        <v>42</v>
      </c>
      <c r="Y534" s="118"/>
      <c r="Z534" s="119"/>
      <c r="AA534" s="119"/>
      <c r="AB534" s="120"/>
    </row>
    <row r="535" spans="1:28" s="83" customFormat="1">
      <c r="A535" s="30">
        <v>10</v>
      </c>
      <c r="B535" s="118"/>
      <c r="C535" s="119"/>
      <c r="D535" s="119"/>
      <c r="E535" s="120"/>
      <c r="L535" s="30">
        <v>21</v>
      </c>
      <c r="M535" s="118"/>
      <c r="N535" s="119"/>
      <c r="O535" s="119"/>
      <c r="P535" s="120"/>
      <c r="R535" s="30">
        <v>32</v>
      </c>
      <c r="S535" s="118"/>
      <c r="T535" s="119"/>
      <c r="U535" s="119"/>
      <c r="V535" s="120"/>
      <c r="X535" s="30">
        <v>43</v>
      </c>
      <c r="Y535" s="118"/>
      <c r="Z535" s="119"/>
      <c r="AA535" s="119"/>
      <c r="AB535" s="120"/>
    </row>
    <row r="536" spans="1:28" s="83" customFormat="1" ht="13.5" thickBot="1">
      <c r="A536" s="30">
        <v>11</v>
      </c>
      <c r="B536" s="118"/>
      <c r="C536" s="119"/>
      <c r="D536" s="119"/>
      <c r="E536" s="120"/>
      <c r="L536" s="30">
        <v>22</v>
      </c>
      <c r="M536" s="118"/>
      <c r="N536" s="119"/>
      <c r="O536" s="119"/>
      <c r="P536" s="120"/>
      <c r="R536" s="30">
        <v>33</v>
      </c>
      <c r="S536" s="118"/>
      <c r="T536" s="119"/>
      <c r="U536" s="119"/>
      <c r="V536" s="120"/>
      <c r="X536" s="31"/>
      <c r="Y536" s="33" t="s">
        <v>3</v>
      </c>
      <c r="Z536" s="34"/>
      <c r="AA536" s="34"/>
      <c r="AB536" s="138">
        <f>SUM(E526:E536)+SUM(P526:P536)+SUM(AB526:AB535)+SUM(V526:V536)</f>
        <v>0</v>
      </c>
    </row>
    <row r="537" spans="1:28" s="83" customFormat="1">
      <c r="B537" s="88"/>
      <c r="C537" s="89"/>
      <c r="D537" s="89"/>
      <c r="E537" s="84"/>
      <c r="M537" s="88"/>
      <c r="N537" s="89"/>
      <c r="O537" s="89"/>
      <c r="P537" s="84"/>
      <c r="S537" s="88"/>
      <c r="T537" s="89"/>
      <c r="U537" s="89"/>
      <c r="V537" s="84"/>
      <c r="Y537" s="88"/>
      <c r="Z537" s="89"/>
      <c r="AA537" s="89"/>
    </row>
    <row r="538" spans="1:28" s="83" customFormat="1">
      <c r="B538" s="88"/>
      <c r="C538" s="89"/>
      <c r="D538" s="89"/>
      <c r="E538" s="84"/>
      <c r="M538" s="88"/>
      <c r="N538" s="89"/>
      <c r="O538" s="89"/>
      <c r="P538" s="84"/>
      <c r="S538" s="88"/>
      <c r="T538" s="89"/>
      <c r="U538" s="89"/>
      <c r="V538" s="84"/>
      <c r="Y538" s="88"/>
      <c r="Z538" s="89"/>
      <c r="AA538" s="89"/>
      <c r="AB538" s="84"/>
    </row>
    <row r="539" spans="1:28" s="83" customFormat="1">
      <c r="B539" s="88"/>
      <c r="C539" s="89"/>
      <c r="D539" s="89"/>
      <c r="E539" s="84"/>
      <c r="M539" s="88"/>
      <c r="N539" s="89"/>
      <c r="O539" s="89"/>
      <c r="P539" s="84"/>
      <c r="S539" s="88"/>
      <c r="T539" s="89"/>
      <c r="U539" s="89"/>
      <c r="V539" s="84"/>
      <c r="Y539" s="88"/>
      <c r="Z539" s="89"/>
      <c r="AA539" s="89"/>
      <c r="AB539" s="84"/>
    </row>
    <row r="540" spans="1:28" s="83" customFormat="1">
      <c r="B540" s="88"/>
      <c r="C540" s="89"/>
      <c r="D540" s="89"/>
      <c r="E540" s="84"/>
      <c r="M540" s="88"/>
      <c r="N540" s="89"/>
      <c r="O540" s="89"/>
      <c r="P540" s="84"/>
      <c r="S540" s="88"/>
      <c r="T540" s="89"/>
      <c r="U540" s="89"/>
      <c r="V540" s="84"/>
      <c r="Y540" s="88"/>
      <c r="Z540" s="89"/>
      <c r="AA540" s="89"/>
      <c r="AB540" s="84"/>
    </row>
    <row r="541" spans="1:28" s="83" customFormat="1">
      <c r="B541" s="88"/>
      <c r="C541" s="89"/>
      <c r="D541" s="89"/>
      <c r="E541" s="84"/>
      <c r="M541" s="88"/>
      <c r="N541" s="89"/>
      <c r="O541" s="89"/>
      <c r="P541" s="84"/>
      <c r="S541" s="88"/>
      <c r="T541" s="89"/>
      <c r="U541" s="89"/>
      <c r="V541" s="84"/>
      <c r="Y541" s="88"/>
      <c r="Z541" s="89"/>
      <c r="AA541" s="89"/>
      <c r="AB541" s="84"/>
    </row>
    <row r="542" spans="1:28" s="83" customFormat="1">
      <c r="B542" s="88"/>
      <c r="C542" s="89"/>
      <c r="D542" s="89"/>
      <c r="E542" s="84"/>
      <c r="M542" s="88"/>
      <c r="N542" s="89"/>
      <c r="O542" s="89"/>
      <c r="P542" s="84"/>
      <c r="S542" s="88"/>
      <c r="T542" s="89"/>
      <c r="U542" s="89"/>
      <c r="V542" s="84"/>
      <c r="Y542" s="88"/>
      <c r="Z542" s="89"/>
      <c r="AA542" s="89"/>
      <c r="AB542" s="84"/>
    </row>
    <row r="543" spans="1:28" s="83" customFormat="1" ht="13.5" thickBot="1">
      <c r="B543" s="88"/>
      <c r="C543" s="89"/>
      <c r="D543" s="89"/>
      <c r="E543" s="84"/>
      <c r="M543" s="88"/>
      <c r="N543" s="89"/>
      <c r="O543" s="89"/>
      <c r="P543" s="84"/>
      <c r="S543" s="88"/>
      <c r="T543" s="89"/>
      <c r="U543" s="89"/>
      <c r="V543" s="84"/>
      <c r="Y543" s="88"/>
      <c r="Z543" s="89"/>
      <c r="AA543" s="89"/>
      <c r="AB543" s="84"/>
    </row>
    <row r="544" spans="1:28" s="83" customFormat="1" ht="12.75" customHeight="1">
      <c r="A544" s="24">
        <v>25</v>
      </c>
      <c r="B544" s="25"/>
      <c r="C544" s="514" t="s">
        <v>138</v>
      </c>
      <c r="D544" s="514" t="s">
        <v>27</v>
      </c>
      <c r="E544" s="516" t="s">
        <v>13</v>
      </c>
      <c r="L544" s="24">
        <v>25</v>
      </c>
      <c r="M544" s="25"/>
      <c r="N544" s="514" t="s">
        <v>138</v>
      </c>
      <c r="O544" s="514" t="s">
        <v>27</v>
      </c>
      <c r="P544" s="516" t="s">
        <v>13</v>
      </c>
      <c r="R544" s="24">
        <v>25</v>
      </c>
      <c r="S544" s="25"/>
      <c r="T544" s="514" t="s">
        <v>138</v>
      </c>
      <c r="U544" s="514" t="s">
        <v>27</v>
      </c>
      <c r="V544" s="516" t="s">
        <v>13</v>
      </c>
      <c r="X544" s="24">
        <v>25</v>
      </c>
      <c r="Y544" s="25"/>
      <c r="Z544" s="514" t="s">
        <v>138</v>
      </c>
      <c r="AA544" s="514" t="s">
        <v>27</v>
      </c>
      <c r="AB544" s="516" t="s">
        <v>13</v>
      </c>
    </row>
    <row r="545" spans="1:28" s="83" customFormat="1" ht="63.75">
      <c r="A545" s="26" t="s">
        <v>7</v>
      </c>
      <c r="B545" s="50" t="str">
        <f>+"מספר אסמכתא "&amp;B27&amp;"         חזרה לטבלה "</f>
        <v xml:space="preserve">מספר אסמכתא          חזרה לטבלה </v>
      </c>
      <c r="C545" s="515"/>
      <c r="D545" s="515"/>
      <c r="E545" s="517"/>
      <c r="L545" s="26" t="s">
        <v>19</v>
      </c>
      <c r="M545" s="50" t="str">
        <f>+"מספר אסמכתא "&amp;B27&amp;"         חזרה לטבלה "</f>
        <v xml:space="preserve">מספר אסמכתא          חזרה לטבלה </v>
      </c>
      <c r="N545" s="515"/>
      <c r="O545" s="515"/>
      <c r="P545" s="517"/>
      <c r="R545" s="26" t="s">
        <v>19</v>
      </c>
      <c r="S545" s="50" t="str">
        <f>+"מספר אסמכתא "&amp;B27&amp;"         חזרה לטבלה "</f>
        <v xml:space="preserve">מספר אסמכתא          חזרה לטבלה </v>
      </c>
      <c r="T545" s="515"/>
      <c r="U545" s="515"/>
      <c r="V545" s="517"/>
      <c r="X545" s="26" t="s">
        <v>19</v>
      </c>
      <c r="Y545" s="50" t="str">
        <f>+"מספר אסמכתא "&amp;B27&amp;"         חזרה לטבלה "</f>
        <v xml:space="preserve">מספר אסמכתא          חזרה לטבלה </v>
      </c>
      <c r="Z545" s="515"/>
      <c r="AA545" s="515"/>
      <c r="AB545" s="517"/>
    </row>
    <row r="546" spans="1:28" s="83" customFormat="1">
      <c r="A546" s="30">
        <v>1</v>
      </c>
      <c r="B546" s="118"/>
      <c r="C546" s="119"/>
      <c r="D546" s="119"/>
      <c r="E546" s="120"/>
      <c r="L546" s="30">
        <v>12</v>
      </c>
      <c r="M546" s="118"/>
      <c r="N546" s="119"/>
      <c r="O546" s="119"/>
      <c r="P546" s="120"/>
      <c r="R546" s="30">
        <v>23</v>
      </c>
      <c r="S546" s="118"/>
      <c r="T546" s="119"/>
      <c r="U546" s="119"/>
      <c r="V546" s="120"/>
      <c r="X546" s="30">
        <v>34</v>
      </c>
      <c r="Y546" s="118"/>
      <c r="Z546" s="119"/>
      <c r="AA546" s="119"/>
      <c r="AB546" s="120"/>
    </row>
    <row r="547" spans="1:28" s="83" customFormat="1">
      <c r="A547" s="30">
        <v>2</v>
      </c>
      <c r="B547" s="118"/>
      <c r="C547" s="119"/>
      <c r="D547" s="119"/>
      <c r="E547" s="120"/>
      <c r="L547" s="30">
        <v>13</v>
      </c>
      <c r="M547" s="118"/>
      <c r="N547" s="119"/>
      <c r="O547" s="119"/>
      <c r="P547" s="120"/>
      <c r="R547" s="30">
        <v>24</v>
      </c>
      <c r="S547" s="118"/>
      <c r="T547" s="119"/>
      <c r="U547" s="119"/>
      <c r="V547" s="120"/>
      <c r="X547" s="30">
        <v>35</v>
      </c>
      <c r="Y547" s="118"/>
      <c r="Z547" s="119"/>
      <c r="AA547" s="119"/>
      <c r="AB547" s="120"/>
    </row>
    <row r="548" spans="1:28" s="83" customFormat="1">
      <c r="A548" s="30">
        <v>3</v>
      </c>
      <c r="B548" s="118"/>
      <c r="C548" s="119"/>
      <c r="D548" s="119"/>
      <c r="E548" s="120"/>
      <c r="L548" s="30">
        <v>14</v>
      </c>
      <c r="M548" s="118"/>
      <c r="N548" s="119"/>
      <c r="O548" s="119"/>
      <c r="P548" s="120"/>
      <c r="R548" s="30">
        <v>25</v>
      </c>
      <c r="S548" s="118"/>
      <c r="T548" s="119"/>
      <c r="U548" s="119"/>
      <c r="V548" s="120"/>
      <c r="X548" s="30">
        <v>36</v>
      </c>
      <c r="Y548" s="118"/>
      <c r="Z548" s="119"/>
      <c r="AA548" s="119"/>
      <c r="AB548" s="120"/>
    </row>
    <row r="549" spans="1:28" s="83" customFormat="1">
      <c r="A549" s="30">
        <v>4</v>
      </c>
      <c r="B549" s="118"/>
      <c r="C549" s="119"/>
      <c r="D549" s="119"/>
      <c r="E549" s="120"/>
      <c r="L549" s="30">
        <v>15</v>
      </c>
      <c r="M549" s="118"/>
      <c r="N549" s="119"/>
      <c r="O549" s="119"/>
      <c r="P549" s="120"/>
      <c r="R549" s="30">
        <v>26</v>
      </c>
      <c r="S549" s="118"/>
      <c r="T549" s="119"/>
      <c r="U549" s="119"/>
      <c r="V549" s="120"/>
      <c r="X549" s="30">
        <v>37</v>
      </c>
      <c r="Y549" s="118"/>
      <c r="Z549" s="119"/>
      <c r="AA549" s="119"/>
      <c r="AB549" s="120"/>
    </row>
    <row r="550" spans="1:28" s="83" customFormat="1">
      <c r="A550" s="30">
        <v>5</v>
      </c>
      <c r="B550" s="118"/>
      <c r="C550" s="119"/>
      <c r="D550" s="119"/>
      <c r="E550" s="120"/>
      <c r="L550" s="30">
        <v>16</v>
      </c>
      <c r="M550" s="118"/>
      <c r="N550" s="119"/>
      <c r="O550" s="119"/>
      <c r="P550" s="120"/>
      <c r="R550" s="30">
        <v>27</v>
      </c>
      <c r="S550" s="118"/>
      <c r="T550" s="119"/>
      <c r="U550" s="119"/>
      <c r="V550" s="120"/>
      <c r="X550" s="30">
        <v>38</v>
      </c>
      <c r="Y550" s="118"/>
      <c r="Z550" s="119"/>
      <c r="AA550" s="119"/>
      <c r="AB550" s="120"/>
    </row>
    <row r="551" spans="1:28" s="83" customFormat="1">
      <c r="A551" s="30">
        <v>6</v>
      </c>
      <c r="B551" s="118"/>
      <c r="C551" s="119"/>
      <c r="D551" s="119"/>
      <c r="E551" s="120"/>
      <c r="L551" s="30">
        <v>17</v>
      </c>
      <c r="M551" s="118"/>
      <c r="N551" s="119"/>
      <c r="O551" s="119"/>
      <c r="P551" s="120"/>
      <c r="R551" s="30">
        <v>28</v>
      </c>
      <c r="S551" s="118"/>
      <c r="T551" s="119"/>
      <c r="U551" s="119"/>
      <c r="V551" s="120"/>
      <c r="X551" s="30">
        <v>39</v>
      </c>
      <c r="Y551" s="118"/>
      <c r="Z551" s="119"/>
      <c r="AA551" s="119"/>
      <c r="AB551" s="120"/>
    </row>
    <row r="552" spans="1:28" s="83" customFormat="1">
      <c r="A552" s="30">
        <v>7</v>
      </c>
      <c r="B552" s="118"/>
      <c r="C552" s="119"/>
      <c r="D552" s="119"/>
      <c r="E552" s="120"/>
      <c r="L552" s="30">
        <v>18</v>
      </c>
      <c r="M552" s="118"/>
      <c r="N552" s="119"/>
      <c r="O552" s="119"/>
      <c r="P552" s="120"/>
      <c r="R552" s="30">
        <v>29</v>
      </c>
      <c r="S552" s="118"/>
      <c r="T552" s="119"/>
      <c r="U552" s="119"/>
      <c r="V552" s="120"/>
      <c r="X552" s="30">
        <v>40</v>
      </c>
      <c r="Y552" s="118"/>
      <c r="Z552" s="119"/>
      <c r="AA552" s="119"/>
      <c r="AB552" s="120"/>
    </row>
    <row r="553" spans="1:28" s="83" customFormat="1">
      <c r="A553" s="30">
        <v>8</v>
      </c>
      <c r="B553" s="118"/>
      <c r="C553" s="119"/>
      <c r="D553" s="119"/>
      <c r="E553" s="120"/>
      <c r="L553" s="30">
        <v>19</v>
      </c>
      <c r="M553" s="118"/>
      <c r="N553" s="119"/>
      <c r="O553" s="119"/>
      <c r="P553" s="120"/>
      <c r="R553" s="30">
        <v>30</v>
      </c>
      <c r="S553" s="118"/>
      <c r="T553" s="119"/>
      <c r="U553" s="119"/>
      <c r="V553" s="120"/>
      <c r="X553" s="30">
        <v>41</v>
      </c>
      <c r="Y553" s="118"/>
      <c r="Z553" s="119"/>
      <c r="AA553" s="119"/>
      <c r="AB553" s="120"/>
    </row>
    <row r="554" spans="1:28" s="83" customFormat="1">
      <c r="A554" s="30">
        <v>9</v>
      </c>
      <c r="B554" s="118"/>
      <c r="C554" s="119"/>
      <c r="D554" s="119"/>
      <c r="E554" s="120"/>
      <c r="L554" s="30">
        <v>20</v>
      </c>
      <c r="M554" s="118"/>
      <c r="N554" s="119"/>
      <c r="O554" s="119"/>
      <c r="P554" s="120"/>
      <c r="R554" s="30">
        <v>31</v>
      </c>
      <c r="S554" s="118"/>
      <c r="T554" s="119"/>
      <c r="U554" s="119"/>
      <c r="V554" s="120"/>
      <c r="X554" s="30">
        <v>42</v>
      </c>
      <c r="Y554" s="118"/>
      <c r="Z554" s="119"/>
      <c r="AA554" s="119"/>
      <c r="AB554" s="120"/>
    </row>
    <row r="555" spans="1:28" s="83" customFormat="1">
      <c r="A555" s="30">
        <v>10</v>
      </c>
      <c r="B555" s="118"/>
      <c r="C555" s="119"/>
      <c r="D555" s="119"/>
      <c r="E555" s="120"/>
      <c r="L555" s="30">
        <v>21</v>
      </c>
      <c r="M555" s="118"/>
      <c r="N555" s="119"/>
      <c r="O555" s="119"/>
      <c r="P555" s="120"/>
      <c r="R555" s="30">
        <v>32</v>
      </c>
      <c r="S555" s="118"/>
      <c r="T555" s="119"/>
      <c r="U555" s="119"/>
      <c r="V555" s="120"/>
      <c r="X555" s="30">
        <v>43</v>
      </c>
      <c r="Y555" s="118"/>
      <c r="Z555" s="119"/>
      <c r="AA555" s="119"/>
      <c r="AB555" s="120"/>
    </row>
    <row r="556" spans="1:28" s="83" customFormat="1" ht="13.5" thickBot="1">
      <c r="A556" s="30">
        <v>11</v>
      </c>
      <c r="B556" s="118"/>
      <c r="C556" s="119"/>
      <c r="D556" s="119"/>
      <c r="E556" s="120"/>
      <c r="L556" s="30">
        <v>22</v>
      </c>
      <c r="M556" s="118"/>
      <c r="N556" s="119"/>
      <c r="O556" s="119"/>
      <c r="P556" s="120"/>
      <c r="R556" s="30">
        <v>33</v>
      </c>
      <c r="S556" s="118"/>
      <c r="T556" s="119"/>
      <c r="U556" s="119"/>
      <c r="V556" s="120"/>
      <c r="X556" s="31"/>
      <c r="Y556" s="33" t="s">
        <v>3</v>
      </c>
      <c r="Z556" s="34"/>
      <c r="AA556" s="34"/>
      <c r="AB556" s="138">
        <f>SUM(E546:E556)+SUM(P546:P556)+SUM(AB546:AB555)+SUM(V546:V556)</f>
        <v>0</v>
      </c>
    </row>
    <row r="557" spans="1:28" s="83" customFormat="1">
      <c r="B557" s="88"/>
      <c r="C557" s="89"/>
      <c r="D557" s="89"/>
      <c r="E557" s="84"/>
      <c r="M557" s="88"/>
      <c r="N557" s="89"/>
      <c r="O557" s="89"/>
      <c r="P557" s="84"/>
      <c r="S557" s="88"/>
      <c r="T557" s="89"/>
      <c r="U557" s="89"/>
      <c r="V557" s="84"/>
      <c r="Y557" s="88"/>
      <c r="Z557" s="89"/>
      <c r="AA557" s="89"/>
      <c r="AB557" s="84"/>
    </row>
    <row r="558" spans="1:28" s="83" customFormat="1">
      <c r="B558" s="88"/>
      <c r="C558" s="89"/>
      <c r="D558" s="89"/>
      <c r="E558" s="84"/>
      <c r="M558" s="88"/>
      <c r="N558" s="89"/>
      <c r="O558" s="89"/>
      <c r="P558" s="84"/>
      <c r="S558" s="88"/>
      <c r="T558" s="89"/>
      <c r="U558" s="89"/>
      <c r="V558" s="84"/>
      <c r="Y558" s="88"/>
      <c r="Z558" s="89"/>
      <c r="AA558" s="89"/>
      <c r="AB558" s="84"/>
    </row>
    <row r="559" spans="1:28" s="83" customFormat="1">
      <c r="B559" s="88"/>
      <c r="C559" s="89"/>
      <c r="D559" s="89"/>
      <c r="E559" s="84"/>
      <c r="M559" s="88"/>
      <c r="N559" s="89"/>
      <c r="O559" s="89"/>
      <c r="P559" s="84"/>
      <c r="S559" s="88"/>
      <c r="T559" s="89"/>
      <c r="U559" s="89"/>
      <c r="V559" s="84"/>
      <c r="Y559" s="88"/>
      <c r="Z559" s="89"/>
      <c r="AA559" s="89"/>
      <c r="AB559" s="84"/>
    </row>
    <row r="560" spans="1:28" s="83" customFormat="1">
      <c r="B560" s="88"/>
      <c r="C560" s="89"/>
      <c r="D560" s="89"/>
      <c r="E560" s="84"/>
      <c r="M560" s="88"/>
      <c r="N560" s="89"/>
      <c r="O560" s="89"/>
      <c r="P560" s="84"/>
      <c r="S560" s="88"/>
      <c r="T560" s="89"/>
      <c r="U560" s="89"/>
      <c r="V560" s="84"/>
      <c r="Y560" s="88"/>
      <c r="Z560" s="89"/>
      <c r="AA560" s="89"/>
      <c r="AB560" s="84"/>
    </row>
    <row r="561" spans="1:28" s="83" customFormat="1">
      <c r="B561" s="88"/>
      <c r="C561" s="89"/>
      <c r="D561" s="89"/>
      <c r="E561" s="84"/>
      <c r="M561" s="88"/>
      <c r="N561" s="89"/>
      <c r="O561" s="89"/>
      <c r="P561" s="84"/>
      <c r="S561" s="88"/>
      <c r="T561" s="89"/>
      <c r="U561" s="89"/>
      <c r="V561" s="84"/>
      <c r="Y561" s="88"/>
      <c r="Z561" s="89"/>
      <c r="AA561" s="89"/>
      <c r="AB561" s="84"/>
    </row>
    <row r="562" spans="1:28" s="83" customFormat="1">
      <c r="B562" s="88"/>
      <c r="C562" s="89"/>
      <c r="D562" s="89"/>
      <c r="E562" s="84"/>
      <c r="M562" s="88"/>
      <c r="N562" s="89"/>
      <c r="O562" s="89"/>
      <c r="P562" s="84"/>
      <c r="S562" s="88"/>
      <c r="T562" s="89"/>
      <c r="U562" s="89"/>
      <c r="V562" s="84"/>
      <c r="Y562" s="88"/>
      <c r="Z562" s="89"/>
      <c r="AA562" s="89"/>
      <c r="AB562" s="84"/>
    </row>
    <row r="563" spans="1:28" s="83" customFormat="1" ht="13.5" thickBot="1">
      <c r="B563" s="88"/>
      <c r="C563" s="89"/>
      <c r="D563" s="89"/>
      <c r="E563" s="84"/>
      <c r="M563" s="88"/>
      <c r="N563" s="89"/>
      <c r="O563" s="89"/>
      <c r="P563" s="84"/>
      <c r="S563" s="88"/>
      <c r="T563" s="89"/>
      <c r="U563" s="89"/>
      <c r="V563" s="84"/>
      <c r="Y563" s="88"/>
      <c r="Z563" s="89"/>
      <c r="AA563" s="89"/>
      <c r="AB563" s="84"/>
    </row>
    <row r="564" spans="1:28" s="83" customFormat="1" ht="12.75" customHeight="1">
      <c r="A564" s="24">
        <v>26</v>
      </c>
      <c r="B564" s="25"/>
      <c r="C564" s="514" t="s">
        <v>138</v>
      </c>
      <c r="D564" s="514" t="s">
        <v>27</v>
      </c>
      <c r="E564" s="516" t="s">
        <v>13</v>
      </c>
      <c r="L564" s="24">
        <v>26</v>
      </c>
      <c r="M564" s="25"/>
      <c r="N564" s="514" t="s">
        <v>138</v>
      </c>
      <c r="O564" s="514" t="s">
        <v>27</v>
      </c>
      <c r="P564" s="516" t="s">
        <v>13</v>
      </c>
      <c r="R564" s="24">
        <v>26</v>
      </c>
      <c r="S564" s="25"/>
      <c r="T564" s="514" t="s">
        <v>138</v>
      </c>
      <c r="U564" s="514" t="s">
        <v>27</v>
      </c>
      <c r="V564" s="516" t="s">
        <v>13</v>
      </c>
      <c r="X564" s="24">
        <v>26</v>
      </c>
      <c r="Y564" s="25"/>
      <c r="Z564" s="514" t="s">
        <v>138</v>
      </c>
      <c r="AA564" s="514" t="s">
        <v>27</v>
      </c>
      <c r="AB564" s="516" t="s">
        <v>13</v>
      </c>
    </row>
    <row r="565" spans="1:28" s="83" customFormat="1" ht="63.75">
      <c r="A565" s="26" t="s">
        <v>7</v>
      </c>
      <c r="B565" s="50" t="str">
        <f>+"מספר אסמכתא "&amp;B28&amp;"         חזרה לטבלה "</f>
        <v xml:space="preserve">מספר אסמכתא          חזרה לטבלה </v>
      </c>
      <c r="C565" s="515"/>
      <c r="D565" s="515"/>
      <c r="E565" s="517"/>
      <c r="L565" s="26" t="s">
        <v>19</v>
      </c>
      <c r="M565" s="50" t="str">
        <f>+"מספר אסמכתא "&amp;B28&amp;"         חזרה לטבלה "</f>
        <v xml:space="preserve">מספר אסמכתא          חזרה לטבלה </v>
      </c>
      <c r="N565" s="515"/>
      <c r="O565" s="515"/>
      <c r="P565" s="517"/>
      <c r="R565" s="26" t="s">
        <v>19</v>
      </c>
      <c r="S565" s="50" t="str">
        <f>+"מספר אסמכתא "&amp;B28&amp;"         חזרה לטבלה "</f>
        <v xml:space="preserve">מספר אסמכתא          חזרה לטבלה </v>
      </c>
      <c r="T565" s="515"/>
      <c r="U565" s="515"/>
      <c r="V565" s="517"/>
      <c r="X565" s="26" t="s">
        <v>19</v>
      </c>
      <c r="Y565" s="50" t="str">
        <f>+"מספר אסמכתא "&amp;B28&amp;"         חזרה לטבלה "</f>
        <v xml:space="preserve">מספר אסמכתא          חזרה לטבלה </v>
      </c>
      <c r="Z565" s="515"/>
      <c r="AA565" s="515"/>
      <c r="AB565" s="517"/>
    </row>
    <row r="566" spans="1:28" s="83" customFormat="1">
      <c r="A566" s="30">
        <v>1</v>
      </c>
      <c r="B566" s="118"/>
      <c r="C566" s="119"/>
      <c r="D566" s="119"/>
      <c r="E566" s="120"/>
      <c r="L566" s="30">
        <v>12</v>
      </c>
      <c r="M566" s="118"/>
      <c r="N566" s="119"/>
      <c r="O566" s="119"/>
      <c r="P566" s="120"/>
      <c r="R566" s="30">
        <v>23</v>
      </c>
      <c r="S566" s="118"/>
      <c r="T566" s="119"/>
      <c r="U566" s="119"/>
      <c r="V566" s="120"/>
      <c r="X566" s="30">
        <v>34</v>
      </c>
      <c r="Y566" s="118"/>
      <c r="Z566" s="119"/>
      <c r="AA566" s="119"/>
      <c r="AB566" s="120"/>
    </row>
    <row r="567" spans="1:28" s="83" customFormat="1">
      <c r="A567" s="30">
        <v>2</v>
      </c>
      <c r="B567" s="118"/>
      <c r="C567" s="119"/>
      <c r="D567" s="119"/>
      <c r="E567" s="120"/>
      <c r="L567" s="30">
        <v>13</v>
      </c>
      <c r="M567" s="118"/>
      <c r="N567" s="119"/>
      <c r="O567" s="119"/>
      <c r="P567" s="120"/>
      <c r="R567" s="30">
        <v>24</v>
      </c>
      <c r="S567" s="118"/>
      <c r="T567" s="119"/>
      <c r="U567" s="119"/>
      <c r="V567" s="120"/>
      <c r="X567" s="30">
        <v>35</v>
      </c>
      <c r="Y567" s="118"/>
      <c r="Z567" s="119"/>
      <c r="AA567" s="119"/>
      <c r="AB567" s="120"/>
    </row>
    <row r="568" spans="1:28" s="83" customFormat="1">
      <c r="A568" s="30">
        <v>3</v>
      </c>
      <c r="B568" s="118"/>
      <c r="C568" s="119"/>
      <c r="D568" s="119"/>
      <c r="E568" s="120"/>
      <c r="L568" s="30">
        <v>14</v>
      </c>
      <c r="M568" s="118"/>
      <c r="N568" s="119"/>
      <c r="O568" s="119"/>
      <c r="P568" s="120"/>
      <c r="R568" s="30">
        <v>25</v>
      </c>
      <c r="S568" s="118"/>
      <c r="T568" s="119"/>
      <c r="U568" s="119"/>
      <c r="V568" s="120"/>
      <c r="X568" s="30">
        <v>36</v>
      </c>
      <c r="Y568" s="118"/>
      <c r="Z568" s="119"/>
      <c r="AA568" s="119"/>
      <c r="AB568" s="120"/>
    </row>
    <row r="569" spans="1:28" s="83" customFormat="1">
      <c r="A569" s="30">
        <v>4</v>
      </c>
      <c r="B569" s="118"/>
      <c r="C569" s="119"/>
      <c r="D569" s="119"/>
      <c r="E569" s="120"/>
      <c r="L569" s="30">
        <v>15</v>
      </c>
      <c r="M569" s="118"/>
      <c r="N569" s="119"/>
      <c r="O569" s="119"/>
      <c r="P569" s="120"/>
      <c r="R569" s="30">
        <v>26</v>
      </c>
      <c r="S569" s="118"/>
      <c r="T569" s="119"/>
      <c r="U569" s="119"/>
      <c r="V569" s="120"/>
      <c r="X569" s="30">
        <v>37</v>
      </c>
      <c r="Y569" s="118"/>
      <c r="Z569" s="119"/>
      <c r="AA569" s="119"/>
      <c r="AB569" s="120"/>
    </row>
    <row r="570" spans="1:28" s="83" customFormat="1">
      <c r="A570" s="30">
        <v>5</v>
      </c>
      <c r="B570" s="118"/>
      <c r="C570" s="119"/>
      <c r="D570" s="119"/>
      <c r="E570" s="120"/>
      <c r="L570" s="30">
        <v>16</v>
      </c>
      <c r="M570" s="118"/>
      <c r="N570" s="119"/>
      <c r="O570" s="119"/>
      <c r="P570" s="120"/>
      <c r="R570" s="30">
        <v>27</v>
      </c>
      <c r="S570" s="118"/>
      <c r="T570" s="119"/>
      <c r="U570" s="119"/>
      <c r="V570" s="120"/>
      <c r="X570" s="30">
        <v>38</v>
      </c>
      <c r="Y570" s="118"/>
      <c r="Z570" s="119"/>
      <c r="AA570" s="119"/>
      <c r="AB570" s="120"/>
    </row>
    <row r="571" spans="1:28" s="83" customFormat="1">
      <c r="A571" s="30">
        <v>6</v>
      </c>
      <c r="B571" s="118"/>
      <c r="C571" s="119"/>
      <c r="D571" s="119"/>
      <c r="E571" s="120"/>
      <c r="L571" s="30">
        <v>17</v>
      </c>
      <c r="M571" s="118"/>
      <c r="N571" s="119"/>
      <c r="O571" s="119"/>
      <c r="P571" s="120"/>
      <c r="R571" s="30">
        <v>28</v>
      </c>
      <c r="S571" s="118"/>
      <c r="T571" s="119"/>
      <c r="U571" s="119"/>
      <c r="V571" s="120"/>
      <c r="X571" s="30">
        <v>39</v>
      </c>
      <c r="Y571" s="118"/>
      <c r="Z571" s="119"/>
      <c r="AA571" s="119"/>
      <c r="AB571" s="120"/>
    </row>
    <row r="572" spans="1:28" s="83" customFormat="1">
      <c r="A572" s="30">
        <v>7</v>
      </c>
      <c r="B572" s="118"/>
      <c r="C572" s="119"/>
      <c r="D572" s="119"/>
      <c r="E572" s="120"/>
      <c r="L572" s="30">
        <v>18</v>
      </c>
      <c r="M572" s="118"/>
      <c r="N572" s="119"/>
      <c r="O572" s="119"/>
      <c r="P572" s="120"/>
      <c r="R572" s="30">
        <v>29</v>
      </c>
      <c r="S572" s="118"/>
      <c r="T572" s="119"/>
      <c r="U572" s="119"/>
      <c r="V572" s="120"/>
      <c r="X572" s="30">
        <v>40</v>
      </c>
      <c r="Y572" s="118"/>
      <c r="Z572" s="119"/>
      <c r="AA572" s="119"/>
      <c r="AB572" s="120"/>
    </row>
    <row r="573" spans="1:28" s="83" customFormat="1">
      <c r="A573" s="30">
        <v>8</v>
      </c>
      <c r="B573" s="118"/>
      <c r="C573" s="119"/>
      <c r="D573" s="119"/>
      <c r="E573" s="120"/>
      <c r="L573" s="30">
        <v>19</v>
      </c>
      <c r="M573" s="118"/>
      <c r="N573" s="119"/>
      <c r="O573" s="119"/>
      <c r="P573" s="120"/>
      <c r="R573" s="30">
        <v>30</v>
      </c>
      <c r="S573" s="118"/>
      <c r="T573" s="119"/>
      <c r="U573" s="119"/>
      <c r="V573" s="120"/>
      <c r="X573" s="30">
        <v>41</v>
      </c>
      <c r="Y573" s="118"/>
      <c r="Z573" s="119"/>
      <c r="AA573" s="119"/>
      <c r="AB573" s="120"/>
    </row>
    <row r="574" spans="1:28" s="83" customFormat="1">
      <c r="A574" s="30">
        <v>9</v>
      </c>
      <c r="B574" s="118"/>
      <c r="C574" s="119"/>
      <c r="D574" s="119"/>
      <c r="E574" s="120"/>
      <c r="L574" s="30">
        <v>20</v>
      </c>
      <c r="M574" s="118"/>
      <c r="N574" s="119"/>
      <c r="O574" s="119"/>
      <c r="P574" s="120"/>
      <c r="R574" s="30">
        <v>31</v>
      </c>
      <c r="S574" s="118"/>
      <c r="T574" s="119"/>
      <c r="U574" s="119"/>
      <c r="V574" s="120"/>
      <c r="X574" s="30">
        <v>42</v>
      </c>
      <c r="Y574" s="118"/>
      <c r="Z574" s="119"/>
      <c r="AA574" s="119"/>
      <c r="AB574" s="120"/>
    </row>
    <row r="575" spans="1:28" s="83" customFormat="1">
      <c r="A575" s="30">
        <v>10</v>
      </c>
      <c r="B575" s="118"/>
      <c r="C575" s="119"/>
      <c r="D575" s="119"/>
      <c r="E575" s="120"/>
      <c r="L575" s="30">
        <v>21</v>
      </c>
      <c r="M575" s="118"/>
      <c r="N575" s="119"/>
      <c r="O575" s="119"/>
      <c r="P575" s="120"/>
      <c r="R575" s="30">
        <v>32</v>
      </c>
      <c r="S575" s="118"/>
      <c r="T575" s="119"/>
      <c r="U575" s="119"/>
      <c r="V575" s="120"/>
      <c r="X575" s="30">
        <v>43</v>
      </c>
      <c r="Y575" s="118"/>
      <c r="Z575" s="119"/>
      <c r="AA575" s="119"/>
      <c r="AB575" s="120"/>
    </row>
    <row r="576" spans="1:28" s="83" customFormat="1" ht="13.5" thickBot="1">
      <c r="A576" s="30">
        <v>11</v>
      </c>
      <c r="B576" s="118"/>
      <c r="C576" s="119"/>
      <c r="D576" s="119"/>
      <c r="E576" s="120"/>
      <c r="L576" s="30">
        <v>22</v>
      </c>
      <c r="M576" s="118"/>
      <c r="N576" s="119"/>
      <c r="O576" s="119"/>
      <c r="P576" s="120"/>
      <c r="R576" s="30">
        <v>33</v>
      </c>
      <c r="S576" s="118"/>
      <c r="T576" s="119"/>
      <c r="U576" s="119"/>
      <c r="V576" s="120"/>
      <c r="X576" s="31"/>
      <c r="Y576" s="33" t="s">
        <v>3</v>
      </c>
      <c r="Z576" s="34"/>
      <c r="AA576" s="34"/>
      <c r="AB576" s="138">
        <f>SUM(E566:E576)+SUM(P566:P576)+SUM(AB566:AB575)+SUM(V566:V576)</f>
        <v>0</v>
      </c>
    </row>
    <row r="577" spans="1:28" s="83" customFormat="1">
      <c r="B577" s="88"/>
      <c r="C577" s="89"/>
      <c r="D577" s="89"/>
      <c r="E577" s="84"/>
      <c r="M577" s="88"/>
      <c r="N577" s="89"/>
      <c r="O577" s="89"/>
      <c r="P577" s="84"/>
      <c r="S577" s="88"/>
      <c r="T577" s="89"/>
      <c r="U577" s="89"/>
      <c r="V577" s="84"/>
      <c r="Y577" s="88"/>
      <c r="Z577" s="89"/>
      <c r="AA577" s="89"/>
      <c r="AB577" s="84"/>
    </row>
    <row r="578" spans="1:28" s="83" customFormat="1">
      <c r="B578" s="88"/>
      <c r="C578" s="89"/>
      <c r="D578" s="89"/>
      <c r="E578" s="84"/>
      <c r="M578" s="88"/>
      <c r="N578" s="89"/>
      <c r="O578" s="89"/>
      <c r="P578" s="84"/>
      <c r="S578" s="88"/>
      <c r="T578" s="89"/>
      <c r="U578" s="89"/>
      <c r="V578" s="84"/>
      <c r="Y578" s="88"/>
      <c r="Z578" s="89"/>
      <c r="AA578" s="89"/>
      <c r="AB578" s="84"/>
    </row>
    <row r="579" spans="1:28" s="83" customFormat="1">
      <c r="B579" s="88"/>
      <c r="C579" s="89"/>
      <c r="D579" s="89"/>
      <c r="E579" s="84"/>
      <c r="M579" s="88"/>
      <c r="N579" s="89"/>
      <c r="O579" s="89"/>
      <c r="P579" s="84"/>
      <c r="S579" s="88"/>
      <c r="T579" s="89"/>
      <c r="U579" s="89"/>
      <c r="V579" s="84"/>
      <c r="Y579" s="88"/>
      <c r="Z579" s="89"/>
      <c r="AA579" s="89"/>
      <c r="AB579" s="84"/>
    </row>
    <row r="580" spans="1:28" s="83" customFormat="1">
      <c r="B580" s="88"/>
      <c r="C580" s="89"/>
      <c r="D580" s="89"/>
      <c r="E580" s="84"/>
      <c r="M580" s="88"/>
      <c r="N580" s="89"/>
      <c r="O580" s="89"/>
      <c r="P580" s="84"/>
      <c r="S580" s="88"/>
      <c r="T580" s="89"/>
      <c r="U580" s="89"/>
      <c r="V580" s="84"/>
      <c r="Y580" s="88"/>
      <c r="Z580" s="89"/>
      <c r="AA580" s="89"/>
      <c r="AB580" s="84"/>
    </row>
    <row r="581" spans="1:28" s="83" customFormat="1">
      <c r="B581" s="88"/>
      <c r="C581" s="89"/>
      <c r="D581" s="89"/>
      <c r="E581" s="84"/>
      <c r="M581" s="88"/>
      <c r="N581" s="89"/>
      <c r="O581" s="89"/>
      <c r="P581" s="84"/>
      <c r="S581" s="88"/>
      <c r="T581" s="89"/>
      <c r="U581" s="89"/>
      <c r="V581" s="84"/>
      <c r="Y581" s="88"/>
      <c r="Z581" s="89"/>
      <c r="AA581" s="89"/>
      <c r="AB581" s="84"/>
    </row>
    <row r="582" spans="1:28" s="83" customFormat="1">
      <c r="B582" s="88"/>
      <c r="C582" s="89"/>
      <c r="D582" s="89"/>
      <c r="E582" s="84"/>
      <c r="M582" s="88"/>
      <c r="N582" s="89"/>
      <c r="O582" s="89"/>
      <c r="P582" s="84"/>
      <c r="S582" s="88"/>
      <c r="T582" s="89"/>
      <c r="U582" s="89"/>
      <c r="V582" s="84"/>
      <c r="Y582" s="88"/>
      <c r="Z582" s="89"/>
      <c r="AA582" s="89"/>
      <c r="AB582" s="84"/>
    </row>
    <row r="583" spans="1:28" s="83" customFormat="1" ht="13.5" thickBot="1">
      <c r="B583" s="88"/>
      <c r="C583" s="89"/>
      <c r="D583" s="89"/>
      <c r="E583" s="84"/>
      <c r="M583" s="88"/>
      <c r="N583" s="89"/>
      <c r="O583" s="89"/>
      <c r="P583" s="84"/>
      <c r="S583" s="88"/>
      <c r="T583" s="89"/>
      <c r="U583" s="89"/>
      <c r="V583" s="84"/>
      <c r="Y583" s="88"/>
      <c r="Z583" s="89"/>
      <c r="AA583" s="89"/>
      <c r="AB583" s="84"/>
    </row>
    <row r="584" spans="1:28" s="83" customFormat="1" ht="12.75" customHeight="1">
      <c r="A584" s="24">
        <v>27</v>
      </c>
      <c r="B584" s="25"/>
      <c r="C584" s="514" t="s">
        <v>138</v>
      </c>
      <c r="D584" s="514" t="s">
        <v>27</v>
      </c>
      <c r="E584" s="516" t="s">
        <v>13</v>
      </c>
      <c r="L584" s="24">
        <v>27</v>
      </c>
      <c r="M584" s="25"/>
      <c r="N584" s="514" t="s">
        <v>138</v>
      </c>
      <c r="O584" s="514" t="s">
        <v>27</v>
      </c>
      <c r="P584" s="516" t="s">
        <v>13</v>
      </c>
      <c r="R584" s="24">
        <v>27</v>
      </c>
      <c r="S584" s="25"/>
      <c r="T584" s="514" t="s">
        <v>138</v>
      </c>
      <c r="U584" s="514" t="s">
        <v>27</v>
      </c>
      <c r="V584" s="516" t="s">
        <v>13</v>
      </c>
      <c r="X584" s="24">
        <v>27</v>
      </c>
      <c r="Y584" s="25"/>
      <c r="Z584" s="514" t="s">
        <v>138</v>
      </c>
      <c r="AA584" s="514" t="s">
        <v>27</v>
      </c>
      <c r="AB584" s="516" t="s">
        <v>13</v>
      </c>
    </row>
    <row r="585" spans="1:28" s="83" customFormat="1" ht="63.75">
      <c r="A585" s="26" t="s">
        <v>7</v>
      </c>
      <c r="B585" s="50" t="str">
        <f>+"מספר אסמכתא "&amp;B29&amp;"         חזרה לטבלה "</f>
        <v xml:space="preserve">מספר אסמכתא          חזרה לטבלה </v>
      </c>
      <c r="C585" s="515"/>
      <c r="D585" s="515"/>
      <c r="E585" s="517"/>
      <c r="L585" s="26" t="s">
        <v>19</v>
      </c>
      <c r="M585" s="50" t="str">
        <f>+"מספר אסמכתא "&amp;B29&amp;"         חזרה לטבלה "</f>
        <v xml:space="preserve">מספר אסמכתא          חזרה לטבלה </v>
      </c>
      <c r="N585" s="515"/>
      <c r="O585" s="515"/>
      <c r="P585" s="517"/>
      <c r="R585" s="26" t="s">
        <v>19</v>
      </c>
      <c r="S585" s="50" t="str">
        <f>+"מספר אסמכתא "&amp;B29&amp;"         חזרה לטבלה "</f>
        <v xml:space="preserve">מספר אסמכתא          חזרה לטבלה </v>
      </c>
      <c r="T585" s="515"/>
      <c r="U585" s="515"/>
      <c r="V585" s="517"/>
      <c r="X585" s="26" t="s">
        <v>19</v>
      </c>
      <c r="Y585" s="50" t="str">
        <f>+"מספר אסמכתא "&amp;B29&amp;"         חזרה לטבלה "</f>
        <v xml:space="preserve">מספר אסמכתא          חזרה לטבלה </v>
      </c>
      <c r="Z585" s="515"/>
      <c r="AA585" s="515"/>
      <c r="AB585" s="517"/>
    </row>
    <row r="586" spans="1:28" s="83" customFormat="1">
      <c r="A586" s="30">
        <v>1</v>
      </c>
      <c r="B586" s="118"/>
      <c r="C586" s="119"/>
      <c r="D586" s="119"/>
      <c r="E586" s="120"/>
      <c r="L586" s="30">
        <v>12</v>
      </c>
      <c r="M586" s="118"/>
      <c r="N586" s="119"/>
      <c r="O586" s="119"/>
      <c r="P586" s="120"/>
      <c r="R586" s="30">
        <v>23</v>
      </c>
      <c r="S586" s="118"/>
      <c r="T586" s="119"/>
      <c r="U586" s="119"/>
      <c r="V586" s="120"/>
      <c r="X586" s="30">
        <v>34</v>
      </c>
      <c r="Y586" s="118"/>
      <c r="Z586" s="119"/>
      <c r="AA586" s="119"/>
      <c r="AB586" s="120"/>
    </row>
    <row r="587" spans="1:28" s="83" customFormat="1">
      <c r="A587" s="30">
        <v>2</v>
      </c>
      <c r="B587" s="118"/>
      <c r="C587" s="119"/>
      <c r="D587" s="119"/>
      <c r="E587" s="120"/>
      <c r="L587" s="30">
        <v>13</v>
      </c>
      <c r="M587" s="118"/>
      <c r="N587" s="119"/>
      <c r="O587" s="119"/>
      <c r="P587" s="120"/>
      <c r="R587" s="30">
        <v>24</v>
      </c>
      <c r="S587" s="118"/>
      <c r="T587" s="119"/>
      <c r="U587" s="119"/>
      <c r="V587" s="120"/>
      <c r="X587" s="30">
        <v>35</v>
      </c>
      <c r="Y587" s="118"/>
      <c r="Z587" s="119"/>
      <c r="AA587" s="119"/>
      <c r="AB587" s="120"/>
    </row>
    <row r="588" spans="1:28" s="83" customFormat="1">
      <c r="A588" s="30">
        <v>3</v>
      </c>
      <c r="B588" s="118"/>
      <c r="C588" s="119"/>
      <c r="D588" s="119"/>
      <c r="E588" s="120"/>
      <c r="L588" s="30">
        <v>14</v>
      </c>
      <c r="M588" s="118"/>
      <c r="N588" s="119"/>
      <c r="O588" s="119"/>
      <c r="P588" s="120"/>
      <c r="R588" s="30">
        <v>25</v>
      </c>
      <c r="S588" s="118"/>
      <c r="T588" s="119"/>
      <c r="U588" s="119"/>
      <c r="V588" s="120"/>
      <c r="X588" s="30">
        <v>36</v>
      </c>
      <c r="Y588" s="118"/>
      <c r="Z588" s="119"/>
      <c r="AA588" s="119"/>
      <c r="AB588" s="120"/>
    </row>
    <row r="589" spans="1:28" s="83" customFormat="1">
      <c r="A589" s="30">
        <v>4</v>
      </c>
      <c r="B589" s="118"/>
      <c r="C589" s="119"/>
      <c r="D589" s="119"/>
      <c r="E589" s="120"/>
      <c r="L589" s="30">
        <v>15</v>
      </c>
      <c r="M589" s="118"/>
      <c r="N589" s="119"/>
      <c r="O589" s="119"/>
      <c r="P589" s="120"/>
      <c r="R589" s="30">
        <v>26</v>
      </c>
      <c r="S589" s="118"/>
      <c r="T589" s="119"/>
      <c r="U589" s="119"/>
      <c r="V589" s="120"/>
      <c r="X589" s="30">
        <v>37</v>
      </c>
      <c r="Y589" s="118"/>
      <c r="Z589" s="119"/>
      <c r="AA589" s="119"/>
      <c r="AB589" s="120"/>
    </row>
    <row r="590" spans="1:28" s="83" customFormat="1">
      <c r="A590" s="30">
        <v>5</v>
      </c>
      <c r="B590" s="118"/>
      <c r="C590" s="119"/>
      <c r="D590" s="119"/>
      <c r="E590" s="120"/>
      <c r="L590" s="30">
        <v>16</v>
      </c>
      <c r="M590" s="118"/>
      <c r="N590" s="119"/>
      <c r="O590" s="119"/>
      <c r="P590" s="120"/>
      <c r="R590" s="30">
        <v>27</v>
      </c>
      <c r="S590" s="118"/>
      <c r="T590" s="119"/>
      <c r="U590" s="119"/>
      <c r="V590" s="120"/>
      <c r="X590" s="30">
        <v>38</v>
      </c>
      <c r="Y590" s="118"/>
      <c r="Z590" s="119"/>
      <c r="AA590" s="119"/>
      <c r="AB590" s="120"/>
    </row>
    <row r="591" spans="1:28" s="83" customFormat="1">
      <c r="A591" s="30">
        <v>6</v>
      </c>
      <c r="B591" s="118"/>
      <c r="C591" s="119"/>
      <c r="D591" s="119"/>
      <c r="E591" s="120"/>
      <c r="L591" s="30">
        <v>17</v>
      </c>
      <c r="M591" s="118"/>
      <c r="N591" s="119"/>
      <c r="O591" s="119"/>
      <c r="P591" s="120"/>
      <c r="R591" s="30">
        <v>28</v>
      </c>
      <c r="S591" s="118"/>
      <c r="T591" s="119"/>
      <c r="U591" s="119"/>
      <c r="V591" s="120"/>
      <c r="X591" s="30">
        <v>39</v>
      </c>
      <c r="Y591" s="118"/>
      <c r="Z591" s="119"/>
      <c r="AA591" s="119"/>
      <c r="AB591" s="120"/>
    </row>
    <row r="592" spans="1:28" s="83" customFormat="1">
      <c r="A592" s="30">
        <v>7</v>
      </c>
      <c r="B592" s="118"/>
      <c r="C592" s="119"/>
      <c r="D592" s="119"/>
      <c r="E592" s="120"/>
      <c r="L592" s="30">
        <v>18</v>
      </c>
      <c r="M592" s="118"/>
      <c r="N592" s="119"/>
      <c r="O592" s="119"/>
      <c r="P592" s="120"/>
      <c r="R592" s="30">
        <v>29</v>
      </c>
      <c r="S592" s="118"/>
      <c r="T592" s="119"/>
      <c r="U592" s="119"/>
      <c r="V592" s="120"/>
      <c r="X592" s="30">
        <v>40</v>
      </c>
      <c r="Y592" s="118"/>
      <c r="Z592" s="119"/>
      <c r="AA592" s="119"/>
      <c r="AB592" s="120"/>
    </row>
    <row r="593" spans="1:28" s="83" customFormat="1">
      <c r="A593" s="30">
        <v>8</v>
      </c>
      <c r="B593" s="118"/>
      <c r="C593" s="119"/>
      <c r="D593" s="119"/>
      <c r="E593" s="120"/>
      <c r="L593" s="30">
        <v>19</v>
      </c>
      <c r="M593" s="118"/>
      <c r="N593" s="119"/>
      <c r="O593" s="119"/>
      <c r="P593" s="120"/>
      <c r="R593" s="30">
        <v>30</v>
      </c>
      <c r="S593" s="118"/>
      <c r="T593" s="119"/>
      <c r="U593" s="119"/>
      <c r="V593" s="120"/>
      <c r="X593" s="30">
        <v>41</v>
      </c>
      <c r="Y593" s="118"/>
      <c r="Z593" s="119"/>
      <c r="AA593" s="119"/>
      <c r="AB593" s="120"/>
    </row>
    <row r="594" spans="1:28" s="83" customFormat="1">
      <c r="A594" s="30">
        <v>9</v>
      </c>
      <c r="B594" s="118"/>
      <c r="C594" s="119"/>
      <c r="D594" s="119"/>
      <c r="E594" s="120"/>
      <c r="L594" s="30">
        <v>20</v>
      </c>
      <c r="M594" s="118"/>
      <c r="N594" s="119"/>
      <c r="O594" s="119"/>
      <c r="P594" s="120"/>
      <c r="R594" s="30">
        <v>31</v>
      </c>
      <c r="S594" s="118"/>
      <c r="T594" s="119"/>
      <c r="U594" s="119"/>
      <c r="V594" s="120"/>
      <c r="X594" s="30">
        <v>42</v>
      </c>
      <c r="Y594" s="118"/>
      <c r="Z594" s="119"/>
      <c r="AA594" s="119"/>
      <c r="AB594" s="120"/>
    </row>
    <row r="595" spans="1:28" s="83" customFormat="1">
      <c r="A595" s="30">
        <v>10</v>
      </c>
      <c r="B595" s="118"/>
      <c r="C595" s="119"/>
      <c r="D595" s="119"/>
      <c r="E595" s="120"/>
      <c r="L595" s="30">
        <v>21</v>
      </c>
      <c r="M595" s="118"/>
      <c r="N595" s="119"/>
      <c r="O595" s="119"/>
      <c r="P595" s="120"/>
      <c r="R595" s="30">
        <v>32</v>
      </c>
      <c r="S595" s="118"/>
      <c r="T595" s="119"/>
      <c r="U595" s="119"/>
      <c r="V595" s="120"/>
      <c r="X595" s="30">
        <v>43</v>
      </c>
      <c r="Y595" s="118"/>
      <c r="Z595" s="119"/>
      <c r="AA595" s="119"/>
      <c r="AB595" s="120"/>
    </row>
    <row r="596" spans="1:28" s="83" customFormat="1" ht="13.5" thickBot="1">
      <c r="A596" s="30">
        <v>11</v>
      </c>
      <c r="B596" s="118"/>
      <c r="C596" s="119"/>
      <c r="D596" s="119"/>
      <c r="E596" s="120"/>
      <c r="L596" s="30">
        <v>22</v>
      </c>
      <c r="M596" s="118"/>
      <c r="N596" s="119"/>
      <c r="O596" s="119"/>
      <c r="P596" s="120"/>
      <c r="R596" s="30">
        <v>33</v>
      </c>
      <c r="S596" s="118"/>
      <c r="T596" s="119"/>
      <c r="U596" s="119"/>
      <c r="V596" s="120"/>
      <c r="X596" s="31"/>
      <c r="Y596" s="33" t="s">
        <v>3</v>
      </c>
      <c r="Z596" s="34"/>
      <c r="AA596" s="34"/>
      <c r="AB596" s="138">
        <f>SUM(E586:E596)+SUM(P586:P596)+SUM(AB586:AB595)+SUM(V586:V596)</f>
        <v>0</v>
      </c>
    </row>
    <row r="597" spans="1:28" s="83" customFormat="1">
      <c r="B597" s="88"/>
      <c r="C597" s="89"/>
      <c r="D597" s="89"/>
      <c r="E597" s="84"/>
      <c r="M597" s="88"/>
      <c r="N597" s="89"/>
      <c r="O597" s="89"/>
      <c r="P597" s="84"/>
      <c r="S597" s="88"/>
      <c r="T597" s="89"/>
      <c r="U597" s="89"/>
      <c r="V597" s="84"/>
      <c r="Y597" s="88"/>
      <c r="Z597" s="89"/>
      <c r="AA597" s="89"/>
      <c r="AB597" s="84"/>
    </row>
    <row r="598" spans="1:28" s="83" customFormat="1">
      <c r="B598" s="88"/>
      <c r="C598" s="89"/>
      <c r="D598" s="89"/>
      <c r="E598" s="84"/>
      <c r="M598" s="88"/>
      <c r="N598" s="89"/>
      <c r="O598" s="89"/>
      <c r="P598" s="84"/>
      <c r="S598" s="88"/>
      <c r="T598" s="89"/>
      <c r="U598" s="89"/>
      <c r="V598" s="84"/>
      <c r="Y598" s="88"/>
      <c r="Z598" s="89"/>
      <c r="AA598" s="89"/>
      <c r="AB598" s="84"/>
    </row>
    <row r="599" spans="1:28" s="83" customFormat="1">
      <c r="B599" s="88"/>
      <c r="C599" s="89"/>
      <c r="D599" s="89"/>
      <c r="E599" s="84"/>
      <c r="M599" s="88"/>
      <c r="N599" s="89"/>
      <c r="O599" s="89"/>
      <c r="P599" s="84"/>
      <c r="S599" s="88"/>
      <c r="T599" s="89"/>
      <c r="U599" s="89"/>
      <c r="V599" s="84"/>
      <c r="Y599" s="88"/>
      <c r="Z599" s="89"/>
      <c r="AA599" s="89"/>
      <c r="AB599" s="84"/>
    </row>
    <row r="600" spans="1:28" s="83" customFormat="1">
      <c r="B600" s="88"/>
      <c r="C600" s="89"/>
      <c r="D600" s="89"/>
      <c r="E600" s="84"/>
      <c r="M600" s="88"/>
      <c r="N600" s="89"/>
      <c r="O600" s="89"/>
      <c r="P600" s="84"/>
      <c r="S600" s="88"/>
      <c r="T600" s="89"/>
      <c r="U600" s="89"/>
      <c r="V600" s="84"/>
      <c r="Y600" s="88"/>
      <c r="Z600" s="89"/>
      <c r="AA600" s="89"/>
      <c r="AB600" s="84"/>
    </row>
    <row r="601" spans="1:28" s="83" customFormat="1">
      <c r="B601" s="88"/>
      <c r="C601" s="89"/>
      <c r="D601" s="89"/>
      <c r="E601" s="84"/>
      <c r="M601" s="88"/>
      <c r="N601" s="89"/>
      <c r="O601" s="89"/>
      <c r="P601" s="84"/>
      <c r="S601" s="88"/>
      <c r="T601" s="89"/>
      <c r="U601" s="89"/>
      <c r="V601" s="84"/>
      <c r="Y601" s="88"/>
      <c r="Z601" s="89"/>
      <c r="AA601" s="89"/>
      <c r="AB601" s="84"/>
    </row>
    <row r="602" spans="1:28" s="83" customFormat="1">
      <c r="B602" s="88"/>
      <c r="C602" s="89"/>
      <c r="D602" s="89"/>
      <c r="E602" s="84"/>
      <c r="M602" s="88"/>
      <c r="N602" s="89"/>
      <c r="O602" s="89"/>
      <c r="P602" s="84"/>
      <c r="S602" s="88"/>
      <c r="T602" s="89"/>
      <c r="U602" s="89"/>
      <c r="V602" s="84"/>
      <c r="Y602" s="88"/>
      <c r="Z602" s="89"/>
      <c r="AA602" s="89"/>
      <c r="AB602" s="84"/>
    </row>
    <row r="603" spans="1:28" s="83" customFormat="1" ht="13.5" thickBot="1">
      <c r="B603" s="88"/>
      <c r="C603" s="89"/>
      <c r="D603" s="89"/>
      <c r="E603" s="84"/>
      <c r="M603" s="88"/>
      <c r="N603" s="89"/>
      <c r="O603" s="89"/>
      <c r="P603" s="84"/>
      <c r="S603" s="88"/>
      <c r="T603" s="89"/>
      <c r="U603" s="89"/>
      <c r="V603" s="84"/>
      <c r="Y603" s="88"/>
      <c r="Z603" s="89"/>
      <c r="AA603" s="89"/>
      <c r="AB603" s="84"/>
    </row>
    <row r="604" spans="1:28" s="83" customFormat="1" ht="12.75" customHeight="1">
      <c r="A604" s="24">
        <v>28</v>
      </c>
      <c r="B604" s="25"/>
      <c r="C604" s="514" t="s">
        <v>138</v>
      </c>
      <c r="D604" s="514" t="s">
        <v>27</v>
      </c>
      <c r="E604" s="516" t="s">
        <v>13</v>
      </c>
      <c r="L604" s="24">
        <v>28</v>
      </c>
      <c r="M604" s="25"/>
      <c r="N604" s="514" t="s">
        <v>138</v>
      </c>
      <c r="O604" s="514" t="s">
        <v>27</v>
      </c>
      <c r="P604" s="516" t="s">
        <v>13</v>
      </c>
      <c r="R604" s="24">
        <v>28</v>
      </c>
      <c r="S604" s="25"/>
      <c r="T604" s="514" t="s">
        <v>138</v>
      </c>
      <c r="U604" s="514" t="s">
        <v>27</v>
      </c>
      <c r="V604" s="516" t="s">
        <v>13</v>
      </c>
      <c r="X604" s="24">
        <v>28</v>
      </c>
      <c r="Y604" s="25"/>
      <c r="Z604" s="514" t="s">
        <v>138</v>
      </c>
      <c r="AA604" s="514" t="s">
        <v>27</v>
      </c>
      <c r="AB604" s="516" t="s">
        <v>13</v>
      </c>
    </row>
    <row r="605" spans="1:28" s="83" customFormat="1" ht="63.75">
      <c r="A605" s="26" t="s">
        <v>7</v>
      </c>
      <c r="B605" s="50" t="str">
        <f>+"מספר אסמכתא "&amp;B30&amp;"         חזרה לטבלה "</f>
        <v xml:space="preserve">מספר אסמכתא          חזרה לטבלה </v>
      </c>
      <c r="C605" s="515"/>
      <c r="D605" s="515"/>
      <c r="E605" s="517"/>
      <c r="L605" s="26" t="s">
        <v>19</v>
      </c>
      <c r="M605" s="50" t="str">
        <f>+"מספר אסמכתא "&amp;B30&amp;"         חזרה לטבלה "</f>
        <v xml:space="preserve">מספר אסמכתא          חזרה לטבלה </v>
      </c>
      <c r="N605" s="515"/>
      <c r="O605" s="515"/>
      <c r="P605" s="517"/>
      <c r="R605" s="26" t="s">
        <v>19</v>
      </c>
      <c r="S605" s="50" t="str">
        <f>+"מספר אסמכתא "&amp;B30&amp;"         חזרה לטבלה "</f>
        <v xml:space="preserve">מספר אסמכתא          חזרה לטבלה </v>
      </c>
      <c r="T605" s="515"/>
      <c r="U605" s="515"/>
      <c r="V605" s="517"/>
      <c r="X605" s="26" t="s">
        <v>19</v>
      </c>
      <c r="Y605" s="50" t="str">
        <f>+"מספר אסמכתא "&amp;B30&amp;"         חזרה לטבלה "</f>
        <v xml:space="preserve">מספר אסמכתא          חזרה לטבלה </v>
      </c>
      <c r="Z605" s="515"/>
      <c r="AA605" s="515"/>
      <c r="AB605" s="517"/>
    </row>
    <row r="606" spans="1:28" s="83" customFormat="1">
      <c r="A606" s="30">
        <v>1</v>
      </c>
      <c r="B606" s="118"/>
      <c r="C606" s="119"/>
      <c r="D606" s="119"/>
      <c r="E606" s="120"/>
      <c r="L606" s="30">
        <v>12</v>
      </c>
      <c r="M606" s="118"/>
      <c r="N606" s="119"/>
      <c r="O606" s="119"/>
      <c r="P606" s="120"/>
      <c r="R606" s="30">
        <v>23</v>
      </c>
      <c r="S606" s="118"/>
      <c r="T606" s="119"/>
      <c r="U606" s="119"/>
      <c r="V606" s="120"/>
      <c r="X606" s="30">
        <v>34</v>
      </c>
      <c r="Y606" s="118"/>
      <c r="Z606" s="119"/>
      <c r="AA606" s="119"/>
      <c r="AB606" s="120"/>
    </row>
    <row r="607" spans="1:28" s="83" customFormat="1">
      <c r="A607" s="30">
        <v>2</v>
      </c>
      <c r="B607" s="118"/>
      <c r="C607" s="119"/>
      <c r="D607" s="119"/>
      <c r="E607" s="120"/>
      <c r="L607" s="30">
        <v>13</v>
      </c>
      <c r="M607" s="118"/>
      <c r="N607" s="119"/>
      <c r="O607" s="119"/>
      <c r="P607" s="120"/>
      <c r="R607" s="30">
        <v>24</v>
      </c>
      <c r="S607" s="118"/>
      <c r="T607" s="119"/>
      <c r="U607" s="119"/>
      <c r="V607" s="120"/>
      <c r="X607" s="30">
        <v>35</v>
      </c>
      <c r="Y607" s="118"/>
      <c r="Z607" s="119"/>
      <c r="AA607" s="119"/>
      <c r="AB607" s="120"/>
    </row>
    <row r="608" spans="1:28" s="83" customFormat="1">
      <c r="A608" s="30">
        <v>3</v>
      </c>
      <c r="B608" s="118"/>
      <c r="C608" s="119"/>
      <c r="D608" s="119"/>
      <c r="E608" s="120"/>
      <c r="L608" s="30">
        <v>14</v>
      </c>
      <c r="M608" s="118"/>
      <c r="N608" s="119"/>
      <c r="O608" s="119"/>
      <c r="P608" s="120"/>
      <c r="R608" s="30">
        <v>25</v>
      </c>
      <c r="S608" s="118"/>
      <c r="T608" s="119"/>
      <c r="U608" s="119"/>
      <c r="V608" s="120"/>
      <c r="X608" s="30">
        <v>36</v>
      </c>
      <c r="Y608" s="118"/>
      <c r="Z608" s="119"/>
      <c r="AA608" s="119"/>
      <c r="AB608" s="120"/>
    </row>
    <row r="609" spans="1:28" s="83" customFormat="1">
      <c r="A609" s="30">
        <v>4</v>
      </c>
      <c r="B609" s="118"/>
      <c r="C609" s="119"/>
      <c r="D609" s="119"/>
      <c r="E609" s="120"/>
      <c r="L609" s="30">
        <v>15</v>
      </c>
      <c r="M609" s="118"/>
      <c r="N609" s="119"/>
      <c r="O609" s="119"/>
      <c r="P609" s="120"/>
      <c r="R609" s="30">
        <v>26</v>
      </c>
      <c r="S609" s="118"/>
      <c r="T609" s="119"/>
      <c r="U609" s="119"/>
      <c r="V609" s="120"/>
      <c r="X609" s="30">
        <v>37</v>
      </c>
      <c r="Y609" s="118"/>
      <c r="Z609" s="119"/>
      <c r="AA609" s="119"/>
      <c r="AB609" s="120"/>
    </row>
    <row r="610" spans="1:28" s="83" customFormat="1">
      <c r="A610" s="30">
        <v>5</v>
      </c>
      <c r="B610" s="118"/>
      <c r="C610" s="119"/>
      <c r="D610" s="119"/>
      <c r="E610" s="120"/>
      <c r="L610" s="30">
        <v>16</v>
      </c>
      <c r="M610" s="118"/>
      <c r="N610" s="119"/>
      <c r="O610" s="119"/>
      <c r="P610" s="120"/>
      <c r="R610" s="30">
        <v>27</v>
      </c>
      <c r="S610" s="118"/>
      <c r="T610" s="119"/>
      <c r="U610" s="119"/>
      <c r="V610" s="120"/>
      <c r="X610" s="30">
        <v>38</v>
      </c>
      <c r="Y610" s="118"/>
      <c r="Z610" s="119"/>
      <c r="AA610" s="119"/>
      <c r="AB610" s="120"/>
    </row>
    <row r="611" spans="1:28" s="83" customFormat="1">
      <c r="A611" s="30">
        <v>6</v>
      </c>
      <c r="B611" s="118"/>
      <c r="C611" s="119"/>
      <c r="D611" s="119"/>
      <c r="E611" s="120"/>
      <c r="L611" s="30">
        <v>17</v>
      </c>
      <c r="M611" s="118"/>
      <c r="N611" s="119"/>
      <c r="O611" s="119"/>
      <c r="P611" s="120"/>
      <c r="R611" s="30">
        <v>28</v>
      </c>
      <c r="S611" s="118"/>
      <c r="T611" s="119"/>
      <c r="U611" s="119"/>
      <c r="V611" s="120"/>
      <c r="X611" s="30">
        <v>39</v>
      </c>
      <c r="Y611" s="118"/>
      <c r="Z611" s="119"/>
      <c r="AA611" s="119"/>
      <c r="AB611" s="120"/>
    </row>
    <row r="612" spans="1:28" s="83" customFormat="1">
      <c r="A612" s="30">
        <v>7</v>
      </c>
      <c r="B612" s="118"/>
      <c r="C612" s="119"/>
      <c r="D612" s="119"/>
      <c r="E612" s="120"/>
      <c r="L612" s="30">
        <v>18</v>
      </c>
      <c r="M612" s="118"/>
      <c r="N612" s="119"/>
      <c r="O612" s="119"/>
      <c r="P612" s="120"/>
      <c r="R612" s="30">
        <v>29</v>
      </c>
      <c r="S612" s="118"/>
      <c r="T612" s="119"/>
      <c r="U612" s="119"/>
      <c r="V612" s="120"/>
      <c r="X612" s="30">
        <v>40</v>
      </c>
      <c r="Y612" s="118"/>
      <c r="Z612" s="119"/>
      <c r="AA612" s="119"/>
      <c r="AB612" s="120"/>
    </row>
    <row r="613" spans="1:28" s="83" customFormat="1">
      <c r="A613" s="30">
        <v>8</v>
      </c>
      <c r="B613" s="118"/>
      <c r="C613" s="119"/>
      <c r="D613" s="119"/>
      <c r="E613" s="120"/>
      <c r="L613" s="30">
        <v>19</v>
      </c>
      <c r="M613" s="118"/>
      <c r="N613" s="119"/>
      <c r="O613" s="119"/>
      <c r="P613" s="120"/>
      <c r="R613" s="30">
        <v>30</v>
      </c>
      <c r="S613" s="118"/>
      <c r="T613" s="119"/>
      <c r="U613" s="119"/>
      <c r="V613" s="120"/>
      <c r="X613" s="30">
        <v>41</v>
      </c>
      <c r="Y613" s="118"/>
      <c r="Z613" s="119"/>
      <c r="AA613" s="119"/>
      <c r="AB613" s="120"/>
    </row>
    <row r="614" spans="1:28" s="83" customFormat="1">
      <c r="A614" s="30">
        <v>9</v>
      </c>
      <c r="B614" s="118"/>
      <c r="C614" s="119"/>
      <c r="D614" s="119"/>
      <c r="E614" s="120"/>
      <c r="L614" s="30">
        <v>20</v>
      </c>
      <c r="M614" s="118"/>
      <c r="N614" s="119"/>
      <c r="O614" s="119"/>
      <c r="P614" s="120"/>
      <c r="R614" s="30">
        <v>31</v>
      </c>
      <c r="S614" s="118"/>
      <c r="T614" s="119"/>
      <c r="U614" s="119"/>
      <c r="V614" s="120"/>
      <c r="X614" s="30">
        <v>42</v>
      </c>
      <c r="Y614" s="118"/>
      <c r="Z614" s="119"/>
      <c r="AA614" s="119"/>
      <c r="AB614" s="120"/>
    </row>
    <row r="615" spans="1:28" s="83" customFormat="1">
      <c r="A615" s="30">
        <v>10</v>
      </c>
      <c r="B615" s="118"/>
      <c r="C615" s="119"/>
      <c r="D615" s="119"/>
      <c r="E615" s="120"/>
      <c r="L615" s="30">
        <v>21</v>
      </c>
      <c r="M615" s="118"/>
      <c r="N615" s="119"/>
      <c r="O615" s="119"/>
      <c r="P615" s="120"/>
      <c r="R615" s="30">
        <v>32</v>
      </c>
      <c r="S615" s="118"/>
      <c r="T615" s="119"/>
      <c r="U615" s="119"/>
      <c r="V615" s="120"/>
      <c r="X615" s="30">
        <v>43</v>
      </c>
      <c r="Y615" s="118"/>
      <c r="Z615" s="119"/>
      <c r="AA615" s="119"/>
      <c r="AB615" s="120"/>
    </row>
    <row r="616" spans="1:28" s="83" customFormat="1" ht="13.5" thickBot="1">
      <c r="A616" s="30">
        <v>11</v>
      </c>
      <c r="B616" s="118"/>
      <c r="C616" s="119"/>
      <c r="D616" s="119"/>
      <c r="E616" s="120"/>
      <c r="L616" s="30">
        <v>22</v>
      </c>
      <c r="M616" s="118"/>
      <c r="N616" s="119"/>
      <c r="O616" s="119"/>
      <c r="P616" s="120"/>
      <c r="R616" s="30">
        <v>33</v>
      </c>
      <c r="S616" s="118"/>
      <c r="T616" s="119"/>
      <c r="U616" s="119"/>
      <c r="V616" s="120"/>
      <c r="X616" s="31"/>
      <c r="Y616" s="33" t="s">
        <v>3</v>
      </c>
      <c r="Z616" s="34"/>
      <c r="AA616" s="34"/>
      <c r="AB616" s="138">
        <f>SUM(E606:E616)+SUM(P606:P616)+SUM(AB606:AB615)+SUM(V606:V616)</f>
        <v>0</v>
      </c>
    </row>
    <row r="617" spans="1:28" s="83" customFormat="1">
      <c r="B617" s="88"/>
      <c r="C617" s="89"/>
      <c r="D617" s="89"/>
      <c r="E617" s="84"/>
      <c r="M617" s="88"/>
      <c r="N617" s="89"/>
      <c r="O617" s="89"/>
      <c r="P617" s="84"/>
      <c r="S617" s="88"/>
      <c r="T617" s="89"/>
      <c r="U617" s="89"/>
      <c r="V617" s="84"/>
      <c r="Y617" s="88"/>
      <c r="Z617" s="89"/>
      <c r="AA617" s="89"/>
      <c r="AB617" s="84"/>
    </row>
    <row r="618" spans="1:28" s="83" customFormat="1">
      <c r="B618" s="88"/>
      <c r="C618" s="89"/>
      <c r="D618" s="89"/>
      <c r="E618" s="84"/>
      <c r="M618" s="88"/>
      <c r="N618" s="89"/>
      <c r="O618" s="89"/>
      <c r="P618" s="84"/>
      <c r="S618" s="88"/>
      <c r="T618" s="89"/>
      <c r="U618" s="89"/>
      <c r="V618" s="84"/>
      <c r="Y618" s="88"/>
      <c r="Z618" s="89"/>
      <c r="AA618" s="89"/>
      <c r="AB618" s="84"/>
    </row>
    <row r="619" spans="1:28" s="83" customFormat="1">
      <c r="B619" s="88"/>
      <c r="C619" s="89"/>
      <c r="D619" s="89"/>
      <c r="E619" s="84"/>
      <c r="M619" s="88"/>
      <c r="N619" s="89"/>
      <c r="O619" s="89"/>
      <c r="P619" s="84"/>
      <c r="S619" s="88"/>
      <c r="T619" s="89"/>
      <c r="U619" s="89"/>
      <c r="V619" s="84"/>
      <c r="Y619" s="88"/>
      <c r="Z619" s="89"/>
      <c r="AA619" s="89"/>
      <c r="AB619" s="84"/>
    </row>
    <row r="620" spans="1:28" s="83" customFormat="1">
      <c r="B620" s="88"/>
      <c r="C620" s="89"/>
      <c r="D620" s="89"/>
      <c r="E620" s="84"/>
      <c r="M620" s="88"/>
      <c r="N620" s="89"/>
      <c r="O620" s="89"/>
      <c r="P620" s="84"/>
      <c r="S620" s="88"/>
      <c r="T620" s="89"/>
      <c r="U620" s="89"/>
      <c r="V620" s="84"/>
      <c r="Y620" s="88"/>
      <c r="Z620" s="89"/>
      <c r="AA620" s="89"/>
      <c r="AB620" s="84"/>
    </row>
    <row r="621" spans="1:28" s="83" customFormat="1">
      <c r="B621" s="88"/>
      <c r="C621" s="89"/>
      <c r="D621" s="89"/>
      <c r="E621" s="84"/>
      <c r="M621" s="88"/>
      <c r="N621" s="89"/>
      <c r="O621" s="89"/>
      <c r="P621" s="84"/>
      <c r="S621" s="88"/>
      <c r="T621" s="89"/>
      <c r="U621" s="89"/>
      <c r="V621" s="84"/>
      <c r="Y621" s="88"/>
      <c r="Z621" s="89"/>
      <c r="AA621" s="89"/>
      <c r="AB621" s="84"/>
    </row>
    <row r="622" spans="1:28" s="83" customFormat="1">
      <c r="B622" s="88"/>
      <c r="C622" s="89"/>
      <c r="D622" s="89"/>
      <c r="E622" s="84"/>
      <c r="M622" s="88"/>
      <c r="N622" s="89"/>
      <c r="O622" s="89"/>
      <c r="P622" s="84"/>
      <c r="S622" s="88"/>
      <c r="T622" s="89"/>
      <c r="U622" s="89"/>
      <c r="V622" s="84"/>
      <c r="Y622" s="88"/>
      <c r="Z622" s="89"/>
      <c r="AA622" s="89"/>
      <c r="AB622" s="84"/>
    </row>
    <row r="623" spans="1:28" s="83" customFormat="1" ht="13.5" thickBot="1">
      <c r="B623" s="88"/>
      <c r="C623" s="89"/>
      <c r="D623" s="89"/>
      <c r="E623" s="84"/>
      <c r="M623" s="88"/>
      <c r="N623" s="89"/>
      <c r="O623" s="89"/>
      <c r="P623" s="84"/>
      <c r="S623" s="88"/>
      <c r="T623" s="89"/>
      <c r="U623" s="89"/>
      <c r="V623" s="84"/>
      <c r="Y623" s="88"/>
      <c r="Z623" s="89"/>
      <c r="AA623" s="89"/>
      <c r="AB623" s="84"/>
    </row>
    <row r="624" spans="1:28" s="83" customFormat="1" ht="12.75" customHeight="1">
      <c r="A624" s="24">
        <v>29</v>
      </c>
      <c r="B624" s="25"/>
      <c r="C624" s="514" t="s">
        <v>138</v>
      </c>
      <c r="D624" s="514" t="s">
        <v>27</v>
      </c>
      <c r="E624" s="516" t="s">
        <v>13</v>
      </c>
      <c r="L624" s="24">
        <v>29</v>
      </c>
      <c r="M624" s="25"/>
      <c r="N624" s="514" t="s">
        <v>138</v>
      </c>
      <c r="O624" s="514" t="s">
        <v>27</v>
      </c>
      <c r="P624" s="516" t="s">
        <v>13</v>
      </c>
      <c r="R624" s="24">
        <v>29</v>
      </c>
      <c r="S624" s="25"/>
      <c r="T624" s="514" t="s">
        <v>138</v>
      </c>
      <c r="U624" s="514" t="s">
        <v>27</v>
      </c>
      <c r="V624" s="516" t="s">
        <v>13</v>
      </c>
      <c r="X624" s="24">
        <v>29</v>
      </c>
      <c r="Y624" s="25"/>
      <c r="Z624" s="514" t="s">
        <v>138</v>
      </c>
      <c r="AA624" s="514" t="s">
        <v>27</v>
      </c>
      <c r="AB624" s="516" t="s">
        <v>13</v>
      </c>
    </row>
    <row r="625" spans="1:28" s="83" customFormat="1" ht="63.75">
      <c r="A625" s="26" t="s">
        <v>7</v>
      </c>
      <c r="B625" s="50" t="str">
        <f>+"מספר אסמכתא "&amp;B31&amp;"         חזרה לטבלה "</f>
        <v xml:space="preserve">מספר אסמכתא          חזרה לטבלה </v>
      </c>
      <c r="C625" s="515"/>
      <c r="D625" s="515"/>
      <c r="E625" s="517"/>
      <c r="L625" s="26" t="s">
        <v>19</v>
      </c>
      <c r="M625" s="50" t="str">
        <f>+"מספר אסמכתא "&amp;B31&amp;"         חזרה לטבלה "</f>
        <v xml:space="preserve">מספר אסמכתא          חזרה לטבלה </v>
      </c>
      <c r="N625" s="515"/>
      <c r="O625" s="515"/>
      <c r="P625" s="517"/>
      <c r="R625" s="26" t="s">
        <v>19</v>
      </c>
      <c r="S625" s="50" t="str">
        <f>+"מספר אסמכתא "&amp;B31&amp;"         חזרה לטבלה "</f>
        <v xml:space="preserve">מספר אסמכתא          חזרה לטבלה </v>
      </c>
      <c r="T625" s="515"/>
      <c r="U625" s="515"/>
      <c r="V625" s="517"/>
      <c r="X625" s="26" t="s">
        <v>19</v>
      </c>
      <c r="Y625" s="50" t="str">
        <f>+"מספר אסמכתא "&amp;B31&amp;"         חזרה לטבלה "</f>
        <v xml:space="preserve">מספר אסמכתא          חזרה לטבלה </v>
      </c>
      <c r="Z625" s="515"/>
      <c r="AA625" s="515"/>
      <c r="AB625" s="517"/>
    </row>
    <row r="626" spans="1:28" s="83" customFormat="1">
      <c r="A626" s="30">
        <v>1</v>
      </c>
      <c r="B626" s="118"/>
      <c r="C626" s="119"/>
      <c r="D626" s="119"/>
      <c r="E626" s="120"/>
      <c r="L626" s="30">
        <v>12</v>
      </c>
      <c r="M626" s="118"/>
      <c r="N626" s="119"/>
      <c r="O626" s="119"/>
      <c r="P626" s="120"/>
      <c r="R626" s="30">
        <v>23</v>
      </c>
      <c r="S626" s="118"/>
      <c r="T626" s="119"/>
      <c r="U626" s="119"/>
      <c r="V626" s="120"/>
      <c r="X626" s="30">
        <v>34</v>
      </c>
      <c r="Y626" s="118"/>
      <c r="Z626" s="119"/>
      <c r="AA626" s="119"/>
      <c r="AB626" s="120"/>
    </row>
    <row r="627" spans="1:28" s="83" customFormat="1">
      <c r="A627" s="30">
        <v>2</v>
      </c>
      <c r="B627" s="118"/>
      <c r="C627" s="119"/>
      <c r="D627" s="119"/>
      <c r="E627" s="120"/>
      <c r="L627" s="30">
        <v>13</v>
      </c>
      <c r="M627" s="118"/>
      <c r="N627" s="119"/>
      <c r="O627" s="119"/>
      <c r="P627" s="120"/>
      <c r="R627" s="30">
        <v>24</v>
      </c>
      <c r="S627" s="118"/>
      <c r="T627" s="119"/>
      <c r="U627" s="119"/>
      <c r="V627" s="120"/>
      <c r="X627" s="30">
        <v>35</v>
      </c>
      <c r="Y627" s="118"/>
      <c r="Z627" s="119"/>
      <c r="AA627" s="119"/>
      <c r="AB627" s="120"/>
    </row>
    <row r="628" spans="1:28" s="83" customFormat="1">
      <c r="A628" s="30">
        <v>3</v>
      </c>
      <c r="B628" s="118"/>
      <c r="C628" s="119"/>
      <c r="D628" s="119"/>
      <c r="E628" s="120"/>
      <c r="L628" s="30">
        <v>14</v>
      </c>
      <c r="M628" s="118"/>
      <c r="N628" s="119"/>
      <c r="O628" s="119"/>
      <c r="P628" s="120"/>
      <c r="R628" s="30">
        <v>25</v>
      </c>
      <c r="S628" s="118"/>
      <c r="T628" s="119"/>
      <c r="U628" s="119"/>
      <c r="V628" s="120"/>
      <c r="X628" s="30">
        <v>36</v>
      </c>
      <c r="Y628" s="118"/>
      <c r="Z628" s="119"/>
      <c r="AA628" s="119"/>
      <c r="AB628" s="120"/>
    </row>
    <row r="629" spans="1:28" s="83" customFormat="1">
      <c r="A629" s="30">
        <v>4</v>
      </c>
      <c r="B629" s="118"/>
      <c r="C629" s="119"/>
      <c r="D629" s="119"/>
      <c r="E629" s="120"/>
      <c r="L629" s="30">
        <v>15</v>
      </c>
      <c r="M629" s="118"/>
      <c r="N629" s="119"/>
      <c r="O629" s="119"/>
      <c r="P629" s="120"/>
      <c r="R629" s="30">
        <v>26</v>
      </c>
      <c r="S629" s="118"/>
      <c r="T629" s="119"/>
      <c r="U629" s="119"/>
      <c r="V629" s="120"/>
      <c r="X629" s="30">
        <v>37</v>
      </c>
      <c r="Y629" s="118"/>
      <c r="Z629" s="119"/>
      <c r="AA629" s="119"/>
      <c r="AB629" s="120"/>
    </row>
    <row r="630" spans="1:28" s="83" customFormat="1">
      <c r="A630" s="30">
        <v>5</v>
      </c>
      <c r="B630" s="118"/>
      <c r="C630" s="119"/>
      <c r="D630" s="119"/>
      <c r="E630" s="120"/>
      <c r="L630" s="30">
        <v>16</v>
      </c>
      <c r="M630" s="118"/>
      <c r="N630" s="119"/>
      <c r="O630" s="119"/>
      <c r="P630" s="120"/>
      <c r="R630" s="30">
        <v>27</v>
      </c>
      <c r="S630" s="118"/>
      <c r="T630" s="119"/>
      <c r="U630" s="119"/>
      <c r="V630" s="120"/>
      <c r="X630" s="30">
        <v>38</v>
      </c>
      <c r="Y630" s="118"/>
      <c r="Z630" s="119"/>
      <c r="AA630" s="119"/>
      <c r="AB630" s="120"/>
    </row>
    <row r="631" spans="1:28" s="83" customFormat="1">
      <c r="A631" s="30">
        <v>6</v>
      </c>
      <c r="B631" s="118"/>
      <c r="C631" s="119"/>
      <c r="D631" s="119"/>
      <c r="E631" s="120"/>
      <c r="L631" s="30">
        <v>17</v>
      </c>
      <c r="M631" s="118"/>
      <c r="N631" s="119"/>
      <c r="O631" s="119"/>
      <c r="P631" s="120"/>
      <c r="R631" s="30">
        <v>28</v>
      </c>
      <c r="S631" s="118"/>
      <c r="T631" s="119"/>
      <c r="U631" s="119"/>
      <c r="V631" s="120"/>
      <c r="X631" s="30">
        <v>39</v>
      </c>
      <c r="Y631" s="118"/>
      <c r="Z631" s="119"/>
      <c r="AA631" s="119"/>
      <c r="AB631" s="120"/>
    </row>
    <row r="632" spans="1:28" s="83" customFormat="1">
      <c r="A632" s="30">
        <v>7</v>
      </c>
      <c r="B632" s="118"/>
      <c r="C632" s="119"/>
      <c r="D632" s="119"/>
      <c r="E632" s="120"/>
      <c r="L632" s="30">
        <v>18</v>
      </c>
      <c r="M632" s="118"/>
      <c r="N632" s="119"/>
      <c r="O632" s="119"/>
      <c r="P632" s="120"/>
      <c r="R632" s="30">
        <v>29</v>
      </c>
      <c r="S632" s="118"/>
      <c r="T632" s="119"/>
      <c r="U632" s="119"/>
      <c r="V632" s="120"/>
      <c r="X632" s="30">
        <v>40</v>
      </c>
      <c r="Y632" s="118"/>
      <c r="Z632" s="119"/>
      <c r="AA632" s="119"/>
      <c r="AB632" s="120"/>
    </row>
    <row r="633" spans="1:28" s="83" customFormat="1">
      <c r="A633" s="30">
        <v>8</v>
      </c>
      <c r="B633" s="118"/>
      <c r="C633" s="119"/>
      <c r="D633" s="119"/>
      <c r="E633" s="120"/>
      <c r="L633" s="30">
        <v>19</v>
      </c>
      <c r="M633" s="118"/>
      <c r="N633" s="119"/>
      <c r="O633" s="119"/>
      <c r="P633" s="120"/>
      <c r="R633" s="30">
        <v>30</v>
      </c>
      <c r="S633" s="118"/>
      <c r="T633" s="119"/>
      <c r="U633" s="119"/>
      <c r="V633" s="120"/>
      <c r="X633" s="30">
        <v>41</v>
      </c>
      <c r="Y633" s="118"/>
      <c r="Z633" s="119"/>
      <c r="AA633" s="119"/>
      <c r="AB633" s="120"/>
    </row>
    <row r="634" spans="1:28" s="83" customFormat="1">
      <c r="A634" s="30">
        <v>9</v>
      </c>
      <c r="B634" s="118"/>
      <c r="C634" s="119"/>
      <c r="D634" s="119"/>
      <c r="E634" s="120"/>
      <c r="L634" s="30">
        <v>20</v>
      </c>
      <c r="M634" s="118"/>
      <c r="N634" s="119"/>
      <c r="O634" s="119"/>
      <c r="P634" s="120"/>
      <c r="R634" s="30">
        <v>31</v>
      </c>
      <c r="S634" s="118"/>
      <c r="T634" s="119"/>
      <c r="U634" s="119"/>
      <c r="V634" s="120"/>
      <c r="X634" s="30">
        <v>42</v>
      </c>
      <c r="Y634" s="118"/>
      <c r="Z634" s="119"/>
      <c r="AA634" s="119"/>
      <c r="AB634" s="120"/>
    </row>
    <row r="635" spans="1:28" s="83" customFormat="1">
      <c r="A635" s="30">
        <v>10</v>
      </c>
      <c r="B635" s="118"/>
      <c r="C635" s="119"/>
      <c r="D635" s="119"/>
      <c r="E635" s="120"/>
      <c r="L635" s="30">
        <v>21</v>
      </c>
      <c r="M635" s="118"/>
      <c r="N635" s="119"/>
      <c r="O635" s="119"/>
      <c r="P635" s="120"/>
      <c r="R635" s="30">
        <v>32</v>
      </c>
      <c r="S635" s="118"/>
      <c r="T635" s="119"/>
      <c r="U635" s="119"/>
      <c r="V635" s="120"/>
      <c r="X635" s="30">
        <v>43</v>
      </c>
      <c r="Y635" s="118"/>
      <c r="Z635" s="119"/>
      <c r="AA635" s="119"/>
      <c r="AB635" s="120"/>
    </row>
    <row r="636" spans="1:28" s="83" customFormat="1" ht="13.5" thickBot="1">
      <c r="A636" s="30">
        <v>11</v>
      </c>
      <c r="B636" s="118"/>
      <c r="C636" s="119"/>
      <c r="D636" s="119"/>
      <c r="E636" s="120"/>
      <c r="L636" s="30">
        <v>22</v>
      </c>
      <c r="M636" s="118"/>
      <c r="N636" s="119"/>
      <c r="O636" s="119"/>
      <c r="P636" s="120"/>
      <c r="R636" s="30">
        <v>33</v>
      </c>
      <c r="S636" s="118"/>
      <c r="T636" s="119"/>
      <c r="U636" s="119"/>
      <c r="V636" s="120"/>
      <c r="X636" s="31"/>
      <c r="Y636" s="33" t="s">
        <v>3</v>
      </c>
      <c r="Z636" s="34"/>
      <c r="AA636" s="34"/>
      <c r="AB636" s="138">
        <f>SUM(E626:E636)+SUM(P626:P636)+SUM(AB626:AB635)+SUM(V626:V636)</f>
        <v>0</v>
      </c>
    </row>
    <row r="637" spans="1:28" s="83" customFormat="1">
      <c r="B637" s="88"/>
      <c r="C637" s="89"/>
      <c r="D637" s="89"/>
      <c r="E637" s="84"/>
      <c r="M637" s="88"/>
      <c r="N637" s="89"/>
      <c r="O637" s="89"/>
      <c r="P637" s="84"/>
      <c r="S637" s="88"/>
      <c r="T637" s="89"/>
      <c r="U637" s="89"/>
      <c r="V637" s="84"/>
      <c r="Y637" s="88"/>
      <c r="Z637" s="89"/>
      <c r="AA637" s="89"/>
      <c r="AB637" s="84"/>
    </row>
    <row r="638" spans="1:28" s="83" customFormat="1">
      <c r="B638" s="88"/>
      <c r="C638" s="89"/>
      <c r="D638" s="89"/>
      <c r="E638" s="84"/>
      <c r="M638" s="88"/>
      <c r="N638" s="89"/>
      <c r="O638" s="89"/>
      <c r="P638" s="84"/>
      <c r="S638" s="88"/>
      <c r="T638" s="89"/>
      <c r="U638" s="89"/>
      <c r="V638" s="84"/>
      <c r="Y638" s="88"/>
      <c r="Z638" s="89"/>
      <c r="AA638" s="89"/>
      <c r="AB638" s="84"/>
    </row>
    <row r="639" spans="1:28" s="83" customFormat="1">
      <c r="B639" s="88"/>
      <c r="C639" s="89"/>
      <c r="D639" s="89"/>
      <c r="E639" s="84"/>
      <c r="M639" s="88"/>
      <c r="N639" s="89"/>
      <c r="O639" s="89"/>
      <c r="P639" s="84"/>
      <c r="S639" s="88"/>
      <c r="T639" s="89"/>
      <c r="U639" s="89"/>
      <c r="V639" s="84"/>
      <c r="Y639" s="88"/>
      <c r="Z639" s="89"/>
      <c r="AA639" s="89"/>
      <c r="AB639" s="84"/>
    </row>
    <row r="640" spans="1:28" s="83" customFormat="1">
      <c r="B640" s="88"/>
      <c r="C640" s="89"/>
      <c r="D640" s="89"/>
      <c r="E640" s="84"/>
      <c r="M640" s="88"/>
      <c r="N640" s="89"/>
      <c r="O640" s="89"/>
      <c r="P640" s="84"/>
      <c r="S640" s="88"/>
      <c r="T640" s="89"/>
      <c r="U640" s="89"/>
      <c r="V640" s="84"/>
      <c r="Y640" s="88"/>
      <c r="Z640" s="89"/>
      <c r="AA640" s="89"/>
      <c r="AB640" s="84"/>
    </row>
    <row r="641" spans="1:28" s="83" customFormat="1">
      <c r="B641" s="88"/>
      <c r="C641" s="89"/>
      <c r="D641" s="89"/>
      <c r="E641" s="84"/>
      <c r="M641" s="88"/>
      <c r="N641" s="89"/>
      <c r="O641" s="89"/>
      <c r="P641" s="84"/>
      <c r="S641" s="88"/>
      <c r="T641" s="89"/>
      <c r="U641" s="89"/>
      <c r="V641" s="84"/>
      <c r="Y641" s="88"/>
      <c r="Z641" s="89"/>
      <c r="AA641" s="89"/>
      <c r="AB641" s="84"/>
    </row>
    <row r="642" spans="1:28" s="83" customFormat="1">
      <c r="B642" s="88"/>
      <c r="C642" s="89"/>
      <c r="D642" s="89"/>
      <c r="E642" s="84"/>
      <c r="M642" s="88"/>
      <c r="N642" s="89"/>
      <c r="O642" s="89"/>
      <c r="P642" s="84"/>
      <c r="S642" s="88"/>
      <c r="T642" s="89"/>
      <c r="U642" s="89"/>
      <c r="V642" s="84"/>
      <c r="Y642" s="88"/>
      <c r="Z642" s="89"/>
      <c r="AA642" s="89"/>
    </row>
    <row r="643" spans="1:28" s="83" customFormat="1" ht="13.5" thickBot="1">
      <c r="B643" s="88"/>
      <c r="C643" s="89"/>
      <c r="D643" s="89"/>
      <c r="E643" s="84"/>
      <c r="M643" s="88"/>
      <c r="N643" s="89"/>
      <c r="O643" s="89"/>
      <c r="P643" s="84"/>
      <c r="S643" s="88"/>
      <c r="T643" s="89"/>
      <c r="U643" s="89"/>
      <c r="V643" s="84"/>
      <c r="Y643" s="88"/>
      <c r="Z643" s="89"/>
      <c r="AA643" s="89"/>
      <c r="AB643" s="84"/>
    </row>
    <row r="644" spans="1:28" s="83" customFormat="1" ht="12.75" customHeight="1">
      <c r="A644" s="24">
        <v>30</v>
      </c>
      <c r="B644" s="25"/>
      <c r="C644" s="514" t="s">
        <v>138</v>
      </c>
      <c r="D644" s="514" t="s">
        <v>27</v>
      </c>
      <c r="E644" s="516" t="s">
        <v>13</v>
      </c>
      <c r="L644" s="24">
        <v>30</v>
      </c>
      <c r="M644" s="25"/>
      <c r="N644" s="514" t="s">
        <v>138</v>
      </c>
      <c r="O644" s="514" t="s">
        <v>27</v>
      </c>
      <c r="P644" s="516" t="s">
        <v>13</v>
      </c>
      <c r="R644" s="24">
        <v>30</v>
      </c>
      <c r="S644" s="25"/>
      <c r="T644" s="514" t="s">
        <v>138</v>
      </c>
      <c r="U644" s="514" t="s">
        <v>27</v>
      </c>
      <c r="V644" s="516" t="s">
        <v>13</v>
      </c>
      <c r="X644" s="24">
        <v>30</v>
      </c>
      <c r="Y644" s="25"/>
      <c r="Z644" s="514" t="s">
        <v>138</v>
      </c>
      <c r="AA644" s="514" t="s">
        <v>27</v>
      </c>
      <c r="AB644" s="516" t="s">
        <v>13</v>
      </c>
    </row>
    <row r="645" spans="1:28" s="83" customFormat="1" ht="63.75">
      <c r="A645" s="26" t="s">
        <v>7</v>
      </c>
      <c r="B645" s="50" t="str">
        <f>+"מספר אסמכתא "&amp;B32&amp;"         חזרה לטבלה "</f>
        <v xml:space="preserve">מספר אסמכתא          חזרה לטבלה </v>
      </c>
      <c r="C645" s="515"/>
      <c r="D645" s="515"/>
      <c r="E645" s="517"/>
      <c r="L645" s="26" t="s">
        <v>19</v>
      </c>
      <c r="M645" s="50" t="str">
        <f>+"מספר אסמכתא "&amp;B32&amp;"         חזרה לטבלה "</f>
        <v xml:space="preserve">מספר אסמכתא          חזרה לטבלה </v>
      </c>
      <c r="N645" s="515"/>
      <c r="O645" s="515"/>
      <c r="P645" s="517"/>
      <c r="R645" s="26" t="s">
        <v>19</v>
      </c>
      <c r="S645" s="50" t="str">
        <f>+"מספר אסמכתא "&amp;B32&amp;"         חזרה לטבלה "</f>
        <v xml:space="preserve">מספר אסמכתא          חזרה לטבלה </v>
      </c>
      <c r="T645" s="515"/>
      <c r="U645" s="515"/>
      <c r="V645" s="517"/>
      <c r="X645" s="26" t="s">
        <v>19</v>
      </c>
      <c r="Y645" s="50" t="str">
        <f>+"מספר אסמכתא "&amp;B32&amp;"         חזרה לטבלה "</f>
        <v xml:space="preserve">מספר אסמכתא          חזרה לטבלה </v>
      </c>
      <c r="Z645" s="515"/>
      <c r="AA645" s="515"/>
      <c r="AB645" s="517"/>
    </row>
    <row r="646" spans="1:28" s="83" customFormat="1">
      <c r="A646" s="30">
        <v>1</v>
      </c>
      <c r="B646" s="118"/>
      <c r="C646" s="119"/>
      <c r="D646" s="119"/>
      <c r="E646" s="120"/>
      <c r="L646" s="30">
        <v>12</v>
      </c>
      <c r="M646" s="118"/>
      <c r="N646" s="119"/>
      <c r="O646" s="119"/>
      <c r="P646" s="120"/>
      <c r="R646" s="30">
        <v>23</v>
      </c>
      <c r="S646" s="118"/>
      <c r="T646" s="119"/>
      <c r="U646" s="119"/>
      <c r="V646" s="120"/>
      <c r="X646" s="30">
        <v>34</v>
      </c>
      <c r="Y646" s="118"/>
      <c r="Z646" s="119"/>
      <c r="AA646" s="119"/>
      <c r="AB646" s="120"/>
    </row>
    <row r="647" spans="1:28" s="83" customFormat="1">
      <c r="A647" s="30">
        <v>2</v>
      </c>
      <c r="B647" s="118"/>
      <c r="C647" s="119"/>
      <c r="D647" s="119"/>
      <c r="E647" s="120"/>
      <c r="L647" s="30">
        <v>13</v>
      </c>
      <c r="M647" s="118"/>
      <c r="N647" s="119"/>
      <c r="O647" s="119"/>
      <c r="P647" s="120"/>
      <c r="R647" s="30">
        <v>24</v>
      </c>
      <c r="S647" s="118"/>
      <c r="T647" s="119"/>
      <c r="U647" s="119"/>
      <c r="V647" s="120"/>
      <c r="X647" s="30">
        <v>35</v>
      </c>
      <c r="Y647" s="118"/>
      <c r="Z647" s="119"/>
      <c r="AA647" s="119"/>
      <c r="AB647" s="120"/>
    </row>
    <row r="648" spans="1:28" s="83" customFormat="1">
      <c r="A648" s="30">
        <v>3</v>
      </c>
      <c r="B648" s="118"/>
      <c r="C648" s="119"/>
      <c r="D648" s="119"/>
      <c r="E648" s="120"/>
      <c r="L648" s="30">
        <v>14</v>
      </c>
      <c r="M648" s="118"/>
      <c r="N648" s="119"/>
      <c r="O648" s="119"/>
      <c r="P648" s="120"/>
      <c r="R648" s="30">
        <v>25</v>
      </c>
      <c r="S648" s="118"/>
      <c r="T648" s="119"/>
      <c r="U648" s="119"/>
      <c r="V648" s="120"/>
      <c r="X648" s="30">
        <v>36</v>
      </c>
      <c r="Y648" s="118"/>
      <c r="Z648" s="119"/>
      <c r="AA648" s="119"/>
      <c r="AB648" s="120"/>
    </row>
    <row r="649" spans="1:28" s="83" customFormat="1">
      <c r="A649" s="30">
        <v>4</v>
      </c>
      <c r="B649" s="118"/>
      <c r="C649" s="119"/>
      <c r="D649" s="119"/>
      <c r="E649" s="120"/>
      <c r="L649" s="30">
        <v>15</v>
      </c>
      <c r="M649" s="118"/>
      <c r="N649" s="119"/>
      <c r="O649" s="119"/>
      <c r="P649" s="120"/>
      <c r="R649" s="30">
        <v>26</v>
      </c>
      <c r="S649" s="118"/>
      <c r="T649" s="119"/>
      <c r="U649" s="119"/>
      <c r="V649" s="120"/>
      <c r="X649" s="30">
        <v>37</v>
      </c>
      <c r="Y649" s="118"/>
      <c r="Z649" s="119"/>
      <c r="AA649" s="119"/>
      <c r="AB649" s="120"/>
    </row>
    <row r="650" spans="1:28" s="83" customFormat="1">
      <c r="A650" s="30">
        <v>5</v>
      </c>
      <c r="B650" s="118"/>
      <c r="C650" s="119"/>
      <c r="D650" s="119"/>
      <c r="E650" s="120"/>
      <c r="L650" s="30">
        <v>16</v>
      </c>
      <c r="M650" s="118"/>
      <c r="N650" s="119"/>
      <c r="O650" s="119"/>
      <c r="P650" s="120"/>
      <c r="R650" s="30">
        <v>27</v>
      </c>
      <c r="S650" s="118"/>
      <c r="T650" s="119"/>
      <c r="U650" s="119"/>
      <c r="V650" s="120"/>
      <c r="X650" s="30">
        <v>38</v>
      </c>
      <c r="Y650" s="118"/>
      <c r="Z650" s="119"/>
      <c r="AA650" s="119"/>
      <c r="AB650" s="120"/>
    </row>
    <row r="651" spans="1:28" s="83" customFormat="1">
      <c r="A651" s="30">
        <v>6</v>
      </c>
      <c r="B651" s="118"/>
      <c r="C651" s="119"/>
      <c r="D651" s="119"/>
      <c r="E651" s="120"/>
      <c r="L651" s="30">
        <v>17</v>
      </c>
      <c r="M651" s="118"/>
      <c r="N651" s="119"/>
      <c r="O651" s="119"/>
      <c r="P651" s="120"/>
      <c r="R651" s="30">
        <v>28</v>
      </c>
      <c r="S651" s="118"/>
      <c r="T651" s="119"/>
      <c r="U651" s="119"/>
      <c r="V651" s="120"/>
      <c r="X651" s="30">
        <v>39</v>
      </c>
      <c r="Y651" s="118"/>
      <c r="Z651" s="119"/>
      <c r="AA651" s="119"/>
      <c r="AB651" s="120"/>
    </row>
    <row r="652" spans="1:28" s="83" customFormat="1">
      <c r="A652" s="30">
        <v>7</v>
      </c>
      <c r="B652" s="118"/>
      <c r="C652" s="119"/>
      <c r="D652" s="119"/>
      <c r="E652" s="120"/>
      <c r="L652" s="30">
        <v>18</v>
      </c>
      <c r="M652" s="118"/>
      <c r="N652" s="119"/>
      <c r="O652" s="119"/>
      <c r="P652" s="120"/>
      <c r="R652" s="30">
        <v>29</v>
      </c>
      <c r="S652" s="118"/>
      <c r="T652" s="119"/>
      <c r="U652" s="119"/>
      <c r="V652" s="120"/>
      <c r="X652" s="30">
        <v>40</v>
      </c>
      <c r="Y652" s="118"/>
      <c r="Z652" s="119"/>
      <c r="AA652" s="119"/>
      <c r="AB652" s="120"/>
    </row>
    <row r="653" spans="1:28" s="83" customFormat="1">
      <c r="A653" s="30">
        <v>8</v>
      </c>
      <c r="B653" s="118"/>
      <c r="C653" s="119"/>
      <c r="D653" s="119"/>
      <c r="E653" s="120"/>
      <c r="L653" s="30">
        <v>19</v>
      </c>
      <c r="M653" s="118"/>
      <c r="N653" s="119"/>
      <c r="O653" s="119"/>
      <c r="P653" s="120"/>
      <c r="R653" s="30">
        <v>30</v>
      </c>
      <c r="S653" s="118"/>
      <c r="T653" s="119"/>
      <c r="U653" s="119"/>
      <c r="V653" s="120"/>
      <c r="X653" s="30">
        <v>41</v>
      </c>
      <c r="Y653" s="118"/>
      <c r="Z653" s="119"/>
      <c r="AA653" s="119"/>
      <c r="AB653" s="120"/>
    </row>
    <row r="654" spans="1:28" s="83" customFormat="1">
      <c r="A654" s="30">
        <v>9</v>
      </c>
      <c r="B654" s="118"/>
      <c r="C654" s="119"/>
      <c r="D654" s="119"/>
      <c r="E654" s="120"/>
      <c r="L654" s="30">
        <v>20</v>
      </c>
      <c r="M654" s="118"/>
      <c r="N654" s="119"/>
      <c r="O654" s="119"/>
      <c r="P654" s="120"/>
      <c r="R654" s="30">
        <v>31</v>
      </c>
      <c r="S654" s="118"/>
      <c r="T654" s="119"/>
      <c r="U654" s="119"/>
      <c r="V654" s="120"/>
      <c r="X654" s="30">
        <v>42</v>
      </c>
      <c r="Y654" s="118"/>
      <c r="Z654" s="119"/>
      <c r="AA654" s="119"/>
      <c r="AB654" s="120"/>
    </row>
    <row r="655" spans="1:28" s="83" customFormat="1">
      <c r="A655" s="30">
        <v>10</v>
      </c>
      <c r="B655" s="118"/>
      <c r="C655" s="119"/>
      <c r="D655" s="119"/>
      <c r="E655" s="120"/>
      <c r="L655" s="30">
        <v>21</v>
      </c>
      <c r="M655" s="118"/>
      <c r="N655" s="119"/>
      <c r="O655" s="119"/>
      <c r="P655" s="120"/>
      <c r="R655" s="30">
        <v>32</v>
      </c>
      <c r="S655" s="118"/>
      <c r="T655" s="119"/>
      <c r="U655" s="119"/>
      <c r="V655" s="120"/>
      <c r="X655" s="30">
        <v>43</v>
      </c>
      <c r="Y655" s="118"/>
      <c r="Z655" s="119"/>
      <c r="AA655" s="119"/>
      <c r="AB655" s="120"/>
    </row>
    <row r="656" spans="1:28" s="83" customFormat="1" ht="13.5" thickBot="1">
      <c r="A656" s="30">
        <v>11</v>
      </c>
      <c r="B656" s="118"/>
      <c r="C656" s="119"/>
      <c r="D656" s="119"/>
      <c r="E656" s="120"/>
      <c r="L656" s="30">
        <v>22</v>
      </c>
      <c r="M656" s="118"/>
      <c r="N656" s="119"/>
      <c r="O656" s="119"/>
      <c r="P656" s="120"/>
      <c r="R656" s="30">
        <v>33</v>
      </c>
      <c r="S656" s="118"/>
      <c r="T656" s="119"/>
      <c r="U656" s="119"/>
      <c r="V656" s="120"/>
      <c r="X656" s="31"/>
      <c r="Y656" s="33" t="s">
        <v>3</v>
      </c>
      <c r="Z656" s="34"/>
      <c r="AA656" s="34"/>
      <c r="AB656" s="138">
        <f>SUM(E646:E656)+SUM(P646:P656)+SUM(AB646:AB655)+SUM(V646:V656)</f>
        <v>0</v>
      </c>
    </row>
    <row r="657" spans="1:28" s="83" customFormat="1">
      <c r="B657" s="88"/>
      <c r="C657" s="89"/>
      <c r="D657" s="89"/>
      <c r="E657" s="84"/>
      <c r="M657" s="88"/>
      <c r="N657" s="89"/>
      <c r="O657" s="89"/>
      <c r="P657" s="84"/>
      <c r="S657" s="88"/>
      <c r="T657" s="89"/>
      <c r="U657" s="89"/>
      <c r="V657" s="84"/>
      <c r="Y657" s="88"/>
      <c r="Z657" s="89"/>
      <c r="AA657" s="89"/>
      <c r="AB657" s="84"/>
    </row>
    <row r="658" spans="1:28" s="83" customFormat="1">
      <c r="B658" s="88"/>
      <c r="C658" s="89"/>
      <c r="D658" s="89"/>
      <c r="E658" s="84"/>
      <c r="M658" s="88"/>
      <c r="N658" s="89"/>
      <c r="O658" s="89"/>
      <c r="P658" s="84"/>
      <c r="S658" s="88"/>
      <c r="T658" s="89"/>
      <c r="U658" s="89"/>
      <c r="V658" s="84"/>
      <c r="Y658" s="88"/>
      <c r="Z658" s="89"/>
      <c r="AA658" s="89"/>
      <c r="AB658" s="84"/>
    </row>
    <row r="659" spans="1:28" s="83" customFormat="1">
      <c r="B659" s="88"/>
      <c r="C659" s="89"/>
      <c r="D659" s="89"/>
      <c r="E659" s="84"/>
      <c r="M659" s="88"/>
      <c r="N659" s="89"/>
      <c r="O659" s="89"/>
      <c r="P659" s="84"/>
      <c r="S659" s="88"/>
      <c r="T659" s="89"/>
      <c r="U659" s="89"/>
      <c r="V659" s="84"/>
      <c r="Y659" s="88"/>
      <c r="Z659" s="89"/>
      <c r="AA659" s="89"/>
      <c r="AB659" s="84"/>
    </row>
    <row r="660" spans="1:28" s="83" customFormat="1">
      <c r="B660" s="88"/>
      <c r="C660" s="89"/>
      <c r="D660" s="89"/>
      <c r="E660" s="84"/>
      <c r="M660" s="88"/>
      <c r="N660" s="89"/>
      <c r="O660" s="89"/>
      <c r="P660" s="84"/>
      <c r="S660" s="88"/>
      <c r="T660" s="89"/>
      <c r="U660" s="89"/>
      <c r="V660" s="84"/>
      <c r="Y660" s="88"/>
      <c r="Z660" s="89"/>
      <c r="AA660" s="89"/>
      <c r="AB660" s="84"/>
    </row>
    <row r="661" spans="1:28" s="83" customFormat="1">
      <c r="B661" s="88"/>
      <c r="C661" s="89"/>
      <c r="D661" s="89"/>
      <c r="E661" s="84"/>
      <c r="M661" s="88"/>
      <c r="N661" s="89"/>
      <c r="O661" s="89"/>
      <c r="P661" s="84"/>
      <c r="S661" s="88"/>
      <c r="T661" s="89"/>
      <c r="U661" s="89"/>
      <c r="V661" s="84"/>
      <c r="Y661" s="88"/>
      <c r="Z661" s="89"/>
      <c r="AA661" s="89"/>
      <c r="AB661" s="84"/>
    </row>
    <row r="662" spans="1:28" s="83" customFormat="1">
      <c r="B662" s="88"/>
      <c r="C662" s="89"/>
      <c r="D662" s="89"/>
      <c r="E662" s="84"/>
      <c r="M662" s="88"/>
      <c r="N662" s="89"/>
      <c r="O662" s="89"/>
      <c r="P662" s="84"/>
      <c r="S662" s="88"/>
      <c r="T662" s="89"/>
      <c r="U662" s="89"/>
      <c r="V662" s="84"/>
      <c r="Y662" s="88"/>
      <c r="Z662" s="89"/>
      <c r="AA662" s="89"/>
      <c r="AB662" s="84"/>
    </row>
    <row r="663" spans="1:28" s="83" customFormat="1" ht="13.5" thickBot="1">
      <c r="B663" s="88"/>
      <c r="C663" s="89"/>
      <c r="D663" s="89"/>
      <c r="E663" s="84"/>
      <c r="M663" s="88"/>
      <c r="N663" s="89"/>
      <c r="O663" s="89"/>
      <c r="P663" s="84"/>
      <c r="S663" s="88"/>
      <c r="T663" s="89"/>
      <c r="U663" s="89"/>
      <c r="V663" s="84"/>
      <c r="Y663" s="88"/>
      <c r="Z663" s="89"/>
      <c r="AA663" s="89"/>
      <c r="AB663" s="84"/>
    </row>
    <row r="664" spans="1:28" s="83" customFormat="1" ht="12.75" customHeight="1">
      <c r="A664" s="24">
        <v>31</v>
      </c>
      <c r="B664" s="25"/>
      <c r="C664" s="514" t="s">
        <v>138</v>
      </c>
      <c r="D664" s="514" t="s">
        <v>27</v>
      </c>
      <c r="E664" s="516" t="s">
        <v>13</v>
      </c>
      <c r="L664" s="24">
        <v>31</v>
      </c>
      <c r="M664" s="25"/>
      <c r="N664" s="514" t="s">
        <v>138</v>
      </c>
      <c r="O664" s="514" t="s">
        <v>27</v>
      </c>
      <c r="P664" s="516" t="s">
        <v>13</v>
      </c>
      <c r="R664" s="24">
        <v>31</v>
      </c>
      <c r="S664" s="25"/>
      <c r="T664" s="514" t="s">
        <v>138</v>
      </c>
      <c r="U664" s="514" t="s">
        <v>27</v>
      </c>
      <c r="V664" s="516" t="s">
        <v>13</v>
      </c>
      <c r="X664" s="24">
        <v>31</v>
      </c>
      <c r="Y664" s="25"/>
      <c r="Z664" s="514" t="s">
        <v>138</v>
      </c>
      <c r="AA664" s="514" t="s">
        <v>27</v>
      </c>
      <c r="AB664" s="516" t="s">
        <v>13</v>
      </c>
    </row>
    <row r="665" spans="1:28" s="83" customFormat="1" ht="63.75">
      <c r="A665" s="26" t="s">
        <v>7</v>
      </c>
      <c r="B665" s="50" t="str">
        <f>+"מספר אסמכתא "&amp;B33&amp;"         חזרה לטבלה "</f>
        <v xml:space="preserve">מספר אסמכתא          חזרה לטבלה </v>
      </c>
      <c r="C665" s="515"/>
      <c r="D665" s="515"/>
      <c r="E665" s="517"/>
      <c r="L665" s="26" t="s">
        <v>19</v>
      </c>
      <c r="M665" s="50" t="str">
        <f>+"מספר אסמכתא "&amp;B33&amp;"         חזרה לטבלה "</f>
        <v xml:space="preserve">מספר אסמכתא          חזרה לטבלה </v>
      </c>
      <c r="N665" s="515"/>
      <c r="O665" s="515"/>
      <c r="P665" s="517"/>
      <c r="R665" s="26" t="s">
        <v>19</v>
      </c>
      <c r="S665" s="50" t="str">
        <f>+"מספר אסמכתא "&amp;B33&amp;"         חזרה לטבלה "</f>
        <v xml:space="preserve">מספר אסמכתא          חזרה לטבלה </v>
      </c>
      <c r="T665" s="515"/>
      <c r="U665" s="515"/>
      <c r="V665" s="517"/>
      <c r="X665" s="26" t="s">
        <v>19</v>
      </c>
      <c r="Y665" s="50" t="str">
        <f>+"מספר אסמכתא "&amp;B33&amp;"         חזרה לטבלה "</f>
        <v xml:space="preserve">מספר אסמכתא          חזרה לטבלה </v>
      </c>
      <c r="Z665" s="515"/>
      <c r="AA665" s="515"/>
      <c r="AB665" s="517"/>
    </row>
    <row r="666" spans="1:28" s="83" customFormat="1">
      <c r="A666" s="30">
        <v>1</v>
      </c>
      <c r="B666" s="118"/>
      <c r="C666" s="119"/>
      <c r="D666" s="119"/>
      <c r="E666" s="120"/>
      <c r="L666" s="30">
        <v>12</v>
      </c>
      <c r="M666" s="118"/>
      <c r="N666" s="119"/>
      <c r="O666" s="119"/>
      <c r="P666" s="120"/>
      <c r="R666" s="30">
        <v>23</v>
      </c>
      <c r="S666" s="118"/>
      <c r="T666" s="119"/>
      <c r="U666" s="119"/>
      <c r="V666" s="120"/>
      <c r="X666" s="30">
        <v>34</v>
      </c>
      <c r="Y666" s="118"/>
      <c r="Z666" s="119"/>
      <c r="AA666" s="119"/>
      <c r="AB666" s="120"/>
    </row>
    <row r="667" spans="1:28" s="83" customFormat="1">
      <c r="A667" s="30">
        <v>2</v>
      </c>
      <c r="B667" s="118"/>
      <c r="C667" s="119"/>
      <c r="D667" s="119"/>
      <c r="E667" s="120"/>
      <c r="L667" s="30">
        <v>13</v>
      </c>
      <c r="M667" s="118"/>
      <c r="N667" s="119"/>
      <c r="O667" s="119"/>
      <c r="P667" s="120"/>
      <c r="R667" s="30">
        <v>24</v>
      </c>
      <c r="S667" s="118"/>
      <c r="T667" s="119"/>
      <c r="U667" s="119"/>
      <c r="V667" s="120"/>
      <c r="X667" s="30">
        <v>35</v>
      </c>
      <c r="Y667" s="118"/>
      <c r="Z667" s="119"/>
      <c r="AA667" s="119"/>
      <c r="AB667" s="120"/>
    </row>
    <row r="668" spans="1:28" s="83" customFormat="1">
      <c r="A668" s="30">
        <v>3</v>
      </c>
      <c r="B668" s="118"/>
      <c r="C668" s="119"/>
      <c r="D668" s="119"/>
      <c r="E668" s="120"/>
      <c r="L668" s="30">
        <v>14</v>
      </c>
      <c r="M668" s="118"/>
      <c r="N668" s="119"/>
      <c r="O668" s="119"/>
      <c r="P668" s="120"/>
      <c r="R668" s="30">
        <v>25</v>
      </c>
      <c r="S668" s="118"/>
      <c r="T668" s="119"/>
      <c r="U668" s="119"/>
      <c r="V668" s="120"/>
      <c r="X668" s="30">
        <v>36</v>
      </c>
      <c r="Y668" s="118"/>
      <c r="Z668" s="119"/>
      <c r="AA668" s="119"/>
      <c r="AB668" s="120"/>
    </row>
    <row r="669" spans="1:28" s="83" customFormat="1">
      <c r="A669" s="30">
        <v>4</v>
      </c>
      <c r="B669" s="118"/>
      <c r="C669" s="119"/>
      <c r="D669" s="119"/>
      <c r="E669" s="120"/>
      <c r="L669" s="30">
        <v>15</v>
      </c>
      <c r="M669" s="118"/>
      <c r="N669" s="119"/>
      <c r="O669" s="119"/>
      <c r="P669" s="120"/>
      <c r="R669" s="30">
        <v>26</v>
      </c>
      <c r="S669" s="118"/>
      <c r="T669" s="119"/>
      <c r="U669" s="119"/>
      <c r="V669" s="120"/>
      <c r="X669" s="30">
        <v>37</v>
      </c>
      <c r="Y669" s="118"/>
      <c r="Z669" s="119"/>
      <c r="AA669" s="119"/>
      <c r="AB669" s="120"/>
    </row>
    <row r="670" spans="1:28" s="83" customFormat="1">
      <c r="A670" s="30">
        <v>5</v>
      </c>
      <c r="B670" s="118"/>
      <c r="C670" s="119"/>
      <c r="D670" s="119"/>
      <c r="E670" s="120"/>
      <c r="L670" s="30">
        <v>16</v>
      </c>
      <c r="M670" s="118"/>
      <c r="N670" s="119"/>
      <c r="O670" s="119"/>
      <c r="P670" s="120"/>
      <c r="R670" s="30">
        <v>27</v>
      </c>
      <c r="S670" s="118"/>
      <c r="T670" s="119"/>
      <c r="U670" s="119"/>
      <c r="V670" s="120"/>
      <c r="X670" s="30">
        <v>38</v>
      </c>
      <c r="Y670" s="118"/>
      <c r="Z670" s="119"/>
      <c r="AA670" s="119"/>
      <c r="AB670" s="120"/>
    </row>
    <row r="671" spans="1:28" s="83" customFormat="1">
      <c r="A671" s="30">
        <v>6</v>
      </c>
      <c r="B671" s="118"/>
      <c r="C671" s="119"/>
      <c r="D671" s="119"/>
      <c r="E671" s="120"/>
      <c r="L671" s="30">
        <v>17</v>
      </c>
      <c r="M671" s="118"/>
      <c r="N671" s="119"/>
      <c r="O671" s="119"/>
      <c r="P671" s="120"/>
      <c r="R671" s="30">
        <v>28</v>
      </c>
      <c r="S671" s="118"/>
      <c r="T671" s="119"/>
      <c r="U671" s="119"/>
      <c r="V671" s="120"/>
      <c r="X671" s="30">
        <v>39</v>
      </c>
      <c r="Y671" s="118"/>
      <c r="Z671" s="119"/>
      <c r="AA671" s="119"/>
      <c r="AB671" s="120"/>
    </row>
    <row r="672" spans="1:28" s="83" customFormat="1">
      <c r="A672" s="30">
        <v>7</v>
      </c>
      <c r="B672" s="118"/>
      <c r="C672" s="119"/>
      <c r="D672" s="119"/>
      <c r="E672" s="120"/>
      <c r="L672" s="30">
        <v>18</v>
      </c>
      <c r="M672" s="118"/>
      <c r="N672" s="119"/>
      <c r="O672" s="119"/>
      <c r="P672" s="120"/>
      <c r="R672" s="30">
        <v>29</v>
      </c>
      <c r="S672" s="118"/>
      <c r="T672" s="119"/>
      <c r="U672" s="119"/>
      <c r="V672" s="120"/>
      <c r="X672" s="30">
        <v>40</v>
      </c>
      <c r="Y672" s="118"/>
      <c r="Z672" s="119"/>
      <c r="AA672" s="119"/>
      <c r="AB672" s="120"/>
    </row>
    <row r="673" spans="1:28" s="83" customFormat="1">
      <c r="A673" s="30">
        <v>8</v>
      </c>
      <c r="B673" s="118"/>
      <c r="C673" s="119"/>
      <c r="D673" s="119"/>
      <c r="E673" s="120"/>
      <c r="L673" s="30">
        <v>19</v>
      </c>
      <c r="M673" s="118"/>
      <c r="N673" s="119"/>
      <c r="O673" s="119"/>
      <c r="P673" s="120"/>
      <c r="R673" s="30">
        <v>30</v>
      </c>
      <c r="S673" s="118"/>
      <c r="T673" s="119"/>
      <c r="U673" s="119"/>
      <c r="V673" s="120"/>
      <c r="X673" s="30">
        <v>41</v>
      </c>
      <c r="Y673" s="118"/>
      <c r="Z673" s="119"/>
      <c r="AA673" s="119"/>
      <c r="AB673" s="120"/>
    </row>
    <row r="674" spans="1:28" s="83" customFormat="1">
      <c r="A674" s="30">
        <v>9</v>
      </c>
      <c r="B674" s="118"/>
      <c r="C674" s="119"/>
      <c r="D674" s="119"/>
      <c r="E674" s="120"/>
      <c r="L674" s="30">
        <v>20</v>
      </c>
      <c r="M674" s="118"/>
      <c r="N674" s="119"/>
      <c r="O674" s="119"/>
      <c r="P674" s="120"/>
      <c r="R674" s="30">
        <v>31</v>
      </c>
      <c r="S674" s="118"/>
      <c r="T674" s="119"/>
      <c r="U674" s="119"/>
      <c r="V674" s="120"/>
      <c r="X674" s="30">
        <v>42</v>
      </c>
      <c r="Y674" s="118"/>
      <c r="Z674" s="119"/>
      <c r="AA674" s="119"/>
      <c r="AB674" s="120"/>
    </row>
    <row r="675" spans="1:28" s="83" customFormat="1">
      <c r="A675" s="30">
        <v>10</v>
      </c>
      <c r="B675" s="118"/>
      <c r="C675" s="119"/>
      <c r="D675" s="119"/>
      <c r="E675" s="120"/>
      <c r="L675" s="30">
        <v>21</v>
      </c>
      <c r="M675" s="118"/>
      <c r="N675" s="119"/>
      <c r="O675" s="119"/>
      <c r="P675" s="120"/>
      <c r="R675" s="30">
        <v>32</v>
      </c>
      <c r="S675" s="118"/>
      <c r="T675" s="119"/>
      <c r="U675" s="119"/>
      <c r="V675" s="120"/>
      <c r="X675" s="30">
        <v>43</v>
      </c>
      <c r="Y675" s="118"/>
      <c r="Z675" s="119"/>
      <c r="AA675" s="119"/>
      <c r="AB675" s="120"/>
    </row>
    <row r="676" spans="1:28" s="83" customFormat="1" ht="13.5" thickBot="1">
      <c r="A676" s="30">
        <v>11</v>
      </c>
      <c r="B676" s="118"/>
      <c r="C676" s="119"/>
      <c r="D676" s="119"/>
      <c r="E676" s="120"/>
      <c r="L676" s="30">
        <v>22</v>
      </c>
      <c r="M676" s="118"/>
      <c r="N676" s="119"/>
      <c r="O676" s="119"/>
      <c r="P676" s="120"/>
      <c r="R676" s="30">
        <v>33</v>
      </c>
      <c r="S676" s="118"/>
      <c r="T676" s="119"/>
      <c r="U676" s="119"/>
      <c r="V676" s="120"/>
      <c r="X676" s="31"/>
      <c r="Y676" s="33" t="s">
        <v>3</v>
      </c>
      <c r="Z676" s="34"/>
      <c r="AA676" s="34"/>
      <c r="AB676" s="138">
        <f>SUM(E666:E676)+SUM(P666:P676)+SUM(AB666:AB675)+SUM(V666:V676)</f>
        <v>0</v>
      </c>
    </row>
    <row r="677" spans="1:28" s="83" customFormat="1">
      <c r="B677" s="88"/>
      <c r="C677" s="89"/>
      <c r="D677" s="89"/>
      <c r="E677" s="84"/>
      <c r="M677" s="88"/>
      <c r="N677" s="89"/>
      <c r="O677" s="89"/>
      <c r="P677" s="84"/>
      <c r="S677" s="88"/>
      <c r="T677" s="89"/>
      <c r="U677" s="89"/>
      <c r="V677" s="84"/>
      <c r="Y677" s="88"/>
      <c r="Z677" s="89"/>
      <c r="AA677" s="89"/>
      <c r="AB677" s="84"/>
    </row>
    <row r="678" spans="1:28" s="83" customFormat="1">
      <c r="B678" s="88"/>
      <c r="C678" s="89"/>
      <c r="D678" s="89"/>
      <c r="E678" s="84"/>
      <c r="M678" s="88"/>
      <c r="N678" s="89"/>
      <c r="O678" s="89"/>
      <c r="P678" s="84"/>
      <c r="S678" s="88"/>
      <c r="T678" s="89"/>
      <c r="U678" s="89"/>
      <c r="V678" s="84"/>
      <c r="Y678" s="88"/>
      <c r="Z678" s="89"/>
      <c r="AA678" s="89"/>
      <c r="AB678" s="84"/>
    </row>
    <row r="679" spans="1:28" s="83" customFormat="1">
      <c r="B679" s="88"/>
      <c r="C679" s="89"/>
      <c r="D679" s="89"/>
      <c r="E679" s="84"/>
      <c r="M679" s="88"/>
      <c r="N679" s="89"/>
      <c r="O679" s="89"/>
      <c r="P679" s="84"/>
      <c r="S679" s="88"/>
      <c r="T679" s="89"/>
      <c r="U679" s="89"/>
      <c r="V679" s="84"/>
      <c r="Y679" s="88"/>
      <c r="Z679" s="89"/>
      <c r="AA679" s="89"/>
      <c r="AB679" s="84"/>
    </row>
    <row r="680" spans="1:28" s="83" customFormat="1">
      <c r="B680" s="88"/>
      <c r="C680" s="89"/>
      <c r="D680" s="89"/>
      <c r="E680" s="84"/>
      <c r="M680" s="88"/>
      <c r="N680" s="89"/>
      <c r="O680" s="89"/>
      <c r="P680" s="84"/>
      <c r="S680" s="88"/>
      <c r="T680" s="89"/>
      <c r="U680" s="89"/>
      <c r="V680" s="84"/>
      <c r="Y680" s="88"/>
      <c r="Z680" s="89"/>
      <c r="AA680" s="89"/>
      <c r="AB680" s="84"/>
    </row>
    <row r="681" spans="1:28" s="83" customFormat="1">
      <c r="B681" s="88"/>
      <c r="C681" s="89"/>
      <c r="D681" s="89"/>
      <c r="E681" s="84"/>
      <c r="M681" s="88"/>
      <c r="N681" s="89"/>
      <c r="O681" s="89"/>
      <c r="P681" s="84"/>
      <c r="S681" s="88"/>
      <c r="T681" s="89"/>
      <c r="U681" s="89"/>
      <c r="V681" s="84"/>
      <c r="Y681" s="88"/>
      <c r="Z681" s="89"/>
      <c r="AA681" s="89"/>
      <c r="AB681" s="84"/>
    </row>
    <row r="682" spans="1:28" s="83" customFormat="1">
      <c r="B682" s="88"/>
      <c r="C682" s="89"/>
      <c r="D682" s="89"/>
      <c r="E682" s="84"/>
      <c r="M682" s="88"/>
      <c r="N682" s="89"/>
      <c r="O682" s="89"/>
      <c r="P682" s="84"/>
      <c r="S682" s="88"/>
      <c r="T682" s="89"/>
      <c r="U682" s="89"/>
      <c r="V682" s="84"/>
      <c r="Y682" s="88"/>
      <c r="Z682" s="89"/>
      <c r="AA682" s="89"/>
      <c r="AB682" s="84"/>
    </row>
    <row r="683" spans="1:28" s="83" customFormat="1" ht="13.5" thickBot="1">
      <c r="B683" s="88"/>
      <c r="C683" s="89"/>
      <c r="D683" s="89"/>
      <c r="E683" s="84"/>
      <c r="M683" s="88"/>
      <c r="N683" s="89"/>
      <c r="O683" s="89"/>
      <c r="P683" s="84"/>
      <c r="S683" s="88"/>
      <c r="T683" s="89"/>
      <c r="U683" s="89"/>
      <c r="V683" s="84"/>
      <c r="Y683" s="88"/>
      <c r="Z683" s="89"/>
      <c r="AA683" s="89"/>
      <c r="AB683" s="84"/>
    </row>
    <row r="684" spans="1:28" s="83" customFormat="1" ht="12.75" customHeight="1">
      <c r="A684" s="24">
        <v>32</v>
      </c>
      <c r="B684" s="25"/>
      <c r="C684" s="514" t="s">
        <v>138</v>
      </c>
      <c r="D684" s="514" t="s">
        <v>27</v>
      </c>
      <c r="E684" s="516" t="s">
        <v>13</v>
      </c>
      <c r="L684" s="24">
        <v>32</v>
      </c>
      <c r="M684" s="25"/>
      <c r="N684" s="514" t="s">
        <v>138</v>
      </c>
      <c r="O684" s="514" t="s">
        <v>27</v>
      </c>
      <c r="P684" s="516" t="s">
        <v>13</v>
      </c>
      <c r="R684" s="24">
        <v>32</v>
      </c>
      <c r="S684" s="25"/>
      <c r="T684" s="514" t="s">
        <v>138</v>
      </c>
      <c r="U684" s="514" t="s">
        <v>27</v>
      </c>
      <c r="V684" s="516" t="s">
        <v>13</v>
      </c>
      <c r="X684" s="24">
        <v>32</v>
      </c>
      <c r="Y684" s="25"/>
      <c r="Z684" s="514" t="s">
        <v>138</v>
      </c>
      <c r="AA684" s="514" t="s">
        <v>27</v>
      </c>
      <c r="AB684" s="516" t="s">
        <v>13</v>
      </c>
    </row>
    <row r="685" spans="1:28" s="83" customFormat="1" ht="63.75">
      <c r="A685" s="26" t="s">
        <v>7</v>
      </c>
      <c r="B685" s="50" t="str">
        <f>+"מספר אסמכתא "&amp;B34&amp;"         חזרה לטבלה "</f>
        <v xml:space="preserve">מספר אסמכתא          חזרה לטבלה </v>
      </c>
      <c r="C685" s="515"/>
      <c r="D685" s="515"/>
      <c r="E685" s="517"/>
      <c r="L685" s="26" t="s">
        <v>19</v>
      </c>
      <c r="M685" s="50" t="str">
        <f>+"מספר אסמכתא "&amp;B34&amp;"         חזרה לטבלה "</f>
        <v xml:space="preserve">מספר אסמכתא          חזרה לטבלה </v>
      </c>
      <c r="N685" s="515"/>
      <c r="O685" s="515"/>
      <c r="P685" s="517"/>
      <c r="R685" s="26" t="s">
        <v>19</v>
      </c>
      <c r="S685" s="50" t="str">
        <f>+"מספר אסמכתא "&amp;B34&amp;"         חזרה לטבלה "</f>
        <v xml:space="preserve">מספר אסמכתא          חזרה לטבלה </v>
      </c>
      <c r="T685" s="515"/>
      <c r="U685" s="515"/>
      <c r="V685" s="517"/>
      <c r="X685" s="26" t="s">
        <v>19</v>
      </c>
      <c r="Y685" s="50" t="str">
        <f>+"מספר אסמכתא "&amp;B34&amp;"         חזרה לטבלה "</f>
        <v xml:space="preserve">מספר אסמכתא          חזרה לטבלה </v>
      </c>
      <c r="Z685" s="515"/>
      <c r="AA685" s="515"/>
      <c r="AB685" s="517"/>
    </row>
    <row r="686" spans="1:28" s="83" customFormat="1">
      <c r="A686" s="30">
        <v>1</v>
      </c>
      <c r="B686" s="118"/>
      <c r="C686" s="119"/>
      <c r="D686" s="119"/>
      <c r="E686" s="120"/>
      <c r="L686" s="30">
        <v>12</v>
      </c>
      <c r="M686" s="118"/>
      <c r="N686" s="119"/>
      <c r="O686" s="119"/>
      <c r="P686" s="120"/>
      <c r="R686" s="30">
        <v>23</v>
      </c>
      <c r="S686" s="118"/>
      <c r="T686" s="119"/>
      <c r="U686" s="119"/>
      <c r="V686" s="120"/>
      <c r="X686" s="30">
        <v>34</v>
      </c>
      <c r="Y686" s="118"/>
      <c r="Z686" s="119"/>
      <c r="AA686" s="119"/>
      <c r="AB686" s="120"/>
    </row>
    <row r="687" spans="1:28" s="83" customFormat="1">
      <c r="A687" s="30">
        <v>2</v>
      </c>
      <c r="B687" s="118"/>
      <c r="C687" s="119"/>
      <c r="D687" s="119"/>
      <c r="E687" s="120"/>
      <c r="L687" s="30">
        <v>13</v>
      </c>
      <c r="M687" s="118"/>
      <c r="N687" s="119"/>
      <c r="O687" s="119"/>
      <c r="P687" s="120"/>
      <c r="R687" s="30">
        <v>24</v>
      </c>
      <c r="S687" s="118"/>
      <c r="T687" s="119"/>
      <c r="U687" s="119"/>
      <c r="V687" s="120"/>
      <c r="X687" s="30">
        <v>35</v>
      </c>
      <c r="Y687" s="118"/>
      <c r="Z687" s="119"/>
      <c r="AA687" s="119"/>
      <c r="AB687" s="120"/>
    </row>
    <row r="688" spans="1:28" s="83" customFormat="1">
      <c r="A688" s="30">
        <v>3</v>
      </c>
      <c r="B688" s="118"/>
      <c r="C688" s="119"/>
      <c r="D688" s="119"/>
      <c r="E688" s="120"/>
      <c r="L688" s="30">
        <v>14</v>
      </c>
      <c r="M688" s="118"/>
      <c r="N688" s="119"/>
      <c r="O688" s="119"/>
      <c r="P688" s="120"/>
      <c r="R688" s="30">
        <v>25</v>
      </c>
      <c r="S688" s="118"/>
      <c r="T688" s="119"/>
      <c r="U688" s="119"/>
      <c r="V688" s="120"/>
      <c r="X688" s="30">
        <v>36</v>
      </c>
      <c r="Y688" s="118"/>
      <c r="Z688" s="119"/>
      <c r="AA688" s="119"/>
      <c r="AB688" s="120"/>
    </row>
    <row r="689" spans="1:28" s="83" customFormat="1">
      <c r="A689" s="30">
        <v>4</v>
      </c>
      <c r="B689" s="118"/>
      <c r="C689" s="119"/>
      <c r="D689" s="119"/>
      <c r="E689" s="120"/>
      <c r="L689" s="30">
        <v>15</v>
      </c>
      <c r="M689" s="118"/>
      <c r="N689" s="119"/>
      <c r="O689" s="119"/>
      <c r="P689" s="120"/>
      <c r="R689" s="30">
        <v>26</v>
      </c>
      <c r="S689" s="118"/>
      <c r="T689" s="119"/>
      <c r="U689" s="119"/>
      <c r="V689" s="120"/>
      <c r="X689" s="30">
        <v>37</v>
      </c>
      <c r="Y689" s="118"/>
      <c r="Z689" s="119"/>
      <c r="AA689" s="119"/>
      <c r="AB689" s="120"/>
    </row>
    <row r="690" spans="1:28" s="83" customFormat="1">
      <c r="A690" s="30">
        <v>5</v>
      </c>
      <c r="B690" s="118"/>
      <c r="C690" s="119"/>
      <c r="D690" s="119"/>
      <c r="E690" s="120"/>
      <c r="L690" s="30">
        <v>16</v>
      </c>
      <c r="M690" s="118"/>
      <c r="N690" s="119"/>
      <c r="O690" s="119"/>
      <c r="P690" s="120"/>
      <c r="R690" s="30">
        <v>27</v>
      </c>
      <c r="S690" s="118"/>
      <c r="T690" s="119"/>
      <c r="U690" s="119"/>
      <c r="V690" s="120"/>
      <c r="X690" s="30">
        <v>38</v>
      </c>
      <c r="Y690" s="118"/>
      <c r="Z690" s="119"/>
      <c r="AA690" s="119"/>
      <c r="AB690" s="120"/>
    </row>
    <row r="691" spans="1:28" s="83" customFormat="1">
      <c r="A691" s="30">
        <v>6</v>
      </c>
      <c r="B691" s="118"/>
      <c r="C691" s="119"/>
      <c r="D691" s="119"/>
      <c r="E691" s="120"/>
      <c r="L691" s="30">
        <v>17</v>
      </c>
      <c r="M691" s="118"/>
      <c r="N691" s="119"/>
      <c r="O691" s="119"/>
      <c r="P691" s="120"/>
      <c r="R691" s="30">
        <v>28</v>
      </c>
      <c r="S691" s="118"/>
      <c r="T691" s="119"/>
      <c r="U691" s="119"/>
      <c r="V691" s="120"/>
      <c r="X691" s="30">
        <v>39</v>
      </c>
      <c r="Y691" s="118"/>
      <c r="Z691" s="119"/>
      <c r="AA691" s="119"/>
      <c r="AB691" s="120"/>
    </row>
    <row r="692" spans="1:28" s="83" customFormat="1">
      <c r="A692" s="30">
        <v>7</v>
      </c>
      <c r="B692" s="118"/>
      <c r="C692" s="119"/>
      <c r="D692" s="119"/>
      <c r="E692" s="120"/>
      <c r="L692" s="30">
        <v>18</v>
      </c>
      <c r="M692" s="118"/>
      <c r="N692" s="119"/>
      <c r="O692" s="119"/>
      <c r="P692" s="120"/>
      <c r="R692" s="30">
        <v>29</v>
      </c>
      <c r="S692" s="118"/>
      <c r="T692" s="119"/>
      <c r="U692" s="119"/>
      <c r="V692" s="120"/>
      <c r="X692" s="30">
        <v>40</v>
      </c>
      <c r="Y692" s="118"/>
      <c r="Z692" s="119"/>
      <c r="AA692" s="119"/>
      <c r="AB692" s="120"/>
    </row>
    <row r="693" spans="1:28" s="83" customFormat="1">
      <c r="A693" s="30">
        <v>8</v>
      </c>
      <c r="B693" s="118"/>
      <c r="C693" s="119"/>
      <c r="D693" s="119"/>
      <c r="E693" s="120"/>
      <c r="L693" s="30">
        <v>19</v>
      </c>
      <c r="M693" s="118"/>
      <c r="N693" s="119"/>
      <c r="O693" s="119"/>
      <c r="P693" s="120"/>
      <c r="R693" s="30">
        <v>30</v>
      </c>
      <c r="S693" s="118"/>
      <c r="T693" s="119"/>
      <c r="U693" s="119"/>
      <c r="V693" s="120"/>
      <c r="X693" s="30">
        <v>41</v>
      </c>
      <c r="Y693" s="118"/>
      <c r="Z693" s="119"/>
      <c r="AA693" s="119"/>
      <c r="AB693" s="120"/>
    </row>
    <row r="694" spans="1:28" s="83" customFormat="1">
      <c r="A694" s="30">
        <v>9</v>
      </c>
      <c r="B694" s="118"/>
      <c r="C694" s="119"/>
      <c r="D694" s="119"/>
      <c r="E694" s="120"/>
      <c r="L694" s="30">
        <v>20</v>
      </c>
      <c r="M694" s="118"/>
      <c r="N694" s="119"/>
      <c r="O694" s="119"/>
      <c r="P694" s="120"/>
      <c r="R694" s="30">
        <v>31</v>
      </c>
      <c r="S694" s="118"/>
      <c r="T694" s="119"/>
      <c r="U694" s="119"/>
      <c r="V694" s="120"/>
      <c r="X694" s="30">
        <v>42</v>
      </c>
      <c r="Y694" s="118"/>
      <c r="Z694" s="119"/>
      <c r="AA694" s="119"/>
      <c r="AB694" s="120"/>
    </row>
    <row r="695" spans="1:28" s="83" customFormat="1">
      <c r="A695" s="30">
        <v>10</v>
      </c>
      <c r="B695" s="118"/>
      <c r="C695" s="119"/>
      <c r="D695" s="119"/>
      <c r="E695" s="120"/>
      <c r="L695" s="30">
        <v>21</v>
      </c>
      <c r="M695" s="118"/>
      <c r="N695" s="119"/>
      <c r="O695" s="119"/>
      <c r="P695" s="120"/>
      <c r="R695" s="30">
        <v>32</v>
      </c>
      <c r="S695" s="118"/>
      <c r="T695" s="119"/>
      <c r="U695" s="119"/>
      <c r="V695" s="120"/>
      <c r="X695" s="30">
        <v>43</v>
      </c>
      <c r="Y695" s="118"/>
      <c r="Z695" s="119"/>
      <c r="AA695" s="119"/>
      <c r="AB695" s="120"/>
    </row>
    <row r="696" spans="1:28" s="83" customFormat="1" ht="13.5" thickBot="1">
      <c r="A696" s="30">
        <v>11</v>
      </c>
      <c r="B696" s="118"/>
      <c r="C696" s="119"/>
      <c r="D696" s="119"/>
      <c r="E696" s="120"/>
      <c r="L696" s="30">
        <v>22</v>
      </c>
      <c r="M696" s="118"/>
      <c r="N696" s="119"/>
      <c r="O696" s="119"/>
      <c r="P696" s="120"/>
      <c r="R696" s="30">
        <v>33</v>
      </c>
      <c r="S696" s="118"/>
      <c r="T696" s="119"/>
      <c r="U696" s="119"/>
      <c r="V696" s="120"/>
      <c r="X696" s="31"/>
      <c r="Y696" s="33" t="s">
        <v>3</v>
      </c>
      <c r="Z696" s="34"/>
      <c r="AA696" s="34"/>
      <c r="AB696" s="138">
        <f>SUM(E686:E696)+SUM(P686:P696)+SUM(AB686:AB695)+SUM(V686:V696)</f>
        <v>0</v>
      </c>
    </row>
    <row r="697" spans="1:28" s="83" customFormat="1">
      <c r="B697" s="88"/>
      <c r="C697" s="89"/>
      <c r="D697" s="89"/>
      <c r="E697" s="84"/>
      <c r="M697" s="88"/>
      <c r="N697" s="89"/>
      <c r="O697" s="89"/>
      <c r="P697" s="84"/>
      <c r="S697" s="88"/>
      <c r="T697" s="89"/>
      <c r="U697" s="89"/>
      <c r="V697" s="84"/>
      <c r="Y697" s="88"/>
      <c r="Z697" s="89"/>
      <c r="AA697" s="89"/>
      <c r="AB697" s="84"/>
    </row>
    <row r="698" spans="1:28" s="83" customFormat="1">
      <c r="B698" s="88"/>
      <c r="C698" s="89"/>
      <c r="D698" s="89"/>
      <c r="E698" s="84"/>
      <c r="M698" s="88"/>
      <c r="N698" s="89"/>
      <c r="O698" s="89"/>
      <c r="P698" s="84"/>
      <c r="S698" s="88"/>
      <c r="T698" s="89"/>
      <c r="U698" s="89"/>
      <c r="V698" s="84"/>
      <c r="Y698" s="88"/>
      <c r="Z698" s="89"/>
      <c r="AA698" s="89"/>
      <c r="AB698" s="84"/>
    </row>
    <row r="699" spans="1:28" s="83" customFormat="1">
      <c r="B699" s="88"/>
      <c r="C699" s="89"/>
      <c r="D699" s="89"/>
      <c r="E699" s="84"/>
      <c r="M699" s="88"/>
      <c r="N699" s="89"/>
      <c r="O699" s="89"/>
      <c r="P699" s="84"/>
      <c r="S699" s="88"/>
      <c r="T699" s="89"/>
      <c r="U699" s="89"/>
      <c r="V699" s="84"/>
      <c r="Y699" s="88"/>
      <c r="Z699" s="89"/>
      <c r="AA699" s="89"/>
      <c r="AB699" s="84"/>
    </row>
    <row r="700" spans="1:28" s="83" customFormat="1">
      <c r="B700" s="88"/>
      <c r="C700" s="89"/>
      <c r="D700" s="89"/>
      <c r="E700" s="84"/>
      <c r="M700" s="88"/>
      <c r="N700" s="89"/>
      <c r="O700" s="89"/>
      <c r="P700" s="84"/>
      <c r="S700" s="88"/>
      <c r="T700" s="89"/>
      <c r="U700" s="89"/>
      <c r="V700" s="84"/>
      <c r="Y700" s="88"/>
      <c r="Z700" s="89"/>
      <c r="AA700" s="89"/>
      <c r="AB700" s="84"/>
    </row>
    <row r="701" spans="1:28" s="83" customFormat="1">
      <c r="B701" s="88"/>
      <c r="C701" s="89"/>
      <c r="D701" s="89"/>
      <c r="E701" s="84"/>
      <c r="M701" s="88"/>
      <c r="N701" s="89"/>
      <c r="O701" s="89"/>
      <c r="P701" s="84"/>
      <c r="S701" s="88"/>
      <c r="T701" s="89"/>
      <c r="U701" s="89"/>
      <c r="V701" s="84"/>
      <c r="Y701" s="88"/>
      <c r="Z701" s="89"/>
      <c r="AA701" s="89"/>
      <c r="AB701" s="84"/>
    </row>
    <row r="702" spans="1:28" s="83" customFormat="1">
      <c r="B702" s="88"/>
      <c r="C702" s="89"/>
      <c r="D702" s="89"/>
      <c r="E702" s="84"/>
      <c r="M702" s="88"/>
      <c r="N702" s="89"/>
      <c r="O702" s="89"/>
      <c r="P702" s="84"/>
      <c r="S702" s="88"/>
      <c r="T702" s="89"/>
      <c r="U702" s="89"/>
      <c r="V702" s="84"/>
      <c r="Y702" s="88"/>
      <c r="Z702" s="89"/>
      <c r="AA702" s="89"/>
      <c r="AB702" s="84"/>
    </row>
    <row r="703" spans="1:28" s="83" customFormat="1" ht="13.5" thickBot="1">
      <c r="B703" s="88"/>
      <c r="C703" s="89"/>
      <c r="D703" s="89"/>
      <c r="E703" s="84"/>
      <c r="M703" s="88"/>
      <c r="N703" s="89"/>
      <c r="O703" s="89"/>
      <c r="P703" s="84"/>
      <c r="S703" s="88"/>
      <c r="T703" s="89"/>
      <c r="U703" s="89"/>
      <c r="V703" s="84"/>
      <c r="Y703" s="88"/>
      <c r="Z703" s="89"/>
      <c r="AA703" s="89"/>
      <c r="AB703" s="84"/>
    </row>
    <row r="704" spans="1:28" s="83" customFormat="1" ht="12.75" customHeight="1">
      <c r="A704" s="24">
        <v>33</v>
      </c>
      <c r="B704" s="25"/>
      <c r="C704" s="514" t="s">
        <v>138</v>
      </c>
      <c r="D704" s="514" t="s">
        <v>27</v>
      </c>
      <c r="E704" s="516" t="s">
        <v>13</v>
      </c>
      <c r="L704" s="24">
        <v>33</v>
      </c>
      <c r="M704" s="25"/>
      <c r="N704" s="514" t="s">
        <v>138</v>
      </c>
      <c r="O704" s="514" t="s">
        <v>27</v>
      </c>
      <c r="P704" s="516" t="s">
        <v>13</v>
      </c>
      <c r="R704" s="24">
        <v>33</v>
      </c>
      <c r="S704" s="25"/>
      <c r="T704" s="514" t="s">
        <v>138</v>
      </c>
      <c r="U704" s="514" t="s">
        <v>27</v>
      </c>
      <c r="V704" s="516" t="s">
        <v>13</v>
      </c>
      <c r="X704" s="24">
        <v>33</v>
      </c>
      <c r="Y704" s="25"/>
      <c r="Z704" s="514" t="s">
        <v>138</v>
      </c>
      <c r="AA704" s="514" t="s">
        <v>27</v>
      </c>
      <c r="AB704" s="516" t="s">
        <v>13</v>
      </c>
    </row>
    <row r="705" spans="1:28" s="83" customFormat="1" ht="63.75">
      <c r="A705" s="26" t="s">
        <v>7</v>
      </c>
      <c r="B705" s="50" t="str">
        <f>+"מספר אסמכתא "&amp;B35&amp;"         חזרה לטבלה "</f>
        <v xml:space="preserve">מספר אסמכתא          חזרה לטבלה </v>
      </c>
      <c r="C705" s="515"/>
      <c r="D705" s="515"/>
      <c r="E705" s="517"/>
      <c r="L705" s="26" t="s">
        <v>19</v>
      </c>
      <c r="M705" s="50" t="str">
        <f>+"מספר אסמכתא "&amp;B35&amp;"         חזרה לטבלה "</f>
        <v xml:space="preserve">מספר אסמכתא          חזרה לטבלה </v>
      </c>
      <c r="N705" s="515"/>
      <c r="O705" s="515"/>
      <c r="P705" s="517"/>
      <c r="R705" s="26" t="s">
        <v>19</v>
      </c>
      <c r="S705" s="50" t="str">
        <f>+"מספר אסמכתא "&amp;B35&amp;"         חזרה לטבלה "</f>
        <v xml:space="preserve">מספר אסמכתא          חזרה לטבלה </v>
      </c>
      <c r="T705" s="515"/>
      <c r="U705" s="515"/>
      <c r="V705" s="517"/>
      <c r="X705" s="26" t="s">
        <v>19</v>
      </c>
      <c r="Y705" s="50" t="str">
        <f>+"מספר אסמכתא "&amp;B35&amp;"         חזרה לטבלה "</f>
        <v xml:space="preserve">מספר אסמכתא          חזרה לטבלה </v>
      </c>
      <c r="Z705" s="515"/>
      <c r="AA705" s="515"/>
      <c r="AB705" s="517"/>
    </row>
    <row r="706" spans="1:28" s="83" customFormat="1">
      <c r="A706" s="30">
        <v>1</v>
      </c>
      <c r="B706" s="118"/>
      <c r="C706" s="119"/>
      <c r="D706" s="119"/>
      <c r="E706" s="120"/>
      <c r="L706" s="30">
        <v>12</v>
      </c>
      <c r="M706" s="118"/>
      <c r="N706" s="119"/>
      <c r="O706" s="119"/>
      <c r="P706" s="120"/>
      <c r="R706" s="30">
        <v>23</v>
      </c>
      <c r="S706" s="118"/>
      <c r="T706" s="119"/>
      <c r="U706" s="119"/>
      <c r="V706" s="120"/>
      <c r="X706" s="30">
        <v>34</v>
      </c>
      <c r="Y706" s="118"/>
      <c r="Z706" s="119"/>
      <c r="AA706" s="119"/>
      <c r="AB706" s="120"/>
    </row>
    <row r="707" spans="1:28" s="83" customFormat="1">
      <c r="A707" s="30">
        <v>2</v>
      </c>
      <c r="B707" s="118"/>
      <c r="C707" s="119"/>
      <c r="D707" s="119"/>
      <c r="E707" s="120"/>
      <c r="L707" s="30">
        <v>13</v>
      </c>
      <c r="M707" s="118"/>
      <c r="N707" s="119"/>
      <c r="O707" s="119"/>
      <c r="P707" s="120"/>
      <c r="R707" s="30">
        <v>24</v>
      </c>
      <c r="S707" s="118"/>
      <c r="T707" s="119"/>
      <c r="U707" s="119"/>
      <c r="V707" s="120"/>
      <c r="X707" s="30">
        <v>35</v>
      </c>
      <c r="Y707" s="118"/>
      <c r="Z707" s="119"/>
      <c r="AA707" s="119"/>
      <c r="AB707" s="120"/>
    </row>
    <row r="708" spans="1:28" s="83" customFormat="1">
      <c r="A708" s="30">
        <v>3</v>
      </c>
      <c r="B708" s="118"/>
      <c r="C708" s="119"/>
      <c r="D708" s="119"/>
      <c r="E708" s="120"/>
      <c r="L708" s="30">
        <v>14</v>
      </c>
      <c r="M708" s="118"/>
      <c r="N708" s="119"/>
      <c r="O708" s="119"/>
      <c r="P708" s="120"/>
      <c r="R708" s="30">
        <v>25</v>
      </c>
      <c r="S708" s="118"/>
      <c r="T708" s="119"/>
      <c r="U708" s="119"/>
      <c r="V708" s="120"/>
      <c r="X708" s="30">
        <v>36</v>
      </c>
      <c r="Y708" s="118"/>
      <c r="Z708" s="119"/>
      <c r="AA708" s="119"/>
      <c r="AB708" s="120"/>
    </row>
    <row r="709" spans="1:28" s="83" customFormat="1">
      <c r="A709" s="30">
        <v>4</v>
      </c>
      <c r="B709" s="118"/>
      <c r="C709" s="119"/>
      <c r="D709" s="119"/>
      <c r="E709" s="120"/>
      <c r="L709" s="30">
        <v>15</v>
      </c>
      <c r="M709" s="118"/>
      <c r="N709" s="119"/>
      <c r="O709" s="119"/>
      <c r="P709" s="120"/>
      <c r="R709" s="30">
        <v>26</v>
      </c>
      <c r="S709" s="118"/>
      <c r="T709" s="119"/>
      <c r="U709" s="119"/>
      <c r="V709" s="120"/>
      <c r="X709" s="30">
        <v>37</v>
      </c>
      <c r="Y709" s="118"/>
      <c r="Z709" s="119"/>
      <c r="AA709" s="119"/>
      <c r="AB709" s="120"/>
    </row>
    <row r="710" spans="1:28" s="83" customFormat="1">
      <c r="A710" s="30">
        <v>5</v>
      </c>
      <c r="B710" s="118"/>
      <c r="C710" s="119"/>
      <c r="D710" s="119"/>
      <c r="E710" s="120"/>
      <c r="L710" s="30">
        <v>16</v>
      </c>
      <c r="M710" s="118"/>
      <c r="N710" s="119"/>
      <c r="O710" s="119"/>
      <c r="P710" s="120"/>
      <c r="R710" s="30">
        <v>27</v>
      </c>
      <c r="S710" s="118"/>
      <c r="T710" s="119"/>
      <c r="U710" s="119"/>
      <c r="V710" s="120"/>
      <c r="X710" s="30">
        <v>38</v>
      </c>
      <c r="Y710" s="118"/>
      <c r="Z710" s="119"/>
      <c r="AA710" s="119"/>
      <c r="AB710" s="120"/>
    </row>
    <row r="711" spans="1:28" s="83" customFormat="1">
      <c r="A711" s="30">
        <v>6</v>
      </c>
      <c r="B711" s="118"/>
      <c r="C711" s="119"/>
      <c r="D711" s="119"/>
      <c r="E711" s="120"/>
      <c r="L711" s="30">
        <v>17</v>
      </c>
      <c r="M711" s="118"/>
      <c r="N711" s="119"/>
      <c r="O711" s="119"/>
      <c r="P711" s="120"/>
      <c r="R711" s="30">
        <v>28</v>
      </c>
      <c r="S711" s="118"/>
      <c r="T711" s="119"/>
      <c r="U711" s="119"/>
      <c r="V711" s="120"/>
      <c r="X711" s="30">
        <v>39</v>
      </c>
      <c r="Y711" s="118"/>
      <c r="Z711" s="119"/>
      <c r="AA711" s="119"/>
      <c r="AB711" s="120"/>
    </row>
    <row r="712" spans="1:28" s="83" customFormat="1">
      <c r="A712" s="30">
        <v>7</v>
      </c>
      <c r="B712" s="118"/>
      <c r="C712" s="119"/>
      <c r="D712" s="119"/>
      <c r="E712" s="120"/>
      <c r="L712" s="30">
        <v>18</v>
      </c>
      <c r="M712" s="118"/>
      <c r="N712" s="119"/>
      <c r="O712" s="119"/>
      <c r="P712" s="120"/>
      <c r="R712" s="30">
        <v>29</v>
      </c>
      <c r="S712" s="118"/>
      <c r="T712" s="119"/>
      <c r="U712" s="119"/>
      <c r="V712" s="120"/>
      <c r="X712" s="30">
        <v>40</v>
      </c>
      <c r="Y712" s="118"/>
      <c r="Z712" s="119"/>
      <c r="AA712" s="119"/>
      <c r="AB712" s="120"/>
    </row>
    <row r="713" spans="1:28" s="83" customFormat="1">
      <c r="A713" s="30">
        <v>8</v>
      </c>
      <c r="B713" s="118"/>
      <c r="C713" s="119"/>
      <c r="D713" s="119"/>
      <c r="E713" s="120"/>
      <c r="L713" s="30">
        <v>19</v>
      </c>
      <c r="M713" s="118"/>
      <c r="N713" s="119"/>
      <c r="O713" s="119"/>
      <c r="P713" s="120"/>
      <c r="R713" s="30">
        <v>30</v>
      </c>
      <c r="S713" s="118"/>
      <c r="T713" s="119"/>
      <c r="U713" s="119"/>
      <c r="V713" s="120"/>
      <c r="X713" s="30">
        <v>41</v>
      </c>
      <c r="Y713" s="118"/>
      <c r="Z713" s="119"/>
      <c r="AA713" s="119"/>
      <c r="AB713" s="120"/>
    </row>
    <row r="714" spans="1:28" s="83" customFormat="1">
      <c r="A714" s="30">
        <v>9</v>
      </c>
      <c r="B714" s="118"/>
      <c r="C714" s="119"/>
      <c r="D714" s="119"/>
      <c r="E714" s="120"/>
      <c r="L714" s="30">
        <v>20</v>
      </c>
      <c r="M714" s="118"/>
      <c r="N714" s="119"/>
      <c r="O714" s="119"/>
      <c r="P714" s="120"/>
      <c r="R714" s="30">
        <v>31</v>
      </c>
      <c r="S714" s="118"/>
      <c r="T714" s="119"/>
      <c r="U714" s="119"/>
      <c r="V714" s="120"/>
      <c r="X714" s="30">
        <v>42</v>
      </c>
      <c r="Y714" s="118"/>
      <c r="Z714" s="119"/>
      <c r="AA714" s="119"/>
      <c r="AB714" s="120"/>
    </row>
    <row r="715" spans="1:28" s="83" customFormat="1">
      <c r="A715" s="30">
        <v>10</v>
      </c>
      <c r="B715" s="118"/>
      <c r="C715" s="119"/>
      <c r="D715" s="119"/>
      <c r="E715" s="120"/>
      <c r="L715" s="30">
        <v>21</v>
      </c>
      <c r="M715" s="118"/>
      <c r="N715" s="119"/>
      <c r="O715" s="119"/>
      <c r="P715" s="120"/>
      <c r="R715" s="30">
        <v>32</v>
      </c>
      <c r="S715" s="118"/>
      <c r="T715" s="119"/>
      <c r="U715" s="119"/>
      <c r="V715" s="120"/>
      <c r="X715" s="30">
        <v>43</v>
      </c>
      <c r="Y715" s="118"/>
      <c r="Z715" s="119"/>
      <c r="AA715" s="119"/>
      <c r="AB715" s="120"/>
    </row>
    <row r="716" spans="1:28" s="83" customFormat="1" ht="13.5" thickBot="1">
      <c r="A716" s="30">
        <v>11</v>
      </c>
      <c r="B716" s="118"/>
      <c r="C716" s="119"/>
      <c r="D716" s="119"/>
      <c r="E716" s="120"/>
      <c r="L716" s="30">
        <v>22</v>
      </c>
      <c r="M716" s="118"/>
      <c r="N716" s="119"/>
      <c r="O716" s="119"/>
      <c r="P716" s="120"/>
      <c r="R716" s="30">
        <v>33</v>
      </c>
      <c r="S716" s="118"/>
      <c r="T716" s="119"/>
      <c r="U716" s="119"/>
      <c r="V716" s="120"/>
      <c r="X716" s="31"/>
      <c r="Y716" s="33" t="s">
        <v>3</v>
      </c>
      <c r="Z716" s="34"/>
      <c r="AA716" s="34"/>
      <c r="AB716" s="138">
        <f>SUM(E706:E716)+SUM(P706:P716)+SUM(AB706:AB715)+SUM(V706:V716)</f>
        <v>0</v>
      </c>
    </row>
    <row r="717" spans="1:28" s="83" customFormat="1">
      <c r="B717" s="88"/>
      <c r="C717" s="89"/>
      <c r="D717" s="89"/>
      <c r="E717" s="84"/>
      <c r="M717" s="88"/>
      <c r="N717" s="89"/>
      <c r="O717" s="89"/>
      <c r="P717" s="84"/>
      <c r="S717" s="88"/>
      <c r="T717" s="89"/>
      <c r="U717" s="89"/>
      <c r="V717" s="84"/>
      <c r="Y717" s="88"/>
      <c r="Z717" s="89"/>
    </row>
    <row r="718" spans="1:28" s="83" customFormat="1">
      <c r="B718" s="88"/>
      <c r="C718" s="89"/>
      <c r="D718" s="89"/>
      <c r="E718" s="84"/>
      <c r="M718" s="88"/>
      <c r="N718" s="89"/>
      <c r="O718" s="89"/>
      <c r="P718" s="84"/>
      <c r="S718" s="88"/>
      <c r="T718" s="89"/>
      <c r="U718" s="89"/>
      <c r="V718" s="84"/>
      <c r="Y718" s="88"/>
      <c r="Z718" s="89"/>
      <c r="AA718" s="89"/>
      <c r="AB718" s="84"/>
    </row>
    <row r="719" spans="1:28" s="83" customFormat="1">
      <c r="B719" s="88"/>
      <c r="C719" s="89"/>
      <c r="D719" s="89"/>
      <c r="E719" s="84"/>
      <c r="M719" s="88"/>
      <c r="N719" s="89"/>
      <c r="O719" s="89"/>
      <c r="P719" s="84"/>
      <c r="S719" s="88"/>
      <c r="T719" s="89"/>
      <c r="U719" s="89"/>
      <c r="V719" s="84"/>
      <c r="Y719" s="88"/>
      <c r="Z719" s="89"/>
      <c r="AA719" s="89"/>
      <c r="AB719" s="84"/>
    </row>
    <row r="720" spans="1:28" s="83" customFormat="1">
      <c r="B720" s="88"/>
      <c r="C720" s="89"/>
      <c r="D720" s="89"/>
      <c r="E720" s="84"/>
      <c r="M720" s="88"/>
      <c r="N720" s="89"/>
      <c r="O720" s="89"/>
      <c r="P720" s="84"/>
      <c r="S720" s="88"/>
      <c r="T720" s="89"/>
      <c r="U720" s="89"/>
      <c r="V720" s="84"/>
      <c r="Y720" s="88"/>
      <c r="Z720" s="89"/>
      <c r="AA720" s="89"/>
      <c r="AB720" s="84"/>
    </row>
    <row r="721" spans="1:28" s="83" customFormat="1">
      <c r="B721" s="88"/>
      <c r="C721" s="89"/>
      <c r="D721" s="89"/>
      <c r="E721" s="84"/>
      <c r="M721" s="88"/>
      <c r="N721" s="89"/>
      <c r="O721" s="89"/>
      <c r="P721" s="84"/>
      <c r="S721" s="88"/>
      <c r="T721" s="89"/>
      <c r="U721" s="89"/>
      <c r="V721" s="84"/>
      <c r="Y721" s="88"/>
      <c r="Z721" s="89"/>
      <c r="AA721" s="89"/>
      <c r="AB721" s="84"/>
    </row>
    <row r="722" spans="1:28" s="83" customFormat="1">
      <c r="B722" s="88"/>
      <c r="C722" s="89"/>
      <c r="D722" s="89"/>
      <c r="E722" s="84"/>
      <c r="M722" s="88"/>
      <c r="N722" s="89"/>
      <c r="O722" s="89"/>
      <c r="P722" s="84"/>
      <c r="S722" s="88"/>
      <c r="T722" s="89"/>
      <c r="U722" s="89"/>
      <c r="V722" s="84"/>
      <c r="Y722" s="88"/>
      <c r="Z722" s="89"/>
      <c r="AA722" s="89"/>
      <c r="AB722" s="84"/>
    </row>
    <row r="723" spans="1:28" s="83" customFormat="1" ht="13.5" thickBot="1">
      <c r="B723" s="88"/>
      <c r="C723" s="89"/>
      <c r="D723" s="89"/>
      <c r="E723" s="84"/>
      <c r="M723" s="88"/>
      <c r="N723" s="89"/>
      <c r="O723" s="89"/>
      <c r="P723" s="84"/>
      <c r="S723" s="88"/>
      <c r="T723" s="89"/>
      <c r="U723" s="89"/>
      <c r="V723" s="84"/>
      <c r="Y723" s="88"/>
      <c r="Z723" s="89"/>
      <c r="AA723" s="89"/>
      <c r="AB723" s="84"/>
    </row>
    <row r="724" spans="1:28" s="83" customFormat="1" ht="12.75" customHeight="1">
      <c r="A724" s="24">
        <v>34</v>
      </c>
      <c r="B724" s="25"/>
      <c r="C724" s="514" t="s">
        <v>138</v>
      </c>
      <c r="D724" s="514" t="s">
        <v>27</v>
      </c>
      <c r="E724" s="516" t="s">
        <v>13</v>
      </c>
      <c r="L724" s="24">
        <v>34</v>
      </c>
      <c r="M724" s="25"/>
      <c r="N724" s="514" t="s">
        <v>138</v>
      </c>
      <c r="O724" s="514" t="s">
        <v>27</v>
      </c>
      <c r="P724" s="516" t="s">
        <v>13</v>
      </c>
      <c r="R724" s="24">
        <v>34</v>
      </c>
      <c r="S724" s="25"/>
      <c r="T724" s="514" t="s">
        <v>138</v>
      </c>
      <c r="U724" s="514" t="s">
        <v>27</v>
      </c>
      <c r="V724" s="516" t="s">
        <v>13</v>
      </c>
      <c r="X724" s="24">
        <v>34</v>
      </c>
      <c r="Y724" s="25"/>
      <c r="Z724" s="514" t="s">
        <v>138</v>
      </c>
      <c r="AA724" s="514" t="s">
        <v>27</v>
      </c>
      <c r="AB724" s="516" t="s">
        <v>13</v>
      </c>
    </row>
    <row r="725" spans="1:28" s="83" customFormat="1" ht="63.75">
      <c r="A725" s="26" t="s">
        <v>7</v>
      </c>
      <c r="B725" s="50" t="str">
        <f>+"מספר אסמכתא "&amp;B36&amp;"         חזרה לטבלה "</f>
        <v xml:space="preserve">מספר אסמכתא          חזרה לטבלה </v>
      </c>
      <c r="C725" s="515"/>
      <c r="D725" s="515"/>
      <c r="E725" s="517"/>
      <c r="L725" s="26" t="s">
        <v>19</v>
      </c>
      <c r="M725" s="50" t="str">
        <f>+"מספר אסמכתא "&amp;B36&amp;"         חזרה לטבלה "</f>
        <v xml:space="preserve">מספר אסמכתא          חזרה לטבלה </v>
      </c>
      <c r="N725" s="515"/>
      <c r="O725" s="515"/>
      <c r="P725" s="517"/>
      <c r="R725" s="26" t="s">
        <v>19</v>
      </c>
      <c r="S725" s="50" t="str">
        <f>+"מספר אסמכתא "&amp;B36&amp;"         חזרה לטבלה "</f>
        <v xml:space="preserve">מספר אסמכתא          חזרה לטבלה </v>
      </c>
      <c r="T725" s="515"/>
      <c r="U725" s="515"/>
      <c r="V725" s="517"/>
      <c r="X725" s="26" t="s">
        <v>19</v>
      </c>
      <c r="Y725" s="50" t="str">
        <f>+"מספר אסמכתא "&amp;B36&amp;"         חזרה לטבלה "</f>
        <v xml:space="preserve">מספר אסמכתא          חזרה לטבלה </v>
      </c>
      <c r="Z725" s="515"/>
      <c r="AA725" s="515"/>
      <c r="AB725" s="517"/>
    </row>
    <row r="726" spans="1:28" s="83" customFormat="1">
      <c r="A726" s="30">
        <v>1</v>
      </c>
      <c r="B726" s="118"/>
      <c r="C726" s="119"/>
      <c r="D726" s="119"/>
      <c r="E726" s="120"/>
      <c r="L726" s="30">
        <v>12</v>
      </c>
      <c r="M726" s="118"/>
      <c r="N726" s="119"/>
      <c r="O726" s="119"/>
      <c r="P726" s="120"/>
      <c r="R726" s="30">
        <v>23</v>
      </c>
      <c r="S726" s="118"/>
      <c r="T726" s="119"/>
      <c r="U726" s="119"/>
      <c r="V726" s="120"/>
      <c r="X726" s="30">
        <v>34</v>
      </c>
      <c r="Y726" s="118"/>
      <c r="Z726" s="119"/>
      <c r="AA726" s="119"/>
      <c r="AB726" s="120"/>
    </row>
    <row r="727" spans="1:28" s="83" customFormat="1">
      <c r="A727" s="30">
        <v>2</v>
      </c>
      <c r="B727" s="118"/>
      <c r="C727" s="119"/>
      <c r="D727" s="119"/>
      <c r="E727" s="120"/>
      <c r="L727" s="30">
        <v>13</v>
      </c>
      <c r="M727" s="118"/>
      <c r="N727" s="119"/>
      <c r="O727" s="119"/>
      <c r="P727" s="120"/>
      <c r="R727" s="30">
        <v>24</v>
      </c>
      <c r="S727" s="118"/>
      <c r="T727" s="119"/>
      <c r="U727" s="119"/>
      <c r="V727" s="120"/>
      <c r="X727" s="30">
        <v>35</v>
      </c>
      <c r="Y727" s="118"/>
      <c r="Z727" s="119"/>
      <c r="AA727" s="119"/>
      <c r="AB727" s="120"/>
    </row>
    <row r="728" spans="1:28" s="83" customFormat="1">
      <c r="A728" s="30">
        <v>3</v>
      </c>
      <c r="B728" s="118"/>
      <c r="C728" s="119"/>
      <c r="D728" s="119"/>
      <c r="E728" s="120"/>
      <c r="L728" s="30">
        <v>14</v>
      </c>
      <c r="M728" s="118"/>
      <c r="N728" s="119"/>
      <c r="O728" s="119"/>
      <c r="P728" s="120"/>
      <c r="R728" s="30">
        <v>25</v>
      </c>
      <c r="S728" s="118"/>
      <c r="T728" s="119"/>
      <c r="U728" s="119"/>
      <c r="V728" s="120"/>
      <c r="X728" s="30">
        <v>36</v>
      </c>
      <c r="Y728" s="118"/>
      <c r="Z728" s="119"/>
      <c r="AA728" s="119"/>
      <c r="AB728" s="120"/>
    </row>
    <row r="729" spans="1:28" s="83" customFormat="1">
      <c r="A729" s="30">
        <v>4</v>
      </c>
      <c r="B729" s="118"/>
      <c r="C729" s="119"/>
      <c r="D729" s="119"/>
      <c r="E729" s="120"/>
      <c r="L729" s="30">
        <v>15</v>
      </c>
      <c r="M729" s="118"/>
      <c r="N729" s="119"/>
      <c r="O729" s="119"/>
      <c r="P729" s="120"/>
      <c r="R729" s="30">
        <v>26</v>
      </c>
      <c r="S729" s="118"/>
      <c r="T729" s="119"/>
      <c r="U729" s="119"/>
      <c r="V729" s="120"/>
      <c r="X729" s="30">
        <v>37</v>
      </c>
      <c r="Y729" s="118"/>
      <c r="Z729" s="119"/>
      <c r="AA729" s="119"/>
      <c r="AB729" s="120"/>
    </row>
    <row r="730" spans="1:28" s="83" customFormat="1">
      <c r="A730" s="30">
        <v>5</v>
      </c>
      <c r="B730" s="118"/>
      <c r="C730" s="119"/>
      <c r="D730" s="119"/>
      <c r="E730" s="120"/>
      <c r="L730" s="30">
        <v>16</v>
      </c>
      <c r="M730" s="118"/>
      <c r="N730" s="119"/>
      <c r="O730" s="119"/>
      <c r="P730" s="120"/>
      <c r="R730" s="30">
        <v>27</v>
      </c>
      <c r="S730" s="118"/>
      <c r="T730" s="119"/>
      <c r="U730" s="119"/>
      <c r="V730" s="120"/>
      <c r="X730" s="30">
        <v>38</v>
      </c>
      <c r="Y730" s="118"/>
      <c r="Z730" s="119"/>
      <c r="AA730" s="119"/>
      <c r="AB730" s="120"/>
    </row>
    <row r="731" spans="1:28" s="83" customFormat="1">
      <c r="A731" s="30">
        <v>6</v>
      </c>
      <c r="B731" s="118"/>
      <c r="C731" s="119"/>
      <c r="D731" s="119"/>
      <c r="E731" s="120"/>
      <c r="L731" s="30">
        <v>17</v>
      </c>
      <c r="M731" s="118"/>
      <c r="N731" s="119"/>
      <c r="O731" s="119"/>
      <c r="P731" s="120"/>
      <c r="R731" s="30">
        <v>28</v>
      </c>
      <c r="S731" s="118"/>
      <c r="T731" s="119"/>
      <c r="U731" s="119"/>
      <c r="V731" s="120"/>
      <c r="X731" s="30">
        <v>39</v>
      </c>
      <c r="Y731" s="118"/>
      <c r="Z731" s="119"/>
      <c r="AA731" s="119"/>
      <c r="AB731" s="120"/>
    </row>
    <row r="732" spans="1:28" s="83" customFormat="1">
      <c r="A732" s="30">
        <v>7</v>
      </c>
      <c r="B732" s="118"/>
      <c r="C732" s="119"/>
      <c r="D732" s="119"/>
      <c r="E732" s="120"/>
      <c r="L732" s="30">
        <v>18</v>
      </c>
      <c r="M732" s="118"/>
      <c r="N732" s="119"/>
      <c r="O732" s="119"/>
      <c r="P732" s="120"/>
      <c r="R732" s="30">
        <v>29</v>
      </c>
      <c r="S732" s="118"/>
      <c r="T732" s="119"/>
      <c r="U732" s="119"/>
      <c r="V732" s="120"/>
      <c r="X732" s="30">
        <v>40</v>
      </c>
      <c r="Y732" s="118"/>
      <c r="Z732" s="119"/>
      <c r="AA732" s="119"/>
      <c r="AB732" s="120"/>
    </row>
    <row r="733" spans="1:28" s="83" customFormat="1">
      <c r="A733" s="30">
        <v>8</v>
      </c>
      <c r="B733" s="118"/>
      <c r="C733" s="119"/>
      <c r="D733" s="119"/>
      <c r="E733" s="120"/>
      <c r="L733" s="30">
        <v>19</v>
      </c>
      <c r="M733" s="118"/>
      <c r="N733" s="119"/>
      <c r="O733" s="119"/>
      <c r="P733" s="120"/>
      <c r="R733" s="30">
        <v>30</v>
      </c>
      <c r="S733" s="118"/>
      <c r="T733" s="119"/>
      <c r="U733" s="119"/>
      <c r="V733" s="120"/>
      <c r="X733" s="30">
        <v>41</v>
      </c>
      <c r="Y733" s="118"/>
      <c r="Z733" s="119"/>
      <c r="AA733" s="119"/>
      <c r="AB733" s="120"/>
    </row>
    <row r="734" spans="1:28" s="83" customFormat="1">
      <c r="A734" s="30">
        <v>9</v>
      </c>
      <c r="B734" s="118"/>
      <c r="C734" s="119"/>
      <c r="D734" s="119"/>
      <c r="E734" s="120"/>
      <c r="L734" s="30">
        <v>20</v>
      </c>
      <c r="M734" s="118"/>
      <c r="N734" s="119"/>
      <c r="O734" s="119"/>
      <c r="P734" s="120"/>
      <c r="R734" s="30">
        <v>31</v>
      </c>
      <c r="S734" s="118"/>
      <c r="T734" s="119"/>
      <c r="U734" s="119"/>
      <c r="V734" s="120"/>
      <c r="X734" s="30">
        <v>42</v>
      </c>
      <c r="Y734" s="118"/>
      <c r="Z734" s="119"/>
      <c r="AA734" s="119"/>
      <c r="AB734" s="120"/>
    </row>
    <row r="735" spans="1:28" s="83" customFormat="1">
      <c r="A735" s="30">
        <v>10</v>
      </c>
      <c r="B735" s="118"/>
      <c r="C735" s="119"/>
      <c r="D735" s="119"/>
      <c r="E735" s="120"/>
      <c r="L735" s="30">
        <v>21</v>
      </c>
      <c r="M735" s="118"/>
      <c r="N735" s="119"/>
      <c r="O735" s="119"/>
      <c r="P735" s="120"/>
      <c r="R735" s="30">
        <v>32</v>
      </c>
      <c r="S735" s="118"/>
      <c r="T735" s="119"/>
      <c r="U735" s="119"/>
      <c r="V735" s="120"/>
      <c r="X735" s="30">
        <v>43</v>
      </c>
      <c r="Y735" s="118"/>
      <c r="Z735" s="119"/>
      <c r="AA735" s="119"/>
      <c r="AB735" s="120"/>
    </row>
    <row r="736" spans="1:28" s="83" customFormat="1" ht="13.5" thickBot="1">
      <c r="A736" s="30">
        <v>11</v>
      </c>
      <c r="B736" s="118"/>
      <c r="C736" s="119"/>
      <c r="D736" s="119"/>
      <c r="E736" s="120"/>
      <c r="L736" s="30">
        <v>22</v>
      </c>
      <c r="M736" s="118"/>
      <c r="N736" s="119"/>
      <c r="O736" s="119"/>
      <c r="P736" s="120"/>
      <c r="R736" s="30">
        <v>33</v>
      </c>
      <c r="S736" s="118"/>
      <c r="T736" s="119"/>
      <c r="U736" s="119"/>
      <c r="V736" s="120"/>
      <c r="X736" s="31"/>
      <c r="Y736" s="33" t="s">
        <v>3</v>
      </c>
      <c r="Z736" s="34"/>
      <c r="AA736" s="34"/>
      <c r="AB736" s="138">
        <f>SUM(E726:E736)+SUM(P726:P736)+SUM(AB726:AB735)+SUM(V726:V736)</f>
        <v>0</v>
      </c>
    </row>
    <row r="737" spans="1:28" s="83" customFormat="1">
      <c r="B737" s="88"/>
      <c r="C737" s="89"/>
      <c r="D737" s="89"/>
      <c r="E737" s="84"/>
      <c r="M737" s="88"/>
      <c r="N737" s="89"/>
      <c r="O737" s="89"/>
      <c r="P737" s="84"/>
      <c r="S737" s="88"/>
      <c r="T737" s="89"/>
      <c r="U737" s="89"/>
      <c r="V737" s="84"/>
      <c r="Y737" s="88"/>
      <c r="Z737" s="89"/>
      <c r="AA737" s="89"/>
      <c r="AB737" s="84"/>
    </row>
    <row r="738" spans="1:28" s="83" customFormat="1">
      <c r="B738" s="88"/>
      <c r="C738" s="89"/>
      <c r="D738" s="89"/>
      <c r="E738" s="84"/>
      <c r="M738" s="88"/>
      <c r="N738" s="89"/>
      <c r="O738" s="89"/>
      <c r="P738" s="84"/>
      <c r="S738" s="88"/>
      <c r="T738" s="89"/>
      <c r="U738" s="89"/>
      <c r="V738" s="84"/>
      <c r="Y738" s="88"/>
      <c r="Z738" s="89"/>
      <c r="AA738" s="89"/>
      <c r="AB738" s="84"/>
    </row>
    <row r="739" spans="1:28" s="83" customFormat="1">
      <c r="B739" s="88"/>
      <c r="C739" s="89"/>
      <c r="D739" s="89"/>
      <c r="E739" s="84"/>
      <c r="M739" s="88"/>
      <c r="N739" s="89"/>
      <c r="O739" s="89"/>
      <c r="P739" s="84"/>
      <c r="S739" s="88"/>
      <c r="T739" s="89"/>
      <c r="U739" s="89"/>
      <c r="V739" s="84"/>
      <c r="Y739" s="88"/>
      <c r="Z739" s="89"/>
      <c r="AA739" s="89"/>
      <c r="AB739" s="84"/>
    </row>
    <row r="740" spans="1:28" s="83" customFormat="1">
      <c r="B740" s="88"/>
      <c r="C740" s="89"/>
      <c r="D740" s="89"/>
      <c r="E740" s="84"/>
      <c r="M740" s="88"/>
      <c r="N740" s="89"/>
      <c r="O740" s="89"/>
      <c r="P740" s="84"/>
      <c r="S740" s="88"/>
      <c r="T740" s="89"/>
      <c r="U740" s="89"/>
      <c r="V740" s="84"/>
      <c r="Y740" s="88"/>
      <c r="Z740" s="89"/>
      <c r="AA740" s="89"/>
      <c r="AB740" s="84"/>
    </row>
    <row r="741" spans="1:28" s="83" customFormat="1">
      <c r="B741" s="88"/>
      <c r="C741" s="89"/>
      <c r="D741" s="89"/>
      <c r="E741" s="84"/>
      <c r="M741" s="88"/>
      <c r="N741" s="89"/>
      <c r="O741" s="89"/>
      <c r="P741" s="84"/>
      <c r="S741" s="88"/>
      <c r="T741" s="89"/>
      <c r="U741" s="89"/>
      <c r="V741" s="84"/>
      <c r="Y741" s="88"/>
      <c r="Z741" s="89"/>
      <c r="AA741" s="89"/>
      <c r="AB741" s="84"/>
    </row>
    <row r="742" spans="1:28" s="83" customFormat="1">
      <c r="B742" s="88"/>
      <c r="C742" s="89"/>
      <c r="D742" s="89"/>
      <c r="E742" s="84"/>
      <c r="M742" s="88"/>
      <c r="N742" s="89"/>
      <c r="O742" s="89"/>
      <c r="P742" s="84"/>
      <c r="S742" s="88"/>
      <c r="T742" s="89"/>
      <c r="U742" s="89"/>
      <c r="V742" s="84"/>
      <c r="Y742" s="88"/>
      <c r="Z742" s="89"/>
      <c r="AA742" s="89"/>
      <c r="AB742" s="84"/>
    </row>
    <row r="743" spans="1:28" s="83" customFormat="1" ht="13.5" thickBot="1">
      <c r="B743" s="88"/>
      <c r="C743" s="89"/>
      <c r="D743" s="89"/>
      <c r="E743" s="84"/>
      <c r="M743" s="88"/>
      <c r="N743" s="89"/>
      <c r="O743" s="89"/>
      <c r="P743" s="84"/>
      <c r="S743" s="88"/>
      <c r="T743" s="89"/>
      <c r="U743" s="89"/>
      <c r="V743" s="84"/>
      <c r="Y743" s="88"/>
      <c r="Z743" s="89"/>
      <c r="AA743" s="89"/>
      <c r="AB743" s="84"/>
    </row>
    <row r="744" spans="1:28" s="83" customFormat="1" ht="12.75" customHeight="1">
      <c r="A744" s="24">
        <v>35</v>
      </c>
      <c r="B744" s="25"/>
      <c r="C744" s="514" t="s">
        <v>138</v>
      </c>
      <c r="D744" s="514" t="s">
        <v>27</v>
      </c>
      <c r="E744" s="516" t="s">
        <v>13</v>
      </c>
      <c r="L744" s="24">
        <v>35</v>
      </c>
      <c r="M744" s="25"/>
      <c r="N744" s="514" t="s">
        <v>138</v>
      </c>
      <c r="O744" s="514" t="s">
        <v>27</v>
      </c>
      <c r="P744" s="516" t="s">
        <v>13</v>
      </c>
      <c r="R744" s="24">
        <v>35</v>
      </c>
      <c r="S744" s="25"/>
      <c r="T744" s="514" t="s">
        <v>138</v>
      </c>
      <c r="U744" s="514" t="s">
        <v>27</v>
      </c>
      <c r="V744" s="516" t="s">
        <v>13</v>
      </c>
      <c r="X744" s="24">
        <v>35</v>
      </c>
      <c r="Y744" s="25"/>
      <c r="Z744" s="514" t="s">
        <v>138</v>
      </c>
      <c r="AA744" s="514" t="s">
        <v>27</v>
      </c>
      <c r="AB744" s="516" t="s">
        <v>13</v>
      </c>
    </row>
    <row r="745" spans="1:28" s="83" customFormat="1" ht="63.75">
      <c r="A745" s="26" t="s">
        <v>7</v>
      </c>
      <c r="B745" s="50" t="str">
        <f>+"מספר אסמכתא "&amp;B37&amp;"         חזרה לטבלה "</f>
        <v xml:space="preserve">מספר אסמכתא          חזרה לטבלה </v>
      </c>
      <c r="C745" s="515"/>
      <c r="D745" s="515"/>
      <c r="E745" s="517"/>
      <c r="L745" s="26" t="s">
        <v>19</v>
      </c>
      <c r="M745" s="50" t="str">
        <f>+"מספר אסמכתא "&amp;B37&amp;"         חזרה לטבלה "</f>
        <v xml:space="preserve">מספר אסמכתא          חזרה לטבלה </v>
      </c>
      <c r="N745" s="515"/>
      <c r="O745" s="515"/>
      <c r="P745" s="517"/>
      <c r="R745" s="26" t="s">
        <v>19</v>
      </c>
      <c r="S745" s="50" t="str">
        <f>+"מספר אסמכתא "&amp;B37&amp;"         חזרה לטבלה "</f>
        <v xml:space="preserve">מספר אסמכתא          חזרה לטבלה </v>
      </c>
      <c r="T745" s="515"/>
      <c r="U745" s="515"/>
      <c r="V745" s="517"/>
      <c r="X745" s="26" t="s">
        <v>19</v>
      </c>
      <c r="Y745" s="50" t="str">
        <f>+"מספר אסמכתא "&amp;B37&amp;"         חזרה לטבלה "</f>
        <v xml:space="preserve">מספר אסמכתא          חזרה לטבלה </v>
      </c>
      <c r="Z745" s="515"/>
      <c r="AA745" s="515"/>
      <c r="AB745" s="517"/>
    </row>
    <row r="746" spans="1:28" s="83" customFormat="1">
      <c r="A746" s="30">
        <v>1</v>
      </c>
      <c r="B746" s="118"/>
      <c r="C746" s="119"/>
      <c r="D746" s="119"/>
      <c r="E746" s="120"/>
      <c r="L746" s="30">
        <v>12</v>
      </c>
      <c r="M746" s="118"/>
      <c r="N746" s="119"/>
      <c r="O746" s="119"/>
      <c r="P746" s="120"/>
      <c r="R746" s="30">
        <v>23</v>
      </c>
      <c r="S746" s="118"/>
      <c r="T746" s="119"/>
      <c r="U746" s="119"/>
      <c r="V746" s="120"/>
      <c r="X746" s="30">
        <v>34</v>
      </c>
      <c r="Y746" s="118"/>
      <c r="Z746" s="119"/>
      <c r="AA746" s="119"/>
      <c r="AB746" s="120"/>
    </row>
    <row r="747" spans="1:28" s="83" customFormat="1">
      <c r="A747" s="30">
        <v>2</v>
      </c>
      <c r="B747" s="118"/>
      <c r="C747" s="119"/>
      <c r="D747" s="119"/>
      <c r="E747" s="120"/>
      <c r="L747" s="30">
        <v>13</v>
      </c>
      <c r="M747" s="118"/>
      <c r="N747" s="119"/>
      <c r="O747" s="119"/>
      <c r="P747" s="120"/>
      <c r="R747" s="30">
        <v>24</v>
      </c>
      <c r="S747" s="118"/>
      <c r="T747" s="119"/>
      <c r="U747" s="119"/>
      <c r="V747" s="120"/>
      <c r="X747" s="30">
        <v>35</v>
      </c>
      <c r="Y747" s="118"/>
      <c r="Z747" s="119"/>
      <c r="AA747" s="119"/>
      <c r="AB747" s="120"/>
    </row>
    <row r="748" spans="1:28" s="83" customFormat="1">
      <c r="A748" s="30">
        <v>3</v>
      </c>
      <c r="B748" s="118"/>
      <c r="C748" s="119"/>
      <c r="D748" s="119"/>
      <c r="E748" s="120"/>
      <c r="L748" s="30">
        <v>14</v>
      </c>
      <c r="M748" s="118"/>
      <c r="N748" s="119"/>
      <c r="O748" s="119"/>
      <c r="P748" s="120"/>
      <c r="R748" s="30">
        <v>25</v>
      </c>
      <c r="S748" s="118"/>
      <c r="T748" s="119"/>
      <c r="U748" s="119"/>
      <c r="V748" s="120"/>
      <c r="X748" s="30">
        <v>36</v>
      </c>
      <c r="Y748" s="118"/>
      <c r="Z748" s="119"/>
      <c r="AA748" s="119"/>
      <c r="AB748" s="120"/>
    </row>
    <row r="749" spans="1:28" s="83" customFormat="1">
      <c r="A749" s="30">
        <v>4</v>
      </c>
      <c r="B749" s="118"/>
      <c r="C749" s="119"/>
      <c r="D749" s="119"/>
      <c r="E749" s="120"/>
      <c r="L749" s="30">
        <v>15</v>
      </c>
      <c r="M749" s="118"/>
      <c r="N749" s="119"/>
      <c r="O749" s="119"/>
      <c r="P749" s="120"/>
      <c r="R749" s="30">
        <v>26</v>
      </c>
      <c r="S749" s="118"/>
      <c r="T749" s="119"/>
      <c r="U749" s="119"/>
      <c r="V749" s="120"/>
      <c r="X749" s="30">
        <v>37</v>
      </c>
      <c r="Y749" s="118"/>
      <c r="Z749" s="119"/>
      <c r="AA749" s="119"/>
      <c r="AB749" s="120"/>
    </row>
    <row r="750" spans="1:28" s="83" customFormat="1">
      <c r="A750" s="30">
        <v>5</v>
      </c>
      <c r="B750" s="118"/>
      <c r="C750" s="119"/>
      <c r="D750" s="119"/>
      <c r="E750" s="120"/>
      <c r="L750" s="30">
        <v>16</v>
      </c>
      <c r="M750" s="118"/>
      <c r="N750" s="119"/>
      <c r="O750" s="119"/>
      <c r="P750" s="120"/>
      <c r="R750" s="30">
        <v>27</v>
      </c>
      <c r="S750" s="118"/>
      <c r="T750" s="119"/>
      <c r="U750" s="119"/>
      <c r="V750" s="120"/>
      <c r="X750" s="30">
        <v>38</v>
      </c>
      <c r="Y750" s="118"/>
      <c r="Z750" s="119"/>
      <c r="AA750" s="119"/>
      <c r="AB750" s="120"/>
    </row>
    <row r="751" spans="1:28" s="83" customFormat="1">
      <c r="A751" s="30">
        <v>6</v>
      </c>
      <c r="B751" s="118"/>
      <c r="C751" s="119"/>
      <c r="D751" s="119"/>
      <c r="E751" s="120"/>
      <c r="L751" s="30">
        <v>17</v>
      </c>
      <c r="M751" s="118"/>
      <c r="N751" s="119"/>
      <c r="O751" s="119"/>
      <c r="P751" s="120"/>
      <c r="R751" s="30">
        <v>28</v>
      </c>
      <c r="S751" s="118"/>
      <c r="T751" s="119"/>
      <c r="U751" s="119"/>
      <c r="V751" s="120"/>
      <c r="X751" s="30">
        <v>39</v>
      </c>
      <c r="Y751" s="118"/>
      <c r="Z751" s="119"/>
      <c r="AA751" s="119"/>
      <c r="AB751" s="120"/>
    </row>
    <row r="752" spans="1:28" s="83" customFormat="1">
      <c r="A752" s="30">
        <v>7</v>
      </c>
      <c r="B752" s="118"/>
      <c r="C752" s="119"/>
      <c r="D752" s="119"/>
      <c r="E752" s="120"/>
      <c r="L752" s="30">
        <v>18</v>
      </c>
      <c r="M752" s="118"/>
      <c r="N752" s="119"/>
      <c r="O752" s="119"/>
      <c r="P752" s="120"/>
      <c r="R752" s="30">
        <v>29</v>
      </c>
      <c r="S752" s="118"/>
      <c r="T752" s="119"/>
      <c r="U752" s="119"/>
      <c r="V752" s="120"/>
      <c r="X752" s="30">
        <v>40</v>
      </c>
      <c r="Y752" s="118"/>
      <c r="Z752" s="119"/>
      <c r="AA752" s="119"/>
      <c r="AB752" s="120"/>
    </row>
    <row r="753" spans="1:28" s="83" customFormat="1">
      <c r="A753" s="30">
        <v>8</v>
      </c>
      <c r="B753" s="118"/>
      <c r="C753" s="119"/>
      <c r="D753" s="119"/>
      <c r="E753" s="120"/>
      <c r="L753" s="30">
        <v>19</v>
      </c>
      <c r="M753" s="118"/>
      <c r="N753" s="119"/>
      <c r="O753" s="119"/>
      <c r="P753" s="120"/>
      <c r="R753" s="30">
        <v>30</v>
      </c>
      <c r="S753" s="118"/>
      <c r="T753" s="119"/>
      <c r="U753" s="119"/>
      <c r="V753" s="120"/>
      <c r="X753" s="30">
        <v>41</v>
      </c>
      <c r="Y753" s="118"/>
      <c r="Z753" s="119"/>
      <c r="AA753" s="119"/>
      <c r="AB753" s="120"/>
    </row>
    <row r="754" spans="1:28" s="83" customFormat="1">
      <c r="A754" s="30">
        <v>9</v>
      </c>
      <c r="B754" s="118"/>
      <c r="C754" s="119"/>
      <c r="D754" s="119"/>
      <c r="E754" s="120"/>
      <c r="L754" s="30">
        <v>20</v>
      </c>
      <c r="M754" s="118"/>
      <c r="N754" s="119"/>
      <c r="O754" s="119"/>
      <c r="P754" s="120"/>
      <c r="R754" s="30">
        <v>31</v>
      </c>
      <c r="S754" s="118"/>
      <c r="T754" s="119"/>
      <c r="U754" s="119"/>
      <c r="V754" s="120"/>
      <c r="X754" s="30">
        <v>42</v>
      </c>
      <c r="Y754" s="118"/>
      <c r="Z754" s="119"/>
      <c r="AA754" s="119"/>
      <c r="AB754" s="120"/>
    </row>
    <row r="755" spans="1:28" s="83" customFormat="1">
      <c r="A755" s="30">
        <v>10</v>
      </c>
      <c r="B755" s="118"/>
      <c r="C755" s="119"/>
      <c r="D755" s="119"/>
      <c r="E755" s="120"/>
      <c r="L755" s="30">
        <v>21</v>
      </c>
      <c r="M755" s="118"/>
      <c r="N755" s="119"/>
      <c r="O755" s="119"/>
      <c r="P755" s="120"/>
      <c r="R755" s="30">
        <v>32</v>
      </c>
      <c r="S755" s="118"/>
      <c r="T755" s="119"/>
      <c r="U755" s="119"/>
      <c r="V755" s="120"/>
      <c r="X755" s="30">
        <v>43</v>
      </c>
      <c r="Y755" s="118"/>
      <c r="Z755" s="119"/>
      <c r="AA755" s="119"/>
      <c r="AB755" s="120"/>
    </row>
    <row r="756" spans="1:28" s="83" customFormat="1" ht="13.5" thickBot="1">
      <c r="A756" s="30">
        <v>11</v>
      </c>
      <c r="B756" s="118"/>
      <c r="C756" s="119"/>
      <c r="D756" s="119"/>
      <c r="E756" s="120"/>
      <c r="L756" s="30">
        <v>22</v>
      </c>
      <c r="M756" s="118"/>
      <c r="N756" s="119"/>
      <c r="O756" s="119"/>
      <c r="P756" s="120"/>
      <c r="R756" s="30">
        <v>33</v>
      </c>
      <c r="S756" s="118"/>
      <c r="T756" s="119"/>
      <c r="U756" s="119"/>
      <c r="V756" s="120"/>
      <c r="X756" s="31"/>
      <c r="Y756" s="33" t="s">
        <v>3</v>
      </c>
      <c r="Z756" s="34"/>
      <c r="AA756" s="34"/>
      <c r="AB756" s="138">
        <f>SUM(E746:E756)+SUM(P746:P756)+SUM(AB746:AB755)+SUM(V746:V756)</f>
        <v>0</v>
      </c>
    </row>
    <row r="757" spans="1:28" s="83" customFormat="1">
      <c r="B757" s="88"/>
      <c r="C757" s="89"/>
      <c r="D757" s="89"/>
      <c r="E757" s="84"/>
      <c r="M757" s="88"/>
      <c r="N757" s="89"/>
      <c r="O757" s="89"/>
      <c r="P757" s="84"/>
      <c r="S757" s="88"/>
      <c r="T757" s="89"/>
      <c r="U757" s="89"/>
      <c r="V757" s="84"/>
      <c r="Y757" s="88"/>
      <c r="Z757" s="89"/>
      <c r="AA757" s="89"/>
      <c r="AB757" s="84"/>
    </row>
    <row r="758" spans="1:28" s="83" customFormat="1">
      <c r="B758" s="88"/>
      <c r="C758" s="89"/>
      <c r="D758" s="89"/>
      <c r="E758" s="84"/>
      <c r="M758" s="88"/>
      <c r="N758" s="89"/>
      <c r="O758" s="89"/>
      <c r="P758" s="84"/>
      <c r="S758" s="88"/>
      <c r="T758" s="89"/>
      <c r="U758" s="89"/>
      <c r="V758" s="84"/>
      <c r="Y758" s="88"/>
      <c r="Z758" s="89"/>
      <c r="AA758" s="89"/>
      <c r="AB758" s="84"/>
    </row>
    <row r="759" spans="1:28" s="83" customFormat="1">
      <c r="B759" s="88"/>
      <c r="C759" s="89"/>
      <c r="D759" s="89"/>
      <c r="E759" s="84"/>
      <c r="M759" s="88"/>
      <c r="N759" s="89"/>
      <c r="O759" s="89"/>
      <c r="P759" s="84"/>
      <c r="S759" s="88"/>
      <c r="T759" s="89"/>
      <c r="U759" s="89"/>
      <c r="V759" s="84"/>
      <c r="Y759" s="88"/>
      <c r="Z759" s="89"/>
      <c r="AA759" s="89"/>
      <c r="AB759" s="84"/>
    </row>
    <row r="760" spans="1:28" s="83" customFormat="1">
      <c r="B760" s="88"/>
      <c r="C760" s="89"/>
      <c r="D760" s="89"/>
      <c r="E760" s="84"/>
      <c r="M760" s="88"/>
      <c r="N760" s="89"/>
      <c r="O760" s="89"/>
      <c r="P760" s="84"/>
      <c r="S760" s="88"/>
      <c r="T760" s="89"/>
      <c r="U760" s="89"/>
      <c r="V760" s="84"/>
      <c r="Y760" s="88"/>
      <c r="Z760" s="89"/>
      <c r="AA760" s="89"/>
      <c r="AB760" s="84"/>
    </row>
    <row r="761" spans="1:28" s="83" customFormat="1">
      <c r="B761" s="88"/>
      <c r="C761" s="89"/>
      <c r="D761" s="89"/>
      <c r="E761" s="84"/>
      <c r="M761" s="88"/>
      <c r="N761" s="89"/>
      <c r="O761" s="89"/>
      <c r="P761" s="84"/>
      <c r="S761" s="88"/>
      <c r="T761" s="89"/>
      <c r="U761" s="89"/>
      <c r="V761" s="84"/>
      <c r="Y761" s="88"/>
      <c r="Z761" s="89"/>
      <c r="AA761" s="89"/>
      <c r="AB761" s="84"/>
    </row>
    <row r="762" spans="1:28" s="83" customFormat="1">
      <c r="B762" s="88"/>
      <c r="C762" s="89"/>
      <c r="D762" s="89"/>
      <c r="E762" s="84"/>
      <c r="M762" s="88"/>
      <c r="N762" s="89"/>
      <c r="O762" s="89"/>
      <c r="P762" s="84"/>
      <c r="S762" s="88"/>
      <c r="T762" s="89"/>
      <c r="U762" s="89"/>
      <c r="V762" s="84"/>
      <c r="Y762" s="88"/>
      <c r="Z762" s="89"/>
      <c r="AA762" s="89"/>
      <c r="AB762" s="84"/>
    </row>
    <row r="763" spans="1:28" s="83" customFormat="1" ht="13.5" thickBot="1">
      <c r="B763" s="88"/>
      <c r="C763" s="89"/>
      <c r="D763" s="89"/>
      <c r="E763" s="84"/>
      <c r="M763" s="88"/>
      <c r="N763" s="89"/>
      <c r="O763" s="89"/>
      <c r="P763" s="84"/>
      <c r="S763" s="88"/>
      <c r="T763" s="89"/>
      <c r="U763" s="89"/>
      <c r="V763" s="84"/>
      <c r="Y763" s="88"/>
      <c r="Z763" s="89"/>
      <c r="AA763" s="89"/>
      <c r="AB763" s="84"/>
    </row>
    <row r="764" spans="1:28" s="83" customFormat="1" ht="12.75" customHeight="1">
      <c r="A764" s="24">
        <v>36</v>
      </c>
      <c r="B764" s="25"/>
      <c r="C764" s="514" t="s">
        <v>138</v>
      </c>
      <c r="D764" s="514" t="s">
        <v>27</v>
      </c>
      <c r="E764" s="516" t="s">
        <v>13</v>
      </c>
      <c r="L764" s="24">
        <v>36</v>
      </c>
      <c r="M764" s="25"/>
      <c r="N764" s="514" t="s">
        <v>138</v>
      </c>
      <c r="O764" s="514" t="s">
        <v>27</v>
      </c>
      <c r="P764" s="516" t="s">
        <v>13</v>
      </c>
      <c r="R764" s="24">
        <v>36</v>
      </c>
      <c r="S764" s="25"/>
      <c r="T764" s="514" t="s">
        <v>138</v>
      </c>
      <c r="U764" s="514" t="s">
        <v>27</v>
      </c>
      <c r="V764" s="516" t="s">
        <v>13</v>
      </c>
      <c r="X764" s="24">
        <v>36</v>
      </c>
      <c r="Y764" s="25"/>
      <c r="Z764" s="514" t="s">
        <v>138</v>
      </c>
      <c r="AA764" s="514" t="s">
        <v>27</v>
      </c>
      <c r="AB764" s="516" t="s">
        <v>13</v>
      </c>
    </row>
    <row r="765" spans="1:28" s="83" customFormat="1" ht="63.75">
      <c r="A765" s="26" t="s">
        <v>7</v>
      </c>
      <c r="B765" s="50" t="str">
        <f>+"מספר אסמכתא "&amp;B38&amp;"         חזרה לטבלה "</f>
        <v xml:space="preserve">מספר אסמכתא          חזרה לטבלה </v>
      </c>
      <c r="C765" s="515"/>
      <c r="D765" s="515"/>
      <c r="E765" s="517"/>
      <c r="L765" s="26" t="s">
        <v>19</v>
      </c>
      <c r="M765" s="50" t="str">
        <f>+"מספר אסמכתא "&amp;B38&amp;"         חזרה לטבלה "</f>
        <v xml:space="preserve">מספר אסמכתא          חזרה לטבלה </v>
      </c>
      <c r="N765" s="515"/>
      <c r="O765" s="515"/>
      <c r="P765" s="517"/>
      <c r="R765" s="26" t="s">
        <v>19</v>
      </c>
      <c r="S765" s="50" t="str">
        <f>+"מספר אסמכתא "&amp;B38&amp;"         חזרה לטבלה "</f>
        <v xml:space="preserve">מספר אסמכתא          חזרה לטבלה </v>
      </c>
      <c r="T765" s="515"/>
      <c r="U765" s="515"/>
      <c r="V765" s="517"/>
      <c r="X765" s="26" t="s">
        <v>19</v>
      </c>
      <c r="Y765" s="50" t="str">
        <f>+"מספר אסמכתא "&amp;B38&amp;"         חזרה לטבלה "</f>
        <v xml:space="preserve">מספר אסמכתא          חזרה לטבלה </v>
      </c>
      <c r="Z765" s="515"/>
      <c r="AA765" s="515"/>
      <c r="AB765" s="517"/>
    </row>
    <row r="766" spans="1:28" s="83" customFormat="1">
      <c r="A766" s="30">
        <v>1</v>
      </c>
      <c r="B766" s="118"/>
      <c r="C766" s="119"/>
      <c r="D766" s="119"/>
      <c r="E766" s="120"/>
      <c r="L766" s="30">
        <v>12</v>
      </c>
      <c r="M766" s="118"/>
      <c r="N766" s="119"/>
      <c r="O766" s="119"/>
      <c r="P766" s="120"/>
      <c r="R766" s="30">
        <v>23</v>
      </c>
      <c r="S766" s="118"/>
      <c r="T766" s="119"/>
      <c r="U766" s="119"/>
      <c r="V766" s="120"/>
      <c r="X766" s="30">
        <v>34</v>
      </c>
      <c r="Y766" s="118"/>
      <c r="Z766" s="119"/>
      <c r="AA766" s="119"/>
      <c r="AB766" s="120"/>
    </row>
    <row r="767" spans="1:28" s="83" customFormat="1">
      <c r="A767" s="30">
        <v>2</v>
      </c>
      <c r="B767" s="118"/>
      <c r="C767" s="119"/>
      <c r="D767" s="119"/>
      <c r="E767" s="120"/>
      <c r="L767" s="30">
        <v>13</v>
      </c>
      <c r="M767" s="118"/>
      <c r="N767" s="119"/>
      <c r="O767" s="119"/>
      <c r="P767" s="120"/>
      <c r="R767" s="30">
        <v>24</v>
      </c>
      <c r="S767" s="118"/>
      <c r="T767" s="119"/>
      <c r="U767" s="119"/>
      <c r="V767" s="120"/>
      <c r="X767" s="30">
        <v>35</v>
      </c>
      <c r="Y767" s="118"/>
      <c r="Z767" s="119"/>
      <c r="AA767" s="119"/>
      <c r="AB767" s="120"/>
    </row>
    <row r="768" spans="1:28" s="83" customFormat="1">
      <c r="A768" s="30">
        <v>3</v>
      </c>
      <c r="B768" s="118"/>
      <c r="C768" s="119"/>
      <c r="D768" s="119"/>
      <c r="E768" s="120"/>
      <c r="L768" s="30">
        <v>14</v>
      </c>
      <c r="M768" s="118"/>
      <c r="N768" s="119"/>
      <c r="O768" s="119"/>
      <c r="P768" s="120"/>
      <c r="R768" s="30">
        <v>25</v>
      </c>
      <c r="S768" s="118"/>
      <c r="T768" s="119"/>
      <c r="U768" s="119"/>
      <c r="V768" s="120"/>
      <c r="X768" s="30">
        <v>36</v>
      </c>
      <c r="Y768" s="118"/>
      <c r="Z768" s="119"/>
      <c r="AA768" s="119"/>
      <c r="AB768" s="120"/>
    </row>
    <row r="769" spans="1:28" s="83" customFormat="1">
      <c r="A769" s="30">
        <v>4</v>
      </c>
      <c r="B769" s="118"/>
      <c r="C769" s="119"/>
      <c r="D769" s="119"/>
      <c r="E769" s="120"/>
      <c r="L769" s="30">
        <v>15</v>
      </c>
      <c r="M769" s="118"/>
      <c r="N769" s="119"/>
      <c r="O769" s="119"/>
      <c r="P769" s="120"/>
      <c r="R769" s="30">
        <v>26</v>
      </c>
      <c r="S769" s="118"/>
      <c r="T769" s="119"/>
      <c r="U769" s="119"/>
      <c r="V769" s="120"/>
      <c r="X769" s="30">
        <v>37</v>
      </c>
      <c r="Y769" s="118"/>
      <c r="Z769" s="119"/>
      <c r="AA769" s="119"/>
      <c r="AB769" s="120"/>
    </row>
    <row r="770" spans="1:28" s="83" customFormat="1">
      <c r="A770" s="30">
        <v>5</v>
      </c>
      <c r="B770" s="118"/>
      <c r="C770" s="119"/>
      <c r="D770" s="119"/>
      <c r="E770" s="120"/>
      <c r="L770" s="30">
        <v>16</v>
      </c>
      <c r="M770" s="118"/>
      <c r="N770" s="119"/>
      <c r="O770" s="119"/>
      <c r="P770" s="120"/>
      <c r="R770" s="30">
        <v>27</v>
      </c>
      <c r="S770" s="118"/>
      <c r="T770" s="119"/>
      <c r="U770" s="119"/>
      <c r="V770" s="120"/>
      <c r="X770" s="30">
        <v>38</v>
      </c>
      <c r="Y770" s="118"/>
      <c r="Z770" s="119"/>
      <c r="AA770" s="119"/>
      <c r="AB770" s="120"/>
    </row>
    <row r="771" spans="1:28" s="83" customFormat="1">
      <c r="A771" s="30">
        <v>6</v>
      </c>
      <c r="B771" s="118"/>
      <c r="C771" s="119"/>
      <c r="D771" s="119"/>
      <c r="E771" s="120"/>
      <c r="L771" s="30">
        <v>17</v>
      </c>
      <c r="M771" s="118"/>
      <c r="N771" s="119"/>
      <c r="O771" s="119"/>
      <c r="P771" s="120"/>
      <c r="R771" s="30">
        <v>28</v>
      </c>
      <c r="S771" s="118"/>
      <c r="T771" s="119"/>
      <c r="U771" s="119"/>
      <c r="V771" s="120"/>
      <c r="X771" s="30">
        <v>39</v>
      </c>
      <c r="Y771" s="118"/>
      <c r="Z771" s="119"/>
      <c r="AA771" s="119"/>
      <c r="AB771" s="120"/>
    </row>
    <row r="772" spans="1:28" s="83" customFormat="1">
      <c r="A772" s="30">
        <v>7</v>
      </c>
      <c r="B772" s="118"/>
      <c r="C772" s="119"/>
      <c r="D772" s="119"/>
      <c r="E772" s="120"/>
      <c r="L772" s="30">
        <v>18</v>
      </c>
      <c r="M772" s="118"/>
      <c r="N772" s="119"/>
      <c r="O772" s="119"/>
      <c r="P772" s="120"/>
      <c r="R772" s="30">
        <v>29</v>
      </c>
      <c r="S772" s="118"/>
      <c r="T772" s="119"/>
      <c r="U772" s="119"/>
      <c r="V772" s="120"/>
      <c r="X772" s="30">
        <v>40</v>
      </c>
      <c r="Y772" s="118"/>
      <c r="Z772" s="119"/>
      <c r="AA772" s="119"/>
      <c r="AB772" s="120"/>
    </row>
    <row r="773" spans="1:28" s="83" customFormat="1">
      <c r="A773" s="30">
        <v>8</v>
      </c>
      <c r="B773" s="118"/>
      <c r="C773" s="119"/>
      <c r="D773" s="119"/>
      <c r="E773" s="120"/>
      <c r="L773" s="30">
        <v>19</v>
      </c>
      <c r="M773" s="118"/>
      <c r="N773" s="119"/>
      <c r="O773" s="119"/>
      <c r="P773" s="120"/>
      <c r="R773" s="30">
        <v>30</v>
      </c>
      <c r="S773" s="118"/>
      <c r="T773" s="119"/>
      <c r="U773" s="119"/>
      <c r="V773" s="120"/>
      <c r="X773" s="30">
        <v>41</v>
      </c>
      <c r="Y773" s="118"/>
      <c r="Z773" s="119"/>
      <c r="AA773" s="119"/>
      <c r="AB773" s="120"/>
    </row>
    <row r="774" spans="1:28" s="83" customFormat="1">
      <c r="A774" s="30">
        <v>9</v>
      </c>
      <c r="B774" s="118"/>
      <c r="C774" s="119"/>
      <c r="D774" s="119"/>
      <c r="E774" s="120"/>
      <c r="L774" s="30">
        <v>20</v>
      </c>
      <c r="M774" s="118"/>
      <c r="N774" s="119"/>
      <c r="O774" s="119"/>
      <c r="P774" s="120"/>
      <c r="R774" s="30">
        <v>31</v>
      </c>
      <c r="S774" s="118"/>
      <c r="T774" s="119"/>
      <c r="U774" s="119"/>
      <c r="V774" s="120"/>
      <c r="X774" s="30">
        <v>42</v>
      </c>
      <c r="Y774" s="118"/>
      <c r="Z774" s="119"/>
      <c r="AA774" s="119"/>
      <c r="AB774" s="120"/>
    </row>
    <row r="775" spans="1:28" s="83" customFormat="1">
      <c r="A775" s="30">
        <v>10</v>
      </c>
      <c r="B775" s="118"/>
      <c r="C775" s="119"/>
      <c r="D775" s="119"/>
      <c r="E775" s="120"/>
      <c r="L775" s="30">
        <v>21</v>
      </c>
      <c r="M775" s="118"/>
      <c r="N775" s="119"/>
      <c r="O775" s="119"/>
      <c r="P775" s="120"/>
      <c r="R775" s="30">
        <v>32</v>
      </c>
      <c r="S775" s="118"/>
      <c r="T775" s="119"/>
      <c r="U775" s="119"/>
      <c r="V775" s="120"/>
      <c r="X775" s="30">
        <v>43</v>
      </c>
      <c r="Y775" s="118"/>
      <c r="Z775" s="119"/>
      <c r="AA775" s="119"/>
      <c r="AB775" s="120"/>
    </row>
    <row r="776" spans="1:28" s="83" customFormat="1" ht="13.5" thickBot="1">
      <c r="A776" s="30">
        <v>11</v>
      </c>
      <c r="B776" s="118"/>
      <c r="C776" s="119"/>
      <c r="D776" s="119"/>
      <c r="E776" s="120"/>
      <c r="L776" s="30">
        <v>22</v>
      </c>
      <c r="M776" s="118"/>
      <c r="N776" s="119"/>
      <c r="O776" s="119"/>
      <c r="P776" s="120"/>
      <c r="R776" s="30">
        <v>33</v>
      </c>
      <c r="S776" s="118"/>
      <c r="T776" s="119"/>
      <c r="U776" s="119"/>
      <c r="V776" s="120"/>
      <c r="X776" s="31"/>
      <c r="Y776" s="33" t="s">
        <v>3</v>
      </c>
      <c r="Z776" s="34"/>
      <c r="AA776" s="34"/>
      <c r="AB776" s="138">
        <f>SUM(E766:E776)+SUM(P766:P776)+SUM(AB766:AB775)+SUM(V766:V776)</f>
        <v>0</v>
      </c>
    </row>
    <row r="777" spans="1:28" s="83" customFormat="1">
      <c r="B777" s="88"/>
      <c r="C777" s="89"/>
      <c r="D777" s="89"/>
      <c r="E777" s="84"/>
      <c r="M777" s="88"/>
      <c r="N777" s="89"/>
      <c r="O777" s="89"/>
      <c r="P777" s="84"/>
      <c r="S777" s="88"/>
      <c r="T777" s="89"/>
      <c r="U777" s="89"/>
      <c r="V777" s="84"/>
      <c r="Y777" s="88"/>
      <c r="Z777" s="89"/>
      <c r="AA777" s="89"/>
      <c r="AB777" s="84"/>
    </row>
    <row r="778" spans="1:28" s="83" customFormat="1">
      <c r="B778" s="88"/>
      <c r="C778" s="89"/>
      <c r="D778" s="89"/>
      <c r="E778" s="84"/>
      <c r="M778" s="88"/>
      <c r="N778" s="89"/>
      <c r="O778" s="89"/>
      <c r="P778" s="84"/>
      <c r="S778" s="88"/>
      <c r="T778" s="89"/>
      <c r="U778" s="89"/>
      <c r="V778" s="84"/>
      <c r="Y778" s="88"/>
      <c r="Z778" s="89"/>
      <c r="AA778" s="89"/>
      <c r="AB778" s="84"/>
    </row>
    <row r="779" spans="1:28" s="83" customFormat="1">
      <c r="B779" s="88"/>
      <c r="C779" s="89"/>
      <c r="D779" s="89"/>
      <c r="E779" s="84"/>
      <c r="M779" s="88"/>
      <c r="N779" s="89"/>
      <c r="O779" s="89"/>
      <c r="P779" s="84"/>
      <c r="S779" s="88"/>
      <c r="T779" s="89"/>
      <c r="U779" s="89"/>
      <c r="V779" s="84"/>
      <c r="Y779" s="88"/>
      <c r="Z779" s="89"/>
      <c r="AA779" s="89"/>
      <c r="AB779" s="84"/>
    </row>
    <row r="780" spans="1:28" s="83" customFormat="1">
      <c r="B780" s="88"/>
      <c r="C780" s="89"/>
      <c r="D780" s="89"/>
      <c r="E780" s="84"/>
      <c r="M780" s="88"/>
      <c r="N780" s="89"/>
      <c r="O780" s="89"/>
      <c r="P780" s="84"/>
      <c r="S780" s="88"/>
      <c r="T780" s="89"/>
      <c r="U780" s="89"/>
      <c r="V780" s="84"/>
      <c r="Y780" s="88"/>
      <c r="Z780" s="89"/>
      <c r="AA780" s="89"/>
      <c r="AB780" s="84"/>
    </row>
    <row r="781" spans="1:28" s="83" customFormat="1">
      <c r="B781" s="88"/>
      <c r="C781" s="89"/>
      <c r="D781" s="89"/>
      <c r="E781" s="84"/>
      <c r="M781" s="88"/>
      <c r="N781" s="89"/>
      <c r="O781" s="89"/>
      <c r="P781" s="84"/>
      <c r="S781" s="88"/>
      <c r="T781" s="89"/>
      <c r="U781" s="89"/>
      <c r="V781" s="84"/>
      <c r="Y781" s="88"/>
      <c r="Z781" s="89"/>
      <c r="AA781" s="89"/>
      <c r="AB781" s="84"/>
    </row>
    <row r="782" spans="1:28" s="83" customFormat="1">
      <c r="B782" s="88"/>
      <c r="C782" s="89"/>
      <c r="D782" s="89"/>
      <c r="E782" s="84"/>
      <c r="M782" s="88"/>
      <c r="N782" s="89"/>
      <c r="O782" s="89"/>
      <c r="P782" s="84"/>
      <c r="S782" s="88"/>
      <c r="T782" s="89"/>
      <c r="U782" s="89"/>
      <c r="V782" s="84"/>
      <c r="Y782" s="88"/>
      <c r="Z782" s="89"/>
      <c r="AA782" s="89"/>
      <c r="AB782" s="84"/>
    </row>
    <row r="783" spans="1:28" s="83" customFormat="1" ht="13.5" thickBot="1">
      <c r="B783" s="88"/>
      <c r="C783" s="89"/>
      <c r="D783" s="89"/>
      <c r="E783" s="84"/>
      <c r="M783" s="88"/>
      <c r="N783" s="89"/>
      <c r="O783" s="89"/>
      <c r="P783" s="84"/>
      <c r="S783" s="88"/>
      <c r="T783" s="89"/>
      <c r="U783" s="89"/>
      <c r="V783" s="84"/>
      <c r="Y783" s="88"/>
      <c r="Z783" s="89"/>
      <c r="AA783" s="89"/>
      <c r="AB783" s="84"/>
    </row>
    <row r="784" spans="1:28" s="83" customFormat="1" ht="12.75" customHeight="1">
      <c r="A784" s="24">
        <v>37</v>
      </c>
      <c r="B784" s="25"/>
      <c r="C784" s="514" t="s">
        <v>138</v>
      </c>
      <c r="D784" s="514" t="s">
        <v>27</v>
      </c>
      <c r="E784" s="516" t="s">
        <v>13</v>
      </c>
      <c r="L784" s="24">
        <v>37</v>
      </c>
      <c r="M784" s="25"/>
      <c r="N784" s="514" t="s">
        <v>138</v>
      </c>
      <c r="O784" s="514" t="s">
        <v>27</v>
      </c>
      <c r="P784" s="516" t="s">
        <v>13</v>
      </c>
      <c r="R784" s="24">
        <v>37</v>
      </c>
      <c r="S784" s="25"/>
      <c r="T784" s="514" t="s">
        <v>138</v>
      </c>
      <c r="U784" s="514" t="s">
        <v>27</v>
      </c>
      <c r="V784" s="516" t="s">
        <v>13</v>
      </c>
      <c r="X784" s="24">
        <v>37</v>
      </c>
      <c r="Y784" s="25"/>
      <c r="Z784" s="514" t="s">
        <v>138</v>
      </c>
      <c r="AA784" s="514" t="s">
        <v>27</v>
      </c>
      <c r="AB784" s="516" t="s">
        <v>13</v>
      </c>
    </row>
    <row r="785" spans="1:28" s="83" customFormat="1" ht="63.75">
      <c r="A785" s="26" t="s">
        <v>7</v>
      </c>
      <c r="B785" s="50" t="str">
        <f>+"מספר אסמכתא "&amp;B39&amp;"         חזרה לטבלה "</f>
        <v xml:space="preserve">מספר אסמכתא          חזרה לטבלה </v>
      </c>
      <c r="C785" s="515"/>
      <c r="D785" s="515"/>
      <c r="E785" s="517"/>
      <c r="L785" s="26" t="s">
        <v>19</v>
      </c>
      <c r="M785" s="50" t="str">
        <f>+"מספר אסמכתא "&amp;B39&amp;"         חזרה לטבלה "</f>
        <v xml:space="preserve">מספר אסמכתא          חזרה לטבלה </v>
      </c>
      <c r="N785" s="515"/>
      <c r="O785" s="515"/>
      <c r="P785" s="517"/>
      <c r="R785" s="26" t="s">
        <v>19</v>
      </c>
      <c r="S785" s="50" t="str">
        <f>+"מספר אסמכתא "&amp;B39&amp;"         חזרה לטבלה "</f>
        <v xml:space="preserve">מספר אסמכתא          חזרה לטבלה </v>
      </c>
      <c r="T785" s="515"/>
      <c r="U785" s="515"/>
      <c r="V785" s="517"/>
      <c r="X785" s="26" t="s">
        <v>19</v>
      </c>
      <c r="Y785" s="50" t="str">
        <f>+"מספר אסמכתא "&amp;B39&amp;"         חזרה לטבלה "</f>
        <v xml:space="preserve">מספר אסמכתא          חזרה לטבלה </v>
      </c>
      <c r="Z785" s="515"/>
      <c r="AA785" s="515"/>
      <c r="AB785" s="517"/>
    </row>
    <row r="786" spans="1:28" s="83" customFormat="1">
      <c r="A786" s="30">
        <v>1</v>
      </c>
      <c r="B786" s="118"/>
      <c r="C786" s="119"/>
      <c r="D786" s="119"/>
      <c r="E786" s="120"/>
      <c r="L786" s="30">
        <v>12</v>
      </c>
      <c r="M786" s="118"/>
      <c r="N786" s="119"/>
      <c r="O786" s="119"/>
      <c r="P786" s="120"/>
      <c r="R786" s="30">
        <v>23</v>
      </c>
      <c r="S786" s="118"/>
      <c r="T786" s="119"/>
      <c r="U786" s="119"/>
      <c r="V786" s="120"/>
      <c r="X786" s="30">
        <v>34</v>
      </c>
      <c r="Y786" s="118"/>
      <c r="Z786" s="119"/>
      <c r="AA786" s="119"/>
      <c r="AB786" s="120"/>
    </row>
    <row r="787" spans="1:28" s="83" customFormat="1">
      <c r="A787" s="30">
        <v>2</v>
      </c>
      <c r="B787" s="118"/>
      <c r="C787" s="119"/>
      <c r="D787" s="119"/>
      <c r="E787" s="120"/>
      <c r="L787" s="30">
        <v>13</v>
      </c>
      <c r="M787" s="118"/>
      <c r="N787" s="119"/>
      <c r="O787" s="119"/>
      <c r="P787" s="120"/>
      <c r="R787" s="30">
        <v>24</v>
      </c>
      <c r="S787" s="118"/>
      <c r="T787" s="119"/>
      <c r="U787" s="119"/>
      <c r="V787" s="120"/>
      <c r="X787" s="30">
        <v>35</v>
      </c>
      <c r="Y787" s="118"/>
      <c r="Z787" s="119"/>
      <c r="AA787" s="119"/>
      <c r="AB787" s="120"/>
    </row>
    <row r="788" spans="1:28" s="83" customFormat="1">
      <c r="A788" s="30">
        <v>3</v>
      </c>
      <c r="B788" s="118"/>
      <c r="C788" s="119"/>
      <c r="D788" s="119"/>
      <c r="E788" s="120"/>
      <c r="L788" s="30">
        <v>14</v>
      </c>
      <c r="M788" s="118"/>
      <c r="N788" s="119"/>
      <c r="O788" s="119"/>
      <c r="P788" s="120"/>
      <c r="R788" s="30">
        <v>25</v>
      </c>
      <c r="S788" s="118"/>
      <c r="T788" s="119"/>
      <c r="U788" s="119"/>
      <c r="V788" s="120"/>
      <c r="X788" s="30">
        <v>36</v>
      </c>
      <c r="Y788" s="118"/>
      <c r="Z788" s="119"/>
      <c r="AA788" s="119"/>
      <c r="AB788" s="120"/>
    </row>
    <row r="789" spans="1:28" s="83" customFormat="1">
      <c r="A789" s="30">
        <v>4</v>
      </c>
      <c r="B789" s="118"/>
      <c r="C789" s="119"/>
      <c r="D789" s="119"/>
      <c r="E789" s="120"/>
      <c r="L789" s="30">
        <v>15</v>
      </c>
      <c r="M789" s="118"/>
      <c r="N789" s="119"/>
      <c r="O789" s="119"/>
      <c r="P789" s="120"/>
      <c r="R789" s="30">
        <v>26</v>
      </c>
      <c r="S789" s="118"/>
      <c r="T789" s="119"/>
      <c r="U789" s="119"/>
      <c r="V789" s="120"/>
      <c r="X789" s="30">
        <v>37</v>
      </c>
      <c r="Y789" s="118"/>
      <c r="Z789" s="119"/>
      <c r="AA789" s="119"/>
      <c r="AB789" s="120"/>
    </row>
    <row r="790" spans="1:28" s="83" customFormat="1">
      <c r="A790" s="30">
        <v>5</v>
      </c>
      <c r="B790" s="118"/>
      <c r="C790" s="119"/>
      <c r="D790" s="119"/>
      <c r="E790" s="120"/>
      <c r="L790" s="30">
        <v>16</v>
      </c>
      <c r="M790" s="118"/>
      <c r="N790" s="119"/>
      <c r="O790" s="119"/>
      <c r="P790" s="120"/>
      <c r="R790" s="30">
        <v>27</v>
      </c>
      <c r="S790" s="118"/>
      <c r="T790" s="119"/>
      <c r="U790" s="119"/>
      <c r="V790" s="120"/>
      <c r="X790" s="30">
        <v>38</v>
      </c>
      <c r="Y790" s="118"/>
      <c r="Z790" s="119"/>
      <c r="AA790" s="119"/>
      <c r="AB790" s="120"/>
    </row>
    <row r="791" spans="1:28" s="83" customFormat="1">
      <c r="A791" s="30">
        <v>6</v>
      </c>
      <c r="B791" s="118"/>
      <c r="C791" s="119"/>
      <c r="D791" s="119"/>
      <c r="E791" s="120"/>
      <c r="L791" s="30">
        <v>17</v>
      </c>
      <c r="M791" s="118"/>
      <c r="N791" s="119"/>
      <c r="O791" s="119"/>
      <c r="P791" s="120"/>
      <c r="R791" s="30">
        <v>28</v>
      </c>
      <c r="S791" s="118"/>
      <c r="T791" s="119"/>
      <c r="U791" s="119"/>
      <c r="V791" s="120"/>
      <c r="X791" s="30">
        <v>39</v>
      </c>
      <c r="Y791" s="118"/>
      <c r="Z791" s="119"/>
      <c r="AA791" s="119"/>
      <c r="AB791" s="120"/>
    </row>
    <row r="792" spans="1:28" s="83" customFormat="1">
      <c r="A792" s="30">
        <v>7</v>
      </c>
      <c r="B792" s="118"/>
      <c r="C792" s="119"/>
      <c r="D792" s="119"/>
      <c r="E792" s="120"/>
      <c r="L792" s="30">
        <v>18</v>
      </c>
      <c r="M792" s="118"/>
      <c r="N792" s="119"/>
      <c r="O792" s="119"/>
      <c r="P792" s="120"/>
      <c r="R792" s="30">
        <v>29</v>
      </c>
      <c r="S792" s="118"/>
      <c r="T792" s="119"/>
      <c r="U792" s="119"/>
      <c r="V792" s="120"/>
      <c r="X792" s="30">
        <v>40</v>
      </c>
      <c r="Y792" s="118"/>
      <c r="Z792" s="119"/>
      <c r="AA792" s="119"/>
      <c r="AB792" s="120"/>
    </row>
    <row r="793" spans="1:28" s="83" customFormat="1">
      <c r="A793" s="30">
        <v>8</v>
      </c>
      <c r="B793" s="118"/>
      <c r="C793" s="119"/>
      <c r="D793" s="119"/>
      <c r="E793" s="120"/>
      <c r="L793" s="30">
        <v>19</v>
      </c>
      <c r="M793" s="118"/>
      <c r="N793" s="119"/>
      <c r="O793" s="119"/>
      <c r="P793" s="120"/>
      <c r="R793" s="30">
        <v>30</v>
      </c>
      <c r="S793" s="118"/>
      <c r="T793" s="119"/>
      <c r="U793" s="119"/>
      <c r="V793" s="120"/>
      <c r="X793" s="30">
        <v>41</v>
      </c>
      <c r="Y793" s="118"/>
      <c r="Z793" s="119"/>
      <c r="AA793" s="119"/>
      <c r="AB793" s="120"/>
    </row>
    <row r="794" spans="1:28" s="83" customFormat="1">
      <c r="A794" s="30">
        <v>9</v>
      </c>
      <c r="B794" s="118"/>
      <c r="C794" s="119"/>
      <c r="D794" s="119"/>
      <c r="E794" s="120"/>
      <c r="L794" s="30">
        <v>20</v>
      </c>
      <c r="M794" s="118"/>
      <c r="N794" s="119"/>
      <c r="O794" s="119"/>
      <c r="P794" s="120"/>
      <c r="R794" s="30">
        <v>31</v>
      </c>
      <c r="S794" s="118"/>
      <c r="T794" s="119"/>
      <c r="U794" s="119"/>
      <c r="V794" s="120"/>
      <c r="X794" s="30">
        <v>42</v>
      </c>
      <c r="Y794" s="118"/>
      <c r="Z794" s="119"/>
      <c r="AA794" s="119"/>
      <c r="AB794" s="120"/>
    </row>
    <row r="795" spans="1:28" s="83" customFormat="1">
      <c r="A795" s="30">
        <v>10</v>
      </c>
      <c r="B795" s="118"/>
      <c r="C795" s="119"/>
      <c r="D795" s="119"/>
      <c r="E795" s="120"/>
      <c r="L795" s="30">
        <v>21</v>
      </c>
      <c r="M795" s="118"/>
      <c r="N795" s="119"/>
      <c r="O795" s="119"/>
      <c r="P795" s="120"/>
      <c r="R795" s="30">
        <v>32</v>
      </c>
      <c r="S795" s="118"/>
      <c r="T795" s="119"/>
      <c r="U795" s="119"/>
      <c r="V795" s="120"/>
      <c r="X795" s="30">
        <v>43</v>
      </c>
      <c r="Y795" s="118"/>
      <c r="Z795" s="119"/>
      <c r="AA795" s="119"/>
      <c r="AB795" s="120"/>
    </row>
    <row r="796" spans="1:28" s="83" customFormat="1" ht="13.5" thickBot="1">
      <c r="A796" s="30">
        <v>11</v>
      </c>
      <c r="B796" s="118"/>
      <c r="C796" s="119"/>
      <c r="D796" s="119"/>
      <c r="E796" s="120"/>
      <c r="L796" s="30">
        <v>22</v>
      </c>
      <c r="M796" s="118"/>
      <c r="N796" s="119"/>
      <c r="O796" s="119"/>
      <c r="P796" s="120"/>
      <c r="R796" s="30">
        <v>33</v>
      </c>
      <c r="S796" s="118"/>
      <c r="T796" s="119"/>
      <c r="U796" s="119"/>
      <c r="V796" s="120"/>
      <c r="X796" s="31"/>
      <c r="Y796" s="33" t="s">
        <v>3</v>
      </c>
      <c r="Z796" s="34"/>
      <c r="AA796" s="34"/>
      <c r="AB796" s="138">
        <f>SUM(E786:E796)+SUM(P786:P796)+SUM(AB786:AB795)+SUM(V786:V796)</f>
        <v>0</v>
      </c>
    </row>
    <row r="797" spans="1:28" s="83" customFormat="1">
      <c r="B797" s="88"/>
      <c r="C797" s="89"/>
      <c r="D797" s="89"/>
      <c r="E797" s="84"/>
      <c r="M797" s="88"/>
      <c r="N797" s="89"/>
      <c r="O797" s="89"/>
      <c r="P797" s="84"/>
      <c r="S797" s="88"/>
      <c r="T797" s="89"/>
      <c r="U797" s="89"/>
      <c r="V797" s="84"/>
      <c r="Y797" s="88"/>
      <c r="Z797" s="89"/>
      <c r="AA797" s="89"/>
      <c r="AB797" s="84"/>
    </row>
    <row r="798" spans="1:28" s="83" customFormat="1">
      <c r="B798" s="88"/>
      <c r="C798" s="89"/>
      <c r="D798" s="89"/>
      <c r="E798" s="84"/>
      <c r="M798" s="88"/>
      <c r="N798" s="89"/>
      <c r="O798" s="89"/>
      <c r="P798" s="84"/>
      <c r="S798" s="88"/>
      <c r="T798" s="89"/>
      <c r="U798" s="89"/>
      <c r="V798" s="84"/>
      <c r="Y798" s="88"/>
      <c r="Z798" s="89"/>
      <c r="AA798" s="89"/>
      <c r="AB798" s="84"/>
    </row>
    <row r="799" spans="1:28" s="83" customFormat="1">
      <c r="B799" s="88"/>
      <c r="C799" s="89"/>
      <c r="D799" s="89"/>
      <c r="E799" s="84"/>
      <c r="M799" s="88"/>
      <c r="N799" s="89"/>
      <c r="O799" s="89"/>
      <c r="P799" s="84"/>
      <c r="S799" s="88"/>
      <c r="T799" s="89"/>
      <c r="U799" s="89"/>
      <c r="V799" s="84"/>
      <c r="Y799" s="88"/>
      <c r="Z799" s="89"/>
      <c r="AA799" s="89"/>
      <c r="AB799" s="84"/>
    </row>
    <row r="800" spans="1:28" s="83" customFormat="1">
      <c r="B800" s="88"/>
      <c r="C800" s="89"/>
      <c r="D800" s="89"/>
      <c r="E800" s="84"/>
      <c r="M800" s="88"/>
      <c r="N800" s="89"/>
      <c r="O800" s="89"/>
      <c r="P800" s="84"/>
      <c r="S800" s="88"/>
      <c r="T800" s="89"/>
      <c r="U800" s="89"/>
      <c r="V800" s="84"/>
      <c r="Y800" s="88"/>
      <c r="Z800" s="89"/>
      <c r="AA800" s="89"/>
      <c r="AB800" s="84"/>
    </row>
    <row r="801" spans="1:28" s="83" customFormat="1">
      <c r="B801" s="88"/>
      <c r="C801" s="89"/>
      <c r="D801" s="89"/>
      <c r="E801" s="84"/>
      <c r="M801" s="88"/>
      <c r="N801" s="89"/>
      <c r="O801" s="89"/>
      <c r="P801" s="84"/>
      <c r="S801" s="88"/>
      <c r="T801" s="89"/>
      <c r="U801" s="89"/>
      <c r="V801" s="84"/>
      <c r="Y801" s="88"/>
      <c r="Z801" s="89"/>
      <c r="AA801" s="89"/>
      <c r="AB801" s="84"/>
    </row>
    <row r="802" spans="1:28" s="83" customFormat="1">
      <c r="B802" s="88"/>
      <c r="C802" s="89"/>
      <c r="D802" s="89"/>
      <c r="E802" s="84"/>
      <c r="M802" s="88"/>
      <c r="N802" s="89"/>
      <c r="O802" s="89"/>
      <c r="P802" s="84"/>
      <c r="S802" s="88"/>
      <c r="T802" s="89"/>
      <c r="U802" s="89"/>
      <c r="V802" s="84"/>
      <c r="Y802" s="88"/>
      <c r="Z802" s="89"/>
      <c r="AA802" s="89"/>
      <c r="AB802" s="84"/>
    </row>
    <row r="803" spans="1:28" s="83" customFormat="1" ht="13.5" thickBot="1">
      <c r="B803" s="88"/>
      <c r="C803" s="89"/>
      <c r="D803" s="89"/>
      <c r="E803" s="84"/>
      <c r="M803" s="88"/>
      <c r="N803" s="89"/>
      <c r="O803" s="89"/>
      <c r="P803" s="84"/>
      <c r="S803" s="88"/>
      <c r="T803" s="89"/>
      <c r="U803" s="89"/>
      <c r="V803" s="84"/>
      <c r="Y803" s="88"/>
      <c r="Z803" s="89"/>
      <c r="AA803" s="89"/>
      <c r="AB803" s="84"/>
    </row>
    <row r="804" spans="1:28" s="83" customFormat="1" ht="12.75" customHeight="1">
      <c r="A804" s="24">
        <v>38</v>
      </c>
      <c r="B804" s="25"/>
      <c r="C804" s="514" t="s">
        <v>138</v>
      </c>
      <c r="D804" s="514" t="s">
        <v>27</v>
      </c>
      <c r="E804" s="516" t="s">
        <v>13</v>
      </c>
      <c r="L804" s="24">
        <v>38</v>
      </c>
      <c r="M804" s="25"/>
      <c r="N804" s="514" t="s">
        <v>138</v>
      </c>
      <c r="O804" s="514" t="s">
        <v>27</v>
      </c>
      <c r="P804" s="516" t="s">
        <v>13</v>
      </c>
      <c r="R804" s="24">
        <v>38</v>
      </c>
      <c r="S804" s="25"/>
      <c r="T804" s="514" t="s">
        <v>138</v>
      </c>
      <c r="U804" s="514" t="s">
        <v>27</v>
      </c>
      <c r="V804" s="516" t="s">
        <v>13</v>
      </c>
      <c r="X804" s="24">
        <v>38</v>
      </c>
      <c r="Y804" s="25"/>
      <c r="Z804" s="514" t="s">
        <v>138</v>
      </c>
      <c r="AA804" s="514" t="s">
        <v>27</v>
      </c>
      <c r="AB804" s="516" t="s">
        <v>13</v>
      </c>
    </row>
    <row r="805" spans="1:28" s="83" customFormat="1" ht="63.75">
      <c r="A805" s="26" t="s">
        <v>7</v>
      </c>
      <c r="B805" s="50" t="str">
        <f>+"מספר אסמכתא "&amp;B40&amp;"         חזרה לטבלה "</f>
        <v xml:space="preserve">מספר אסמכתא          חזרה לטבלה </v>
      </c>
      <c r="C805" s="515"/>
      <c r="D805" s="515"/>
      <c r="E805" s="517"/>
      <c r="L805" s="26" t="s">
        <v>19</v>
      </c>
      <c r="M805" s="50" t="str">
        <f>+"מספר אסמכתא "&amp;B40&amp;"         חזרה לטבלה "</f>
        <v xml:space="preserve">מספר אסמכתא          חזרה לטבלה </v>
      </c>
      <c r="N805" s="515"/>
      <c r="O805" s="515"/>
      <c r="P805" s="517"/>
      <c r="R805" s="26" t="s">
        <v>19</v>
      </c>
      <c r="S805" s="50" t="str">
        <f>+"מספר אסמכתא "&amp;B40&amp;"         חזרה לטבלה "</f>
        <v xml:space="preserve">מספר אסמכתא          חזרה לטבלה </v>
      </c>
      <c r="T805" s="515"/>
      <c r="U805" s="515"/>
      <c r="V805" s="517"/>
      <c r="X805" s="26" t="s">
        <v>19</v>
      </c>
      <c r="Y805" s="50" t="str">
        <f>+"מספר אסמכתא "&amp;B40&amp;"         חזרה לטבלה "</f>
        <v xml:space="preserve">מספר אסמכתא          חזרה לטבלה </v>
      </c>
      <c r="Z805" s="515"/>
      <c r="AA805" s="515"/>
      <c r="AB805" s="517"/>
    </row>
    <row r="806" spans="1:28" s="83" customFormat="1">
      <c r="A806" s="30">
        <v>1</v>
      </c>
      <c r="B806" s="118"/>
      <c r="C806" s="119"/>
      <c r="D806" s="119"/>
      <c r="E806" s="120"/>
      <c r="L806" s="30">
        <v>12</v>
      </c>
      <c r="M806" s="118"/>
      <c r="N806" s="119"/>
      <c r="O806" s="119"/>
      <c r="P806" s="120"/>
      <c r="R806" s="30">
        <v>23</v>
      </c>
      <c r="S806" s="118"/>
      <c r="T806" s="119"/>
      <c r="U806" s="119"/>
      <c r="V806" s="120"/>
      <c r="X806" s="30">
        <v>34</v>
      </c>
      <c r="Y806" s="118"/>
      <c r="Z806" s="119"/>
      <c r="AA806" s="119"/>
      <c r="AB806" s="120"/>
    </row>
    <row r="807" spans="1:28" s="83" customFormat="1">
      <c r="A807" s="30">
        <v>2</v>
      </c>
      <c r="B807" s="118"/>
      <c r="C807" s="119"/>
      <c r="D807" s="119"/>
      <c r="E807" s="120"/>
      <c r="L807" s="30">
        <v>13</v>
      </c>
      <c r="M807" s="118"/>
      <c r="N807" s="119"/>
      <c r="O807" s="119"/>
      <c r="P807" s="120"/>
      <c r="R807" s="30">
        <v>24</v>
      </c>
      <c r="S807" s="118"/>
      <c r="T807" s="119"/>
      <c r="U807" s="119"/>
      <c r="V807" s="120"/>
      <c r="X807" s="30">
        <v>35</v>
      </c>
      <c r="Y807" s="118"/>
      <c r="Z807" s="119"/>
      <c r="AA807" s="119"/>
      <c r="AB807" s="120"/>
    </row>
    <row r="808" spans="1:28" s="83" customFormat="1">
      <c r="A808" s="30">
        <v>3</v>
      </c>
      <c r="B808" s="118"/>
      <c r="C808" s="119"/>
      <c r="D808" s="119"/>
      <c r="E808" s="120"/>
      <c r="L808" s="30">
        <v>14</v>
      </c>
      <c r="M808" s="118"/>
      <c r="N808" s="119"/>
      <c r="O808" s="119"/>
      <c r="P808" s="120"/>
      <c r="R808" s="30">
        <v>25</v>
      </c>
      <c r="S808" s="118"/>
      <c r="T808" s="119"/>
      <c r="U808" s="119"/>
      <c r="V808" s="120"/>
      <c r="X808" s="30">
        <v>36</v>
      </c>
      <c r="Y808" s="118"/>
      <c r="Z808" s="119"/>
      <c r="AA808" s="119"/>
      <c r="AB808" s="120"/>
    </row>
    <row r="809" spans="1:28" s="83" customFormat="1">
      <c r="A809" s="30">
        <v>4</v>
      </c>
      <c r="B809" s="118"/>
      <c r="C809" s="119"/>
      <c r="D809" s="119"/>
      <c r="E809" s="120"/>
      <c r="L809" s="30">
        <v>15</v>
      </c>
      <c r="M809" s="118"/>
      <c r="N809" s="119"/>
      <c r="O809" s="119"/>
      <c r="P809" s="120"/>
      <c r="R809" s="30">
        <v>26</v>
      </c>
      <c r="S809" s="118"/>
      <c r="T809" s="119"/>
      <c r="U809" s="119"/>
      <c r="V809" s="120"/>
      <c r="X809" s="30">
        <v>37</v>
      </c>
      <c r="Y809" s="118"/>
      <c r="Z809" s="119"/>
      <c r="AA809" s="119"/>
      <c r="AB809" s="120"/>
    </row>
    <row r="810" spans="1:28" s="83" customFormat="1">
      <c r="A810" s="30">
        <v>5</v>
      </c>
      <c r="B810" s="118"/>
      <c r="C810" s="119"/>
      <c r="D810" s="119"/>
      <c r="E810" s="120"/>
      <c r="L810" s="30">
        <v>16</v>
      </c>
      <c r="M810" s="118"/>
      <c r="N810" s="119"/>
      <c r="O810" s="119"/>
      <c r="P810" s="120"/>
      <c r="R810" s="30">
        <v>27</v>
      </c>
      <c r="S810" s="118"/>
      <c r="T810" s="119"/>
      <c r="U810" s="119"/>
      <c r="V810" s="120"/>
      <c r="X810" s="30">
        <v>38</v>
      </c>
      <c r="Y810" s="118"/>
      <c r="Z810" s="119"/>
      <c r="AA810" s="119"/>
      <c r="AB810" s="120"/>
    </row>
    <row r="811" spans="1:28" s="83" customFormat="1">
      <c r="A811" s="30">
        <v>6</v>
      </c>
      <c r="B811" s="118"/>
      <c r="C811" s="119"/>
      <c r="D811" s="119"/>
      <c r="E811" s="120"/>
      <c r="L811" s="30">
        <v>17</v>
      </c>
      <c r="M811" s="118"/>
      <c r="N811" s="119"/>
      <c r="O811" s="119"/>
      <c r="P811" s="120"/>
      <c r="R811" s="30">
        <v>28</v>
      </c>
      <c r="S811" s="118"/>
      <c r="T811" s="119"/>
      <c r="U811" s="119"/>
      <c r="V811" s="120"/>
      <c r="X811" s="30">
        <v>39</v>
      </c>
      <c r="Y811" s="118"/>
      <c r="Z811" s="119"/>
      <c r="AA811" s="119"/>
      <c r="AB811" s="120"/>
    </row>
    <row r="812" spans="1:28" s="83" customFormat="1">
      <c r="A812" s="30">
        <v>7</v>
      </c>
      <c r="B812" s="118"/>
      <c r="C812" s="119"/>
      <c r="D812" s="119"/>
      <c r="E812" s="120"/>
      <c r="L812" s="30">
        <v>18</v>
      </c>
      <c r="M812" s="118"/>
      <c r="N812" s="119"/>
      <c r="O812" s="119"/>
      <c r="P812" s="120"/>
      <c r="R812" s="30">
        <v>29</v>
      </c>
      <c r="S812" s="118"/>
      <c r="T812" s="119"/>
      <c r="U812" s="119"/>
      <c r="V812" s="120"/>
      <c r="X812" s="30">
        <v>40</v>
      </c>
      <c r="Y812" s="118"/>
      <c r="Z812" s="119"/>
      <c r="AA812" s="119"/>
      <c r="AB812" s="120"/>
    </row>
    <row r="813" spans="1:28" s="83" customFormat="1">
      <c r="A813" s="30">
        <v>8</v>
      </c>
      <c r="B813" s="118"/>
      <c r="C813" s="119"/>
      <c r="D813" s="119"/>
      <c r="E813" s="120"/>
      <c r="L813" s="30">
        <v>19</v>
      </c>
      <c r="M813" s="118"/>
      <c r="N813" s="119"/>
      <c r="O813" s="119"/>
      <c r="P813" s="120"/>
      <c r="R813" s="30">
        <v>30</v>
      </c>
      <c r="S813" s="118"/>
      <c r="T813" s="119"/>
      <c r="U813" s="119"/>
      <c r="V813" s="120"/>
      <c r="X813" s="30">
        <v>41</v>
      </c>
      <c r="Y813" s="118"/>
      <c r="Z813" s="119"/>
      <c r="AA813" s="119"/>
      <c r="AB813" s="120"/>
    </row>
    <row r="814" spans="1:28" s="83" customFormat="1">
      <c r="A814" s="30">
        <v>9</v>
      </c>
      <c r="B814" s="118"/>
      <c r="C814" s="119"/>
      <c r="D814" s="119"/>
      <c r="E814" s="120"/>
      <c r="L814" s="30">
        <v>20</v>
      </c>
      <c r="M814" s="118"/>
      <c r="N814" s="119"/>
      <c r="O814" s="119"/>
      <c r="P814" s="120"/>
      <c r="R814" s="30">
        <v>31</v>
      </c>
      <c r="S814" s="118"/>
      <c r="T814" s="119"/>
      <c r="U814" s="119"/>
      <c r="V814" s="120"/>
      <c r="X814" s="30">
        <v>42</v>
      </c>
      <c r="Y814" s="118"/>
      <c r="Z814" s="119"/>
      <c r="AA814" s="119"/>
      <c r="AB814" s="120"/>
    </row>
    <row r="815" spans="1:28" s="83" customFormat="1">
      <c r="A815" s="30">
        <v>10</v>
      </c>
      <c r="B815" s="118"/>
      <c r="C815" s="119"/>
      <c r="D815" s="119"/>
      <c r="E815" s="120"/>
      <c r="L815" s="30">
        <v>21</v>
      </c>
      <c r="M815" s="118"/>
      <c r="N815" s="119"/>
      <c r="O815" s="119"/>
      <c r="P815" s="120"/>
      <c r="R815" s="30">
        <v>32</v>
      </c>
      <c r="S815" s="118"/>
      <c r="T815" s="119"/>
      <c r="U815" s="119"/>
      <c r="V815" s="120"/>
      <c r="X815" s="30">
        <v>43</v>
      </c>
      <c r="Y815" s="118"/>
      <c r="Z815" s="119"/>
      <c r="AA815" s="119"/>
      <c r="AB815" s="120"/>
    </row>
    <row r="816" spans="1:28" s="83" customFormat="1" ht="13.5" thickBot="1">
      <c r="A816" s="30">
        <v>11</v>
      </c>
      <c r="B816" s="118"/>
      <c r="C816" s="119"/>
      <c r="D816" s="119"/>
      <c r="E816" s="120"/>
      <c r="L816" s="30">
        <v>22</v>
      </c>
      <c r="M816" s="118"/>
      <c r="N816" s="119"/>
      <c r="O816" s="119"/>
      <c r="P816" s="120"/>
      <c r="R816" s="30">
        <v>33</v>
      </c>
      <c r="S816" s="118"/>
      <c r="T816" s="119"/>
      <c r="U816" s="119"/>
      <c r="V816" s="120"/>
      <c r="X816" s="31"/>
      <c r="Y816" s="33" t="s">
        <v>3</v>
      </c>
      <c r="Z816" s="34"/>
      <c r="AA816" s="34"/>
      <c r="AB816" s="138">
        <f>SUM(E806:E816)+SUM(P806:P816)+SUM(AB806:AB815)+SUM(V806:V816)</f>
        <v>0</v>
      </c>
    </row>
    <row r="817" spans="1:28" s="83" customFormat="1">
      <c r="B817" s="88"/>
      <c r="C817" s="89"/>
      <c r="D817" s="89"/>
      <c r="E817" s="84"/>
      <c r="M817" s="88"/>
      <c r="N817" s="89"/>
      <c r="O817" s="89"/>
      <c r="P817" s="84"/>
      <c r="S817" s="88"/>
      <c r="T817" s="89"/>
      <c r="U817" s="89"/>
      <c r="V817" s="84"/>
      <c r="Y817" s="88"/>
      <c r="Z817" s="89"/>
      <c r="AA817" s="89"/>
      <c r="AB817" s="84"/>
    </row>
    <row r="818" spans="1:28" s="83" customFormat="1">
      <c r="B818" s="88"/>
      <c r="C818" s="89"/>
      <c r="D818" s="89"/>
      <c r="E818" s="84"/>
      <c r="M818" s="88"/>
      <c r="N818" s="89"/>
      <c r="O818" s="89"/>
      <c r="P818" s="84"/>
      <c r="S818" s="88"/>
      <c r="T818" s="89"/>
      <c r="U818" s="89"/>
      <c r="V818" s="84"/>
      <c r="Y818" s="88"/>
      <c r="Z818" s="89"/>
      <c r="AA818" s="89"/>
      <c r="AB818" s="84"/>
    </row>
    <row r="819" spans="1:28" s="83" customFormat="1">
      <c r="B819" s="88"/>
      <c r="C819" s="89"/>
      <c r="D819" s="89"/>
      <c r="E819" s="84"/>
      <c r="M819" s="88"/>
      <c r="N819" s="89"/>
      <c r="O819" s="89"/>
      <c r="P819" s="84"/>
      <c r="S819" s="88"/>
      <c r="T819" s="89"/>
      <c r="U819" s="89"/>
      <c r="V819" s="84"/>
      <c r="Y819" s="88"/>
      <c r="Z819" s="89"/>
      <c r="AA819" s="89"/>
      <c r="AB819" s="84"/>
    </row>
    <row r="820" spans="1:28" s="83" customFormat="1">
      <c r="B820" s="88"/>
      <c r="C820" s="89"/>
      <c r="D820" s="89"/>
      <c r="E820" s="84"/>
      <c r="M820" s="88"/>
      <c r="N820" s="89"/>
      <c r="O820" s="89"/>
      <c r="P820" s="84"/>
      <c r="S820" s="88"/>
      <c r="T820" s="89"/>
      <c r="U820" s="89"/>
      <c r="V820" s="84"/>
      <c r="Y820" s="88"/>
      <c r="Z820" s="89"/>
      <c r="AA820" s="89"/>
      <c r="AB820" s="84"/>
    </row>
    <row r="821" spans="1:28" s="83" customFormat="1">
      <c r="B821" s="88"/>
      <c r="C821" s="89"/>
      <c r="D821" s="89"/>
      <c r="E821" s="84"/>
      <c r="M821" s="88"/>
      <c r="N821" s="89"/>
      <c r="O821" s="89"/>
      <c r="P821" s="84"/>
      <c r="S821" s="88"/>
      <c r="T821" s="89"/>
      <c r="U821" s="89"/>
      <c r="V821" s="84"/>
      <c r="Y821" s="88"/>
      <c r="Z821" s="89"/>
      <c r="AA821" s="89"/>
      <c r="AB821" s="84"/>
    </row>
    <row r="822" spans="1:28" s="83" customFormat="1">
      <c r="B822" s="88"/>
      <c r="C822" s="89"/>
      <c r="D822" s="89"/>
      <c r="E822" s="84"/>
      <c r="M822" s="88"/>
      <c r="N822" s="89"/>
      <c r="O822" s="89"/>
      <c r="P822" s="84"/>
      <c r="S822" s="88"/>
      <c r="T822" s="89"/>
      <c r="U822" s="89"/>
      <c r="V822" s="84"/>
      <c r="Y822" s="88"/>
      <c r="Z822" s="89"/>
      <c r="AA822" s="89"/>
    </row>
    <row r="823" spans="1:28" s="83" customFormat="1" ht="13.5" thickBot="1">
      <c r="B823" s="88"/>
      <c r="C823" s="89"/>
      <c r="D823" s="89"/>
      <c r="E823" s="84"/>
      <c r="M823" s="88"/>
      <c r="N823" s="89"/>
      <c r="O823" s="89"/>
      <c r="P823" s="84"/>
      <c r="S823" s="88"/>
      <c r="T823" s="89"/>
      <c r="U823" s="89"/>
      <c r="V823" s="84"/>
      <c r="Y823" s="88"/>
      <c r="Z823" s="89"/>
      <c r="AA823" s="89"/>
      <c r="AB823" s="84"/>
    </row>
    <row r="824" spans="1:28" s="83" customFormat="1" ht="12.75" customHeight="1">
      <c r="A824" s="24">
        <v>39</v>
      </c>
      <c r="B824" s="25"/>
      <c r="C824" s="514" t="s">
        <v>138</v>
      </c>
      <c r="D824" s="514" t="s">
        <v>27</v>
      </c>
      <c r="E824" s="516" t="s">
        <v>13</v>
      </c>
      <c r="L824" s="24">
        <v>39</v>
      </c>
      <c r="M824" s="25"/>
      <c r="N824" s="514" t="s">
        <v>138</v>
      </c>
      <c r="O824" s="514" t="s">
        <v>27</v>
      </c>
      <c r="P824" s="516" t="s">
        <v>13</v>
      </c>
      <c r="R824" s="24">
        <v>39</v>
      </c>
      <c r="S824" s="25"/>
      <c r="T824" s="514" t="s">
        <v>138</v>
      </c>
      <c r="U824" s="514" t="s">
        <v>27</v>
      </c>
      <c r="V824" s="516" t="s">
        <v>13</v>
      </c>
      <c r="X824" s="24">
        <v>39</v>
      </c>
      <c r="Y824" s="25"/>
      <c r="Z824" s="514" t="s">
        <v>138</v>
      </c>
      <c r="AA824" s="514" t="s">
        <v>27</v>
      </c>
      <c r="AB824" s="516" t="s">
        <v>13</v>
      </c>
    </row>
    <row r="825" spans="1:28" s="83" customFormat="1" ht="63.75">
      <c r="A825" s="26" t="s">
        <v>7</v>
      </c>
      <c r="B825" s="50" t="str">
        <f>+"מספר אסמכתא "&amp;B41&amp;"         חזרה לטבלה "</f>
        <v xml:space="preserve">מספר אסמכתא          חזרה לטבלה </v>
      </c>
      <c r="C825" s="515"/>
      <c r="D825" s="515"/>
      <c r="E825" s="517"/>
      <c r="L825" s="26" t="s">
        <v>19</v>
      </c>
      <c r="M825" s="50" t="str">
        <f>+"מספר אסמכתא "&amp;B41&amp;"         חזרה לטבלה "</f>
        <v xml:space="preserve">מספר אסמכתא          חזרה לטבלה </v>
      </c>
      <c r="N825" s="515"/>
      <c r="O825" s="515"/>
      <c r="P825" s="517"/>
      <c r="R825" s="26" t="s">
        <v>19</v>
      </c>
      <c r="S825" s="50" t="str">
        <f>+"מספר אסמכתא "&amp;B41&amp;"         חזרה לטבלה "</f>
        <v xml:space="preserve">מספר אסמכתא          חזרה לטבלה </v>
      </c>
      <c r="T825" s="515"/>
      <c r="U825" s="515"/>
      <c r="V825" s="517"/>
      <c r="X825" s="26" t="s">
        <v>19</v>
      </c>
      <c r="Y825" s="50" t="str">
        <f>+"מספר אסמכתא "&amp;B41&amp;"         חזרה לטבלה "</f>
        <v xml:space="preserve">מספר אסמכתא          חזרה לטבלה </v>
      </c>
      <c r="Z825" s="515"/>
      <c r="AA825" s="515"/>
      <c r="AB825" s="517"/>
    </row>
    <row r="826" spans="1:28" s="83" customFormat="1">
      <c r="A826" s="30">
        <v>1</v>
      </c>
      <c r="B826" s="118"/>
      <c r="C826" s="119"/>
      <c r="D826" s="119"/>
      <c r="E826" s="120"/>
      <c r="L826" s="30">
        <v>12</v>
      </c>
      <c r="M826" s="118"/>
      <c r="N826" s="119"/>
      <c r="O826" s="119"/>
      <c r="P826" s="120"/>
      <c r="R826" s="30">
        <v>23</v>
      </c>
      <c r="S826" s="118"/>
      <c r="T826" s="119"/>
      <c r="U826" s="119"/>
      <c r="V826" s="120"/>
      <c r="X826" s="30">
        <v>34</v>
      </c>
      <c r="Y826" s="118"/>
      <c r="Z826" s="119"/>
      <c r="AA826" s="119"/>
      <c r="AB826" s="120"/>
    </row>
    <row r="827" spans="1:28" s="83" customFormat="1">
      <c r="A827" s="30">
        <v>2</v>
      </c>
      <c r="B827" s="118"/>
      <c r="C827" s="119"/>
      <c r="D827" s="119"/>
      <c r="E827" s="120"/>
      <c r="L827" s="30">
        <v>13</v>
      </c>
      <c r="M827" s="118"/>
      <c r="N827" s="119"/>
      <c r="O827" s="119"/>
      <c r="P827" s="120"/>
      <c r="R827" s="30">
        <v>24</v>
      </c>
      <c r="S827" s="118"/>
      <c r="T827" s="119"/>
      <c r="U827" s="119"/>
      <c r="V827" s="120"/>
      <c r="X827" s="30">
        <v>35</v>
      </c>
      <c r="Y827" s="118"/>
      <c r="Z827" s="119"/>
      <c r="AA827" s="119"/>
      <c r="AB827" s="120"/>
    </row>
    <row r="828" spans="1:28" s="83" customFormat="1">
      <c r="A828" s="30">
        <v>3</v>
      </c>
      <c r="B828" s="118"/>
      <c r="C828" s="119"/>
      <c r="D828" s="119"/>
      <c r="E828" s="120"/>
      <c r="L828" s="30">
        <v>14</v>
      </c>
      <c r="M828" s="118"/>
      <c r="N828" s="119"/>
      <c r="O828" s="119"/>
      <c r="P828" s="120"/>
      <c r="R828" s="30">
        <v>25</v>
      </c>
      <c r="S828" s="118"/>
      <c r="T828" s="119"/>
      <c r="U828" s="119"/>
      <c r="V828" s="120"/>
      <c r="X828" s="30">
        <v>36</v>
      </c>
      <c r="Y828" s="118"/>
      <c r="Z828" s="119"/>
      <c r="AA828" s="119"/>
      <c r="AB828" s="120"/>
    </row>
    <row r="829" spans="1:28" s="83" customFormat="1">
      <c r="A829" s="30">
        <v>4</v>
      </c>
      <c r="B829" s="118"/>
      <c r="C829" s="119"/>
      <c r="D829" s="119"/>
      <c r="E829" s="120"/>
      <c r="L829" s="30">
        <v>15</v>
      </c>
      <c r="M829" s="118"/>
      <c r="N829" s="119"/>
      <c r="O829" s="119"/>
      <c r="P829" s="120"/>
      <c r="R829" s="30">
        <v>26</v>
      </c>
      <c r="S829" s="118"/>
      <c r="T829" s="119"/>
      <c r="U829" s="119"/>
      <c r="V829" s="120"/>
      <c r="X829" s="30">
        <v>37</v>
      </c>
      <c r="Y829" s="118"/>
      <c r="Z829" s="119"/>
      <c r="AA829" s="119"/>
      <c r="AB829" s="120"/>
    </row>
    <row r="830" spans="1:28" s="83" customFormat="1">
      <c r="A830" s="30">
        <v>5</v>
      </c>
      <c r="B830" s="118"/>
      <c r="C830" s="119"/>
      <c r="D830" s="119"/>
      <c r="E830" s="120"/>
      <c r="L830" s="30">
        <v>16</v>
      </c>
      <c r="M830" s="118"/>
      <c r="N830" s="119"/>
      <c r="O830" s="119"/>
      <c r="P830" s="120"/>
      <c r="R830" s="30">
        <v>27</v>
      </c>
      <c r="S830" s="118"/>
      <c r="T830" s="119"/>
      <c r="U830" s="119"/>
      <c r="V830" s="120"/>
      <c r="X830" s="30">
        <v>38</v>
      </c>
      <c r="Y830" s="118"/>
      <c r="Z830" s="119"/>
      <c r="AA830" s="119"/>
      <c r="AB830" s="120"/>
    </row>
    <row r="831" spans="1:28" s="83" customFormat="1">
      <c r="A831" s="30">
        <v>6</v>
      </c>
      <c r="B831" s="118"/>
      <c r="C831" s="119"/>
      <c r="D831" s="119"/>
      <c r="E831" s="120"/>
      <c r="L831" s="30">
        <v>17</v>
      </c>
      <c r="M831" s="118"/>
      <c r="N831" s="119"/>
      <c r="O831" s="119"/>
      <c r="P831" s="120"/>
      <c r="R831" s="30">
        <v>28</v>
      </c>
      <c r="S831" s="118"/>
      <c r="T831" s="119"/>
      <c r="U831" s="119"/>
      <c r="V831" s="120"/>
      <c r="X831" s="30">
        <v>39</v>
      </c>
      <c r="Y831" s="118"/>
      <c r="Z831" s="119"/>
      <c r="AA831" s="119"/>
      <c r="AB831" s="120"/>
    </row>
    <row r="832" spans="1:28" s="83" customFormat="1">
      <c r="A832" s="30">
        <v>7</v>
      </c>
      <c r="B832" s="118"/>
      <c r="C832" s="119"/>
      <c r="D832" s="119"/>
      <c r="E832" s="120"/>
      <c r="L832" s="30">
        <v>18</v>
      </c>
      <c r="M832" s="118"/>
      <c r="N832" s="119"/>
      <c r="O832" s="119"/>
      <c r="P832" s="120"/>
      <c r="R832" s="30">
        <v>29</v>
      </c>
      <c r="S832" s="118"/>
      <c r="T832" s="119"/>
      <c r="U832" s="119"/>
      <c r="V832" s="120"/>
      <c r="X832" s="30">
        <v>40</v>
      </c>
      <c r="Y832" s="118"/>
      <c r="Z832" s="119"/>
      <c r="AA832" s="119"/>
      <c r="AB832" s="120"/>
    </row>
    <row r="833" spans="1:28" s="83" customFormat="1">
      <c r="A833" s="30">
        <v>8</v>
      </c>
      <c r="B833" s="118"/>
      <c r="C833" s="119"/>
      <c r="D833" s="119"/>
      <c r="E833" s="120"/>
      <c r="L833" s="30">
        <v>19</v>
      </c>
      <c r="M833" s="118"/>
      <c r="N833" s="119"/>
      <c r="O833" s="119"/>
      <c r="P833" s="120"/>
      <c r="R833" s="30">
        <v>30</v>
      </c>
      <c r="S833" s="118"/>
      <c r="T833" s="119"/>
      <c r="U833" s="119"/>
      <c r="V833" s="120"/>
      <c r="X833" s="30">
        <v>41</v>
      </c>
      <c r="Y833" s="118"/>
      <c r="Z833" s="119"/>
      <c r="AA833" s="119"/>
      <c r="AB833" s="120"/>
    </row>
    <row r="834" spans="1:28" s="83" customFormat="1">
      <c r="A834" s="30">
        <v>9</v>
      </c>
      <c r="B834" s="118"/>
      <c r="C834" s="119"/>
      <c r="D834" s="119"/>
      <c r="E834" s="120"/>
      <c r="L834" s="30">
        <v>20</v>
      </c>
      <c r="M834" s="118"/>
      <c r="N834" s="119"/>
      <c r="O834" s="119"/>
      <c r="P834" s="120"/>
      <c r="R834" s="30">
        <v>31</v>
      </c>
      <c r="S834" s="118"/>
      <c r="T834" s="119"/>
      <c r="U834" s="119"/>
      <c r="V834" s="120"/>
      <c r="X834" s="30">
        <v>42</v>
      </c>
      <c r="Y834" s="118"/>
      <c r="Z834" s="119"/>
      <c r="AA834" s="119"/>
      <c r="AB834" s="120"/>
    </row>
    <row r="835" spans="1:28" s="83" customFormat="1">
      <c r="A835" s="30">
        <v>10</v>
      </c>
      <c r="B835" s="118"/>
      <c r="C835" s="119"/>
      <c r="D835" s="119"/>
      <c r="E835" s="120"/>
      <c r="L835" s="30">
        <v>21</v>
      </c>
      <c r="M835" s="118"/>
      <c r="N835" s="119"/>
      <c r="O835" s="119"/>
      <c r="P835" s="120"/>
      <c r="R835" s="30">
        <v>32</v>
      </c>
      <c r="S835" s="118"/>
      <c r="T835" s="119"/>
      <c r="U835" s="119"/>
      <c r="V835" s="120"/>
      <c r="X835" s="30">
        <v>43</v>
      </c>
      <c r="Y835" s="118"/>
      <c r="Z835" s="119"/>
      <c r="AA835" s="119"/>
      <c r="AB835" s="120"/>
    </row>
    <row r="836" spans="1:28" s="83" customFormat="1" ht="13.5" thickBot="1">
      <c r="A836" s="30">
        <v>11</v>
      </c>
      <c r="B836" s="118"/>
      <c r="C836" s="119"/>
      <c r="D836" s="119"/>
      <c r="E836" s="120"/>
      <c r="L836" s="30">
        <v>22</v>
      </c>
      <c r="M836" s="118"/>
      <c r="N836" s="119"/>
      <c r="O836" s="119"/>
      <c r="P836" s="120"/>
      <c r="R836" s="30">
        <v>33</v>
      </c>
      <c r="S836" s="118"/>
      <c r="T836" s="119"/>
      <c r="U836" s="119"/>
      <c r="V836" s="120"/>
      <c r="X836" s="31"/>
      <c r="Y836" s="33" t="s">
        <v>3</v>
      </c>
      <c r="Z836" s="34"/>
      <c r="AA836" s="34"/>
      <c r="AB836" s="138">
        <f>SUM(E826:E836)+SUM(P826:P836)+SUM(AB826:AB835)+SUM(V826:V836)</f>
        <v>0</v>
      </c>
    </row>
    <row r="837" spans="1:28" s="83" customFormat="1">
      <c r="B837" s="88"/>
      <c r="C837" s="89"/>
      <c r="D837" s="89"/>
      <c r="E837" s="84"/>
      <c r="M837" s="88"/>
      <c r="N837" s="89"/>
      <c r="O837" s="89"/>
      <c r="P837" s="84"/>
      <c r="S837" s="88"/>
      <c r="T837" s="89"/>
      <c r="U837" s="89"/>
      <c r="V837" s="84"/>
      <c r="Y837" s="88"/>
      <c r="Z837" s="89"/>
      <c r="AA837" s="89"/>
      <c r="AB837" s="84"/>
    </row>
    <row r="838" spans="1:28" s="83" customFormat="1">
      <c r="B838" s="88"/>
      <c r="C838" s="89"/>
      <c r="D838" s="89"/>
      <c r="E838" s="84"/>
      <c r="M838" s="88"/>
      <c r="N838" s="89"/>
      <c r="O838" s="89"/>
      <c r="P838" s="84"/>
      <c r="S838" s="88"/>
      <c r="T838" s="89"/>
      <c r="U838" s="89"/>
      <c r="V838" s="84"/>
      <c r="Y838" s="88"/>
      <c r="Z838" s="89"/>
      <c r="AA838" s="89"/>
      <c r="AB838" s="84"/>
    </row>
    <row r="839" spans="1:28" s="83" customFormat="1">
      <c r="B839" s="88"/>
      <c r="C839" s="89"/>
      <c r="D839" s="89"/>
      <c r="E839" s="84"/>
      <c r="M839" s="88"/>
      <c r="N839" s="89"/>
      <c r="O839" s="89"/>
      <c r="P839" s="84"/>
      <c r="S839" s="88"/>
      <c r="T839" s="89"/>
      <c r="U839" s="89"/>
      <c r="V839" s="84"/>
      <c r="Y839" s="88"/>
      <c r="Z839" s="89"/>
      <c r="AA839" s="89"/>
      <c r="AB839" s="84"/>
    </row>
    <row r="840" spans="1:28" s="83" customFormat="1">
      <c r="B840" s="88"/>
      <c r="C840" s="89"/>
      <c r="D840" s="89"/>
      <c r="E840" s="84"/>
      <c r="M840" s="88"/>
      <c r="N840" s="89"/>
      <c r="O840" s="89"/>
      <c r="P840" s="84"/>
      <c r="S840" s="88"/>
      <c r="T840" s="89"/>
      <c r="U840" s="89"/>
      <c r="V840" s="84"/>
      <c r="Y840" s="88"/>
      <c r="Z840" s="89"/>
      <c r="AA840" s="89"/>
      <c r="AB840" s="84"/>
    </row>
    <row r="841" spans="1:28" s="83" customFormat="1">
      <c r="B841" s="88"/>
      <c r="C841" s="89"/>
      <c r="D841" s="89"/>
      <c r="E841" s="84"/>
      <c r="M841" s="88"/>
      <c r="N841" s="89"/>
      <c r="O841" s="89"/>
      <c r="P841" s="84"/>
      <c r="S841" s="88"/>
      <c r="T841" s="89"/>
      <c r="U841" s="89"/>
      <c r="V841" s="84"/>
      <c r="Y841" s="88"/>
      <c r="Z841" s="89"/>
      <c r="AA841" s="89"/>
      <c r="AB841" s="84"/>
    </row>
    <row r="842" spans="1:28" s="83" customFormat="1">
      <c r="B842" s="88"/>
      <c r="C842" s="89"/>
      <c r="D842" s="89"/>
      <c r="E842" s="84"/>
      <c r="M842" s="88"/>
      <c r="N842" s="89"/>
      <c r="O842" s="89"/>
      <c r="P842" s="84"/>
      <c r="S842" s="88"/>
      <c r="T842" s="89"/>
      <c r="U842" s="89"/>
      <c r="V842" s="84"/>
      <c r="Y842" s="88"/>
      <c r="Z842" s="89"/>
      <c r="AA842" s="89"/>
      <c r="AB842" s="84"/>
    </row>
    <row r="843" spans="1:28" s="83" customFormat="1" ht="13.5" thickBot="1">
      <c r="B843" s="88"/>
      <c r="C843" s="89"/>
      <c r="D843" s="89"/>
      <c r="E843" s="84"/>
      <c r="M843" s="88"/>
      <c r="N843" s="89"/>
      <c r="O843" s="89"/>
      <c r="P843" s="84"/>
      <c r="S843" s="88"/>
      <c r="T843" s="89"/>
      <c r="U843" s="89"/>
      <c r="V843" s="84"/>
      <c r="Y843" s="88"/>
      <c r="Z843" s="89"/>
      <c r="AA843" s="89"/>
      <c r="AB843" s="84"/>
    </row>
    <row r="844" spans="1:28" s="83" customFormat="1" ht="12.75" customHeight="1">
      <c r="A844" s="24">
        <v>40</v>
      </c>
      <c r="B844" s="25"/>
      <c r="C844" s="514" t="s">
        <v>138</v>
      </c>
      <c r="D844" s="514" t="s">
        <v>27</v>
      </c>
      <c r="E844" s="516" t="s">
        <v>13</v>
      </c>
      <c r="L844" s="24">
        <v>40</v>
      </c>
      <c r="M844" s="25"/>
      <c r="N844" s="514" t="s">
        <v>138</v>
      </c>
      <c r="O844" s="514" t="s">
        <v>27</v>
      </c>
      <c r="P844" s="516" t="s">
        <v>13</v>
      </c>
      <c r="R844" s="24">
        <v>40</v>
      </c>
      <c r="S844" s="25"/>
      <c r="T844" s="514" t="s">
        <v>138</v>
      </c>
      <c r="U844" s="514" t="s">
        <v>27</v>
      </c>
      <c r="V844" s="516" t="s">
        <v>13</v>
      </c>
      <c r="X844" s="24">
        <v>40</v>
      </c>
      <c r="Y844" s="25"/>
      <c r="Z844" s="514" t="s">
        <v>138</v>
      </c>
      <c r="AA844" s="514" t="s">
        <v>27</v>
      </c>
      <c r="AB844" s="516" t="s">
        <v>13</v>
      </c>
    </row>
    <row r="845" spans="1:28" s="83" customFormat="1" ht="63.75">
      <c r="A845" s="26" t="s">
        <v>7</v>
      </c>
      <c r="B845" s="50" t="str">
        <f>+"מספר אסמכתא "&amp;B42&amp;"         חזרה לטבלה "</f>
        <v xml:space="preserve">מספר אסמכתא          חזרה לטבלה </v>
      </c>
      <c r="C845" s="515"/>
      <c r="D845" s="515"/>
      <c r="E845" s="517"/>
      <c r="L845" s="26" t="s">
        <v>19</v>
      </c>
      <c r="M845" s="50" t="str">
        <f>+"מספר אסמכתא "&amp;B42&amp;"         חזרה לטבלה "</f>
        <v xml:space="preserve">מספר אסמכתא          חזרה לטבלה </v>
      </c>
      <c r="N845" s="515"/>
      <c r="O845" s="515"/>
      <c r="P845" s="517"/>
      <c r="R845" s="26" t="s">
        <v>19</v>
      </c>
      <c r="S845" s="50" t="str">
        <f>+"מספר אסמכתא "&amp;B42&amp;"         חזרה לטבלה "</f>
        <v xml:space="preserve">מספר אסמכתא          חזרה לטבלה </v>
      </c>
      <c r="T845" s="515"/>
      <c r="U845" s="515"/>
      <c r="V845" s="517"/>
      <c r="X845" s="26" t="s">
        <v>19</v>
      </c>
      <c r="Y845" s="50" t="str">
        <f>+"מספר אסמכתא "&amp;B42&amp;"         חזרה לטבלה "</f>
        <v xml:space="preserve">מספר אסמכתא          חזרה לטבלה </v>
      </c>
      <c r="Z845" s="515"/>
      <c r="AA845" s="515"/>
      <c r="AB845" s="517"/>
    </row>
    <row r="846" spans="1:28" s="83" customFormat="1">
      <c r="A846" s="30">
        <v>1</v>
      </c>
      <c r="B846" s="118"/>
      <c r="C846" s="119"/>
      <c r="D846" s="119"/>
      <c r="E846" s="120"/>
      <c r="L846" s="30">
        <v>12</v>
      </c>
      <c r="M846" s="118"/>
      <c r="N846" s="119"/>
      <c r="O846" s="119"/>
      <c r="P846" s="120"/>
      <c r="R846" s="30">
        <v>23</v>
      </c>
      <c r="S846" s="118"/>
      <c r="T846" s="119"/>
      <c r="U846" s="119"/>
      <c r="V846" s="120"/>
      <c r="X846" s="30">
        <v>34</v>
      </c>
      <c r="Y846" s="118"/>
      <c r="Z846" s="119"/>
      <c r="AA846" s="119"/>
      <c r="AB846" s="120"/>
    </row>
    <row r="847" spans="1:28" s="83" customFormat="1">
      <c r="A847" s="30">
        <v>2</v>
      </c>
      <c r="B847" s="118"/>
      <c r="C847" s="119"/>
      <c r="D847" s="119"/>
      <c r="E847" s="120"/>
      <c r="L847" s="30">
        <v>13</v>
      </c>
      <c r="M847" s="118"/>
      <c r="N847" s="119"/>
      <c r="O847" s="119"/>
      <c r="P847" s="120"/>
      <c r="R847" s="30">
        <v>24</v>
      </c>
      <c r="S847" s="118"/>
      <c r="T847" s="119"/>
      <c r="U847" s="119"/>
      <c r="V847" s="120"/>
      <c r="X847" s="30">
        <v>35</v>
      </c>
      <c r="Y847" s="118"/>
      <c r="Z847" s="119"/>
      <c r="AA847" s="119"/>
      <c r="AB847" s="120"/>
    </row>
    <row r="848" spans="1:28" s="83" customFormat="1">
      <c r="A848" s="30">
        <v>3</v>
      </c>
      <c r="B848" s="118"/>
      <c r="C848" s="119"/>
      <c r="D848" s="119"/>
      <c r="E848" s="120"/>
      <c r="L848" s="30">
        <v>14</v>
      </c>
      <c r="M848" s="118"/>
      <c r="N848" s="119"/>
      <c r="O848" s="119"/>
      <c r="P848" s="120"/>
      <c r="R848" s="30">
        <v>25</v>
      </c>
      <c r="S848" s="118"/>
      <c r="T848" s="119"/>
      <c r="U848" s="119"/>
      <c r="V848" s="120"/>
      <c r="X848" s="30">
        <v>36</v>
      </c>
      <c r="Y848" s="118"/>
      <c r="Z848" s="119"/>
      <c r="AA848" s="119"/>
      <c r="AB848" s="120"/>
    </row>
    <row r="849" spans="1:28" s="83" customFormat="1">
      <c r="A849" s="30">
        <v>4</v>
      </c>
      <c r="B849" s="118"/>
      <c r="C849" s="119"/>
      <c r="D849" s="119"/>
      <c r="E849" s="120"/>
      <c r="L849" s="30">
        <v>15</v>
      </c>
      <c r="M849" s="118"/>
      <c r="N849" s="119"/>
      <c r="O849" s="119"/>
      <c r="P849" s="120"/>
      <c r="R849" s="30">
        <v>26</v>
      </c>
      <c r="S849" s="118"/>
      <c r="T849" s="119"/>
      <c r="U849" s="119"/>
      <c r="V849" s="120"/>
      <c r="X849" s="30">
        <v>37</v>
      </c>
      <c r="Y849" s="118"/>
      <c r="Z849" s="119"/>
      <c r="AA849" s="119"/>
      <c r="AB849" s="120"/>
    </row>
    <row r="850" spans="1:28" s="83" customFormat="1">
      <c r="A850" s="30">
        <v>5</v>
      </c>
      <c r="B850" s="118"/>
      <c r="C850" s="119"/>
      <c r="D850" s="119"/>
      <c r="E850" s="120"/>
      <c r="L850" s="30">
        <v>16</v>
      </c>
      <c r="M850" s="118"/>
      <c r="N850" s="119"/>
      <c r="O850" s="119"/>
      <c r="P850" s="120"/>
      <c r="R850" s="30">
        <v>27</v>
      </c>
      <c r="S850" s="118"/>
      <c r="T850" s="119"/>
      <c r="U850" s="119"/>
      <c r="V850" s="120"/>
      <c r="X850" s="30">
        <v>38</v>
      </c>
      <c r="Y850" s="118"/>
      <c r="Z850" s="119"/>
      <c r="AA850" s="119"/>
      <c r="AB850" s="120"/>
    </row>
    <row r="851" spans="1:28" s="83" customFormat="1">
      <c r="A851" s="30">
        <v>6</v>
      </c>
      <c r="B851" s="118"/>
      <c r="C851" s="119"/>
      <c r="D851" s="119"/>
      <c r="E851" s="120"/>
      <c r="L851" s="30">
        <v>17</v>
      </c>
      <c r="M851" s="118"/>
      <c r="N851" s="119"/>
      <c r="O851" s="119"/>
      <c r="P851" s="120"/>
      <c r="R851" s="30">
        <v>28</v>
      </c>
      <c r="S851" s="118"/>
      <c r="T851" s="119"/>
      <c r="U851" s="119"/>
      <c r="V851" s="120"/>
      <c r="X851" s="30">
        <v>39</v>
      </c>
      <c r="Y851" s="118"/>
      <c r="Z851" s="119"/>
      <c r="AA851" s="119"/>
      <c r="AB851" s="120"/>
    </row>
    <row r="852" spans="1:28" s="83" customFormat="1">
      <c r="A852" s="30">
        <v>7</v>
      </c>
      <c r="B852" s="118"/>
      <c r="C852" s="119"/>
      <c r="D852" s="119"/>
      <c r="E852" s="120"/>
      <c r="L852" s="30">
        <v>18</v>
      </c>
      <c r="M852" s="118"/>
      <c r="N852" s="119"/>
      <c r="O852" s="119"/>
      <c r="P852" s="120"/>
      <c r="R852" s="30">
        <v>29</v>
      </c>
      <c r="S852" s="118"/>
      <c r="T852" s="119"/>
      <c r="U852" s="119"/>
      <c r="V852" s="120"/>
      <c r="X852" s="30">
        <v>40</v>
      </c>
      <c r="Y852" s="118"/>
      <c r="Z852" s="119"/>
      <c r="AA852" s="119"/>
      <c r="AB852" s="120"/>
    </row>
    <row r="853" spans="1:28" s="83" customFormat="1">
      <c r="A853" s="30">
        <v>8</v>
      </c>
      <c r="B853" s="118"/>
      <c r="C853" s="119"/>
      <c r="D853" s="119"/>
      <c r="E853" s="120"/>
      <c r="L853" s="30">
        <v>19</v>
      </c>
      <c r="M853" s="118"/>
      <c r="N853" s="119"/>
      <c r="O853" s="119"/>
      <c r="P853" s="120"/>
      <c r="R853" s="30">
        <v>30</v>
      </c>
      <c r="S853" s="118"/>
      <c r="T853" s="119"/>
      <c r="U853" s="119"/>
      <c r="V853" s="120"/>
      <c r="X853" s="30">
        <v>41</v>
      </c>
      <c r="Y853" s="118"/>
      <c r="Z853" s="119"/>
      <c r="AA853" s="119"/>
      <c r="AB853" s="120"/>
    </row>
    <row r="854" spans="1:28" s="83" customFormat="1">
      <c r="A854" s="30">
        <v>9</v>
      </c>
      <c r="B854" s="118"/>
      <c r="C854" s="119"/>
      <c r="D854" s="119"/>
      <c r="E854" s="120"/>
      <c r="L854" s="30">
        <v>20</v>
      </c>
      <c r="M854" s="118"/>
      <c r="N854" s="119"/>
      <c r="O854" s="119"/>
      <c r="P854" s="120"/>
      <c r="R854" s="30">
        <v>31</v>
      </c>
      <c r="S854" s="118"/>
      <c r="T854" s="119"/>
      <c r="U854" s="119"/>
      <c r="V854" s="120"/>
      <c r="X854" s="30">
        <v>42</v>
      </c>
      <c r="Y854" s="118"/>
      <c r="Z854" s="119"/>
      <c r="AA854" s="119"/>
      <c r="AB854" s="120"/>
    </row>
    <row r="855" spans="1:28" s="83" customFormat="1">
      <c r="A855" s="30">
        <v>10</v>
      </c>
      <c r="B855" s="118"/>
      <c r="C855" s="119"/>
      <c r="D855" s="119"/>
      <c r="E855" s="120"/>
      <c r="L855" s="30">
        <v>21</v>
      </c>
      <c r="M855" s="118"/>
      <c r="N855" s="119"/>
      <c r="O855" s="119"/>
      <c r="P855" s="120"/>
      <c r="R855" s="30">
        <v>32</v>
      </c>
      <c r="S855" s="118"/>
      <c r="T855" s="119"/>
      <c r="U855" s="119"/>
      <c r="V855" s="120"/>
      <c r="X855" s="30">
        <v>43</v>
      </c>
      <c r="Y855" s="118"/>
      <c r="Z855" s="119"/>
      <c r="AA855" s="119"/>
      <c r="AB855" s="120"/>
    </row>
    <row r="856" spans="1:28" s="83" customFormat="1" ht="13.5" thickBot="1">
      <c r="A856" s="30">
        <v>11</v>
      </c>
      <c r="B856" s="118"/>
      <c r="C856" s="119"/>
      <c r="D856" s="119"/>
      <c r="E856" s="120"/>
      <c r="L856" s="30">
        <v>22</v>
      </c>
      <c r="M856" s="118"/>
      <c r="N856" s="119"/>
      <c r="O856" s="119"/>
      <c r="P856" s="120"/>
      <c r="R856" s="30">
        <v>33</v>
      </c>
      <c r="S856" s="118"/>
      <c r="T856" s="119"/>
      <c r="U856" s="119"/>
      <c r="V856" s="120"/>
      <c r="X856" s="31"/>
      <c r="Y856" s="33" t="s">
        <v>3</v>
      </c>
      <c r="Z856" s="34"/>
      <c r="AA856" s="34"/>
      <c r="AB856" s="138">
        <f>SUM(E846:E856)+SUM(P846:P856)+SUM(AB846:AB855)+SUM(V846:V856)</f>
        <v>0</v>
      </c>
    </row>
    <row r="857" spans="1:28" s="83" customFormat="1">
      <c r="P857" s="84"/>
    </row>
    <row r="858" spans="1:28" s="83" customFormat="1">
      <c r="P858" s="84"/>
    </row>
    <row r="859" spans="1:28" s="83" customFormat="1">
      <c r="P859" s="84"/>
    </row>
    <row r="860" spans="1:28" s="83" customFormat="1">
      <c r="P860" s="84"/>
    </row>
    <row r="861" spans="1:28" s="83" customFormat="1">
      <c r="P861" s="84"/>
    </row>
    <row r="862" spans="1:28" s="83" customFormat="1">
      <c r="P862" s="84"/>
    </row>
    <row r="863" spans="1:28" s="83" customFormat="1" ht="13.5" thickBot="1">
      <c r="P863" s="84"/>
    </row>
    <row r="864" spans="1:28" s="83" customFormat="1" ht="12.75" customHeight="1">
      <c r="A864" s="24">
        <v>41</v>
      </c>
      <c r="B864" s="25"/>
      <c r="C864" s="514" t="s">
        <v>138</v>
      </c>
      <c r="D864" s="514" t="s">
        <v>27</v>
      </c>
      <c r="E864" s="516" t="s">
        <v>13</v>
      </c>
      <c r="L864" s="24">
        <v>41</v>
      </c>
      <c r="M864" s="25"/>
      <c r="N864" s="514" t="s">
        <v>138</v>
      </c>
      <c r="O864" s="514" t="s">
        <v>27</v>
      </c>
      <c r="P864" s="516" t="s">
        <v>13</v>
      </c>
      <c r="R864" s="24">
        <v>41</v>
      </c>
      <c r="S864" s="25"/>
      <c r="T864" s="514" t="s">
        <v>138</v>
      </c>
      <c r="U864" s="514" t="s">
        <v>27</v>
      </c>
      <c r="V864" s="516" t="s">
        <v>13</v>
      </c>
      <c r="X864" s="24">
        <v>41</v>
      </c>
      <c r="Y864" s="25"/>
      <c r="Z864" s="514" t="s">
        <v>138</v>
      </c>
      <c r="AA864" s="514" t="s">
        <v>27</v>
      </c>
      <c r="AB864" s="516" t="s">
        <v>13</v>
      </c>
    </row>
    <row r="865" spans="1:28" s="83" customFormat="1" ht="63.75">
      <c r="A865" s="26" t="s">
        <v>7</v>
      </c>
      <c r="B865" s="50" t="str">
        <f>+"מספר אסמכתא "&amp;B43&amp;"         חזרה לטבלה "</f>
        <v xml:space="preserve">מספר אסמכתא          חזרה לטבלה </v>
      </c>
      <c r="C865" s="515"/>
      <c r="D865" s="515"/>
      <c r="E865" s="517"/>
      <c r="L865" s="26" t="s">
        <v>19</v>
      </c>
      <c r="M865" s="50" t="str">
        <f>+"מספר אסמכתא "&amp;B43&amp;"         חזרה לטבלה "</f>
        <v xml:space="preserve">מספר אסמכתא          חזרה לטבלה </v>
      </c>
      <c r="N865" s="515"/>
      <c r="O865" s="515"/>
      <c r="P865" s="517"/>
      <c r="R865" s="26" t="s">
        <v>19</v>
      </c>
      <c r="S865" s="50" t="str">
        <f>+"מספר אסמכתא "&amp;B43&amp;"         חזרה לטבלה "</f>
        <v xml:space="preserve">מספר אסמכתא          חזרה לטבלה </v>
      </c>
      <c r="T865" s="515"/>
      <c r="U865" s="515"/>
      <c r="V865" s="517"/>
      <c r="X865" s="26" t="s">
        <v>19</v>
      </c>
      <c r="Y865" s="50" t="str">
        <f>+"מספר אסמכתא "&amp;B43&amp;"         חזרה לטבלה "</f>
        <v xml:space="preserve">מספר אסמכתא          חזרה לטבלה </v>
      </c>
      <c r="Z865" s="515"/>
      <c r="AA865" s="515"/>
      <c r="AB865" s="517"/>
    </row>
    <row r="866" spans="1:28" s="83" customFormat="1">
      <c r="A866" s="30">
        <v>1</v>
      </c>
      <c r="B866" s="118"/>
      <c r="C866" s="119"/>
      <c r="D866" s="119"/>
      <c r="E866" s="120"/>
      <c r="L866" s="30">
        <v>12</v>
      </c>
      <c r="M866" s="118"/>
      <c r="N866" s="119"/>
      <c r="O866" s="119"/>
      <c r="P866" s="120"/>
      <c r="R866" s="30">
        <v>23</v>
      </c>
      <c r="S866" s="118"/>
      <c r="T866" s="119"/>
      <c r="U866" s="119"/>
      <c r="V866" s="120"/>
      <c r="X866" s="30">
        <v>34</v>
      </c>
      <c r="Y866" s="118"/>
      <c r="Z866" s="119"/>
      <c r="AA866" s="119"/>
      <c r="AB866" s="120"/>
    </row>
    <row r="867" spans="1:28" s="83" customFormat="1">
      <c r="A867" s="30">
        <v>2</v>
      </c>
      <c r="B867" s="118"/>
      <c r="C867" s="119"/>
      <c r="D867" s="119"/>
      <c r="E867" s="120"/>
      <c r="L867" s="30">
        <v>13</v>
      </c>
      <c r="M867" s="118"/>
      <c r="N867" s="119"/>
      <c r="O867" s="119"/>
      <c r="P867" s="120"/>
      <c r="R867" s="30">
        <v>24</v>
      </c>
      <c r="S867" s="118"/>
      <c r="T867" s="119"/>
      <c r="U867" s="119"/>
      <c r="V867" s="120"/>
      <c r="X867" s="30">
        <v>35</v>
      </c>
      <c r="Y867" s="118"/>
      <c r="Z867" s="119"/>
      <c r="AA867" s="119"/>
      <c r="AB867" s="120"/>
    </row>
    <row r="868" spans="1:28" s="83" customFormat="1">
      <c r="A868" s="30">
        <v>3</v>
      </c>
      <c r="B868" s="118"/>
      <c r="C868" s="119"/>
      <c r="D868" s="119"/>
      <c r="E868" s="120"/>
      <c r="L868" s="30">
        <v>14</v>
      </c>
      <c r="M868" s="118"/>
      <c r="N868" s="119"/>
      <c r="O868" s="119"/>
      <c r="P868" s="120"/>
      <c r="R868" s="30">
        <v>25</v>
      </c>
      <c r="S868" s="118"/>
      <c r="T868" s="119"/>
      <c r="U868" s="119"/>
      <c r="V868" s="120"/>
      <c r="X868" s="30">
        <v>36</v>
      </c>
      <c r="Y868" s="118"/>
      <c r="Z868" s="119"/>
      <c r="AA868" s="119"/>
      <c r="AB868" s="120"/>
    </row>
    <row r="869" spans="1:28" s="83" customFormat="1">
      <c r="A869" s="30">
        <v>4</v>
      </c>
      <c r="B869" s="118"/>
      <c r="C869" s="119"/>
      <c r="D869" s="119"/>
      <c r="E869" s="120"/>
      <c r="L869" s="30">
        <v>15</v>
      </c>
      <c r="M869" s="118"/>
      <c r="N869" s="119"/>
      <c r="O869" s="119"/>
      <c r="P869" s="120"/>
      <c r="R869" s="30">
        <v>26</v>
      </c>
      <c r="S869" s="118"/>
      <c r="T869" s="119"/>
      <c r="U869" s="119"/>
      <c r="V869" s="120"/>
      <c r="X869" s="30">
        <v>37</v>
      </c>
      <c r="Y869" s="118"/>
      <c r="Z869" s="119"/>
      <c r="AA869" s="119"/>
      <c r="AB869" s="120"/>
    </row>
    <row r="870" spans="1:28" s="83" customFormat="1">
      <c r="A870" s="30">
        <v>5</v>
      </c>
      <c r="B870" s="118"/>
      <c r="C870" s="119"/>
      <c r="D870" s="119"/>
      <c r="E870" s="120"/>
      <c r="L870" s="30">
        <v>16</v>
      </c>
      <c r="M870" s="118"/>
      <c r="N870" s="119"/>
      <c r="O870" s="119"/>
      <c r="P870" s="120"/>
      <c r="R870" s="30">
        <v>27</v>
      </c>
      <c r="S870" s="118"/>
      <c r="T870" s="119"/>
      <c r="U870" s="119"/>
      <c r="V870" s="120"/>
      <c r="X870" s="30">
        <v>38</v>
      </c>
      <c r="Y870" s="118"/>
      <c r="Z870" s="119"/>
      <c r="AA870" s="119"/>
      <c r="AB870" s="120"/>
    </row>
    <row r="871" spans="1:28" s="83" customFormat="1">
      <c r="A871" s="30">
        <v>6</v>
      </c>
      <c r="B871" s="118"/>
      <c r="C871" s="119"/>
      <c r="D871" s="119"/>
      <c r="E871" s="120"/>
      <c r="L871" s="30">
        <v>17</v>
      </c>
      <c r="M871" s="118"/>
      <c r="N871" s="119"/>
      <c r="O871" s="119"/>
      <c r="P871" s="120"/>
      <c r="R871" s="30">
        <v>28</v>
      </c>
      <c r="S871" s="118"/>
      <c r="T871" s="119"/>
      <c r="U871" s="119"/>
      <c r="V871" s="120"/>
      <c r="X871" s="30">
        <v>39</v>
      </c>
      <c r="Y871" s="118"/>
      <c r="Z871" s="119"/>
      <c r="AA871" s="119"/>
      <c r="AB871" s="120"/>
    </row>
    <row r="872" spans="1:28" s="83" customFormat="1">
      <c r="A872" s="30">
        <v>7</v>
      </c>
      <c r="B872" s="118"/>
      <c r="C872" s="119"/>
      <c r="D872" s="119"/>
      <c r="E872" s="120"/>
      <c r="L872" s="30">
        <v>18</v>
      </c>
      <c r="M872" s="118"/>
      <c r="N872" s="119"/>
      <c r="O872" s="119"/>
      <c r="P872" s="120"/>
      <c r="R872" s="30">
        <v>29</v>
      </c>
      <c r="S872" s="118"/>
      <c r="T872" s="119"/>
      <c r="U872" s="119"/>
      <c r="V872" s="120"/>
      <c r="X872" s="30">
        <v>40</v>
      </c>
      <c r="Y872" s="118"/>
      <c r="Z872" s="119"/>
      <c r="AA872" s="119"/>
      <c r="AB872" s="120"/>
    </row>
    <row r="873" spans="1:28" s="83" customFormat="1">
      <c r="A873" s="30">
        <v>8</v>
      </c>
      <c r="B873" s="118"/>
      <c r="C873" s="119"/>
      <c r="D873" s="119"/>
      <c r="E873" s="120"/>
      <c r="L873" s="30">
        <v>19</v>
      </c>
      <c r="M873" s="118"/>
      <c r="N873" s="119"/>
      <c r="O873" s="119"/>
      <c r="P873" s="120"/>
      <c r="R873" s="30">
        <v>30</v>
      </c>
      <c r="S873" s="118"/>
      <c r="T873" s="119"/>
      <c r="U873" s="119"/>
      <c r="V873" s="120"/>
      <c r="X873" s="30">
        <v>41</v>
      </c>
      <c r="Y873" s="118"/>
      <c r="Z873" s="119"/>
      <c r="AA873" s="119"/>
      <c r="AB873" s="120"/>
    </row>
    <row r="874" spans="1:28" s="83" customFormat="1">
      <c r="A874" s="30">
        <v>9</v>
      </c>
      <c r="B874" s="118"/>
      <c r="C874" s="119"/>
      <c r="D874" s="119"/>
      <c r="E874" s="120"/>
      <c r="L874" s="30">
        <v>20</v>
      </c>
      <c r="M874" s="118"/>
      <c r="N874" s="119"/>
      <c r="O874" s="119"/>
      <c r="P874" s="120"/>
      <c r="R874" s="30">
        <v>31</v>
      </c>
      <c r="S874" s="118"/>
      <c r="T874" s="119"/>
      <c r="U874" s="119"/>
      <c r="V874" s="120"/>
      <c r="X874" s="30">
        <v>42</v>
      </c>
      <c r="Y874" s="118"/>
      <c r="Z874" s="119"/>
      <c r="AA874" s="119"/>
      <c r="AB874" s="120"/>
    </row>
    <row r="875" spans="1:28" s="83" customFormat="1">
      <c r="A875" s="30">
        <v>10</v>
      </c>
      <c r="B875" s="118"/>
      <c r="C875" s="119"/>
      <c r="D875" s="119"/>
      <c r="E875" s="120"/>
      <c r="L875" s="30">
        <v>21</v>
      </c>
      <c r="M875" s="118"/>
      <c r="N875" s="119"/>
      <c r="O875" s="119"/>
      <c r="P875" s="120"/>
      <c r="R875" s="30">
        <v>32</v>
      </c>
      <c r="S875" s="118"/>
      <c r="T875" s="119"/>
      <c r="U875" s="119"/>
      <c r="V875" s="120"/>
      <c r="X875" s="30">
        <v>43</v>
      </c>
      <c r="Y875" s="118"/>
      <c r="Z875" s="119"/>
      <c r="AA875" s="119"/>
      <c r="AB875" s="120"/>
    </row>
    <row r="876" spans="1:28" s="83" customFormat="1" ht="13.5" thickBot="1">
      <c r="A876" s="30">
        <v>11</v>
      </c>
      <c r="B876" s="118"/>
      <c r="C876" s="119"/>
      <c r="D876" s="119"/>
      <c r="E876" s="120"/>
      <c r="L876" s="30">
        <v>22</v>
      </c>
      <c r="M876" s="118"/>
      <c r="N876" s="119"/>
      <c r="O876" s="119"/>
      <c r="P876" s="120"/>
      <c r="R876" s="30">
        <v>33</v>
      </c>
      <c r="S876" s="118"/>
      <c r="T876" s="119"/>
      <c r="U876" s="119"/>
      <c r="V876" s="120"/>
      <c r="X876" s="31"/>
      <c r="Y876" s="33" t="s">
        <v>3</v>
      </c>
      <c r="Z876" s="34"/>
      <c r="AA876" s="34"/>
      <c r="AB876" s="138">
        <f>SUM(E866:E876)+SUM(P866:P876)+SUM(AB866:AB875)+SUM(V866:V876)</f>
        <v>0</v>
      </c>
    </row>
    <row r="877" spans="1:28" s="83" customFormat="1">
      <c r="B877" s="88"/>
      <c r="C877" s="89"/>
      <c r="D877" s="89"/>
      <c r="E877" s="84"/>
      <c r="M877" s="88"/>
      <c r="N877" s="89"/>
      <c r="O877" s="89"/>
      <c r="P877" s="84"/>
      <c r="S877" s="88"/>
      <c r="T877" s="89"/>
      <c r="U877" s="89"/>
      <c r="V877" s="84"/>
      <c r="Y877" s="88"/>
      <c r="Z877" s="89"/>
      <c r="AA877" s="89"/>
      <c r="AB877" s="84"/>
    </row>
    <row r="878" spans="1:28" s="83" customFormat="1">
      <c r="B878" s="88"/>
      <c r="C878" s="89"/>
      <c r="D878" s="89"/>
      <c r="E878" s="84"/>
      <c r="M878" s="88"/>
      <c r="N878" s="89"/>
      <c r="O878" s="89"/>
      <c r="P878" s="84"/>
      <c r="S878" s="88"/>
      <c r="T878" s="89"/>
      <c r="U878" s="89"/>
      <c r="V878" s="84"/>
      <c r="Y878" s="88"/>
      <c r="Z878" s="89"/>
      <c r="AA878" s="89"/>
      <c r="AB878" s="84"/>
    </row>
    <row r="879" spans="1:28" s="83" customFormat="1">
      <c r="B879" s="88"/>
      <c r="C879" s="89"/>
      <c r="D879" s="89"/>
      <c r="E879" s="84"/>
      <c r="M879" s="88"/>
      <c r="N879" s="89"/>
      <c r="O879" s="89"/>
      <c r="P879" s="84"/>
      <c r="S879" s="88"/>
      <c r="T879" s="89"/>
      <c r="U879" s="89"/>
      <c r="V879" s="84"/>
      <c r="Y879" s="88"/>
      <c r="Z879" s="89"/>
      <c r="AA879" s="89"/>
      <c r="AB879" s="84"/>
    </row>
    <row r="880" spans="1:28" s="83" customFormat="1">
      <c r="B880" s="88"/>
      <c r="C880" s="89"/>
      <c r="D880" s="89"/>
      <c r="E880" s="84"/>
      <c r="M880" s="88"/>
      <c r="N880" s="89"/>
      <c r="O880" s="89"/>
      <c r="P880" s="84"/>
      <c r="S880" s="88"/>
      <c r="T880" s="89"/>
      <c r="U880" s="89"/>
      <c r="V880" s="84"/>
      <c r="Y880" s="88"/>
      <c r="Z880" s="89"/>
      <c r="AA880" s="89"/>
      <c r="AB880" s="84"/>
    </row>
    <row r="881" spans="1:28" s="83" customFormat="1">
      <c r="B881" s="88"/>
      <c r="C881" s="89"/>
      <c r="D881" s="89"/>
      <c r="E881" s="84"/>
      <c r="M881" s="88"/>
      <c r="N881" s="89"/>
      <c r="O881" s="89"/>
      <c r="P881" s="84"/>
      <c r="S881" s="88"/>
      <c r="T881" s="89"/>
      <c r="U881" s="89"/>
      <c r="V881" s="84"/>
      <c r="Y881" s="88"/>
      <c r="Z881" s="89"/>
      <c r="AA881" s="89"/>
      <c r="AB881" s="84"/>
    </row>
    <row r="882" spans="1:28" s="83" customFormat="1">
      <c r="B882" s="88"/>
      <c r="C882" s="89"/>
      <c r="D882" s="89"/>
      <c r="E882" s="84"/>
      <c r="M882" s="88"/>
      <c r="N882" s="89"/>
      <c r="O882" s="89"/>
      <c r="P882" s="84"/>
      <c r="S882" s="88"/>
      <c r="T882" s="89"/>
      <c r="U882" s="89"/>
      <c r="V882" s="84"/>
      <c r="Y882" s="88"/>
      <c r="Z882" s="89"/>
      <c r="AA882" s="89"/>
      <c r="AB882" s="84"/>
    </row>
    <row r="883" spans="1:28" s="83" customFormat="1" ht="13.5" thickBot="1">
      <c r="B883" s="88"/>
      <c r="C883" s="89"/>
      <c r="D883" s="89"/>
      <c r="E883" s="84"/>
      <c r="M883" s="88"/>
      <c r="N883" s="89"/>
      <c r="O883" s="89"/>
      <c r="P883" s="84"/>
      <c r="S883" s="88"/>
      <c r="T883" s="89"/>
      <c r="U883" s="89"/>
      <c r="V883" s="84"/>
      <c r="Y883" s="88"/>
      <c r="Z883" s="89"/>
      <c r="AA883" s="89"/>
      <c r="AB883" s="84"/>
    </row>
    <row r="884" spans="1:28" s="83" customFormat="1" ht="12.75" customHeight="1">
      <c r="A884" s="24">
        <v>42</v>
      </c>
      <c r="B884" s="25"/>
      <c r="C884" s="514" t="s">
        <v>138</v>
      </c>
      <c r="D884" s="514" t="s">
        <v>27</v>
      </c>
      <c r="E884" s="516" t="s">
        <v>13</v>
      </c>
      <c r="L884" s="24">
        <v>42</v>
      </c>
      <c r="M884" s="25"/>
      <c r="N884" s="514" t="s">
        <v>138</v>
      </c>
      <c r="O884" s="514" t="s">
        <v>27</v>
      </c>
      <c r="P884" s="516" t="s">
        <v>13</v>
      </c>
      <c r="R884" s="24">
        <v>42</v>
      </c>
      <c r="S884" s="25"/>
      <c r="T884" s="514" t="s">
        <v>138</v>
      </c>
      <c r="U884" s="514" t="s">
        <v>27</v>
      </c>
      <c r="V884" s="516" t="s">
        <v>13</v>
      </c>
      <c r="X884" s="24">
        <v>42</v>
      </c>
      <c r="Y884" s="25"/>
      <c r="Z884" s="514" t="s">
        <v>138</v>
      </c>
      <c r="AA884" s="514" t="s">
        <v>27</v>
      </c>
      <c r="AB884" s="516" t="s">
        <v>13</v>
      </c>
    </row>
    <row r="885" spans="1:28" s="83" customFormat="1" ht="63.75">
      <c r="A885" s="26" t="s">
        <v>7</v>
      </c>
      <c r="B885" s="50" t="str">
        <f>+"מספר אסמכתא "&amp;B44&amp;"         חזרה לטבלה "</f>
        <v xml:space="preserve">מספר אסמכתא          חזרה לטבלה </v>
      </c>
      <c r="C885" s="515"/>
      <c r="D885" s="515"/>
      <c r="E885" s="517"/>
      <c r="L885" s="26" t="s">
        <v>19</v>
      </c>
      <c r="M885" s="50" t="str">
        <f>+"מספר אסמכתא "&amp;B44&amp;"         חזרה לטבלה "</f>
        <v xml:space="preserve">מספר אסמכתא          חזרה לטבלה </v>
      </c>
      <c r="N885" s="515"/>
      <c r="O885" s="515"/>
      <c r="P885" s="517"/>
      <c r="R885" s="26" t="s">
        <v>19</v>
      </c>
      <c r="S885" s="50" t="str">
        <f>+"מספר אסמכתא "&amp;B44&amp;"         חזרה לטבלה "</f>
        <v xml:space="preserve">מספר אסמכתא          חזרה לטבלה </v>
      </c>
      <c r="T885" s="515"/>
      <c r="U885" s="515"/>
      <c r="V885" s="517"/>
      <c r="X885" s="26" t="s">
        <v>19</v>
      </c>
      <c r="Y885" s="50" t="str">
        <f>+"מספר אסמכתא "&amp;B44&amp;"         חזרה לטבלה "</f>
        <v xml:space="preserve">מספר אסמכתא          חזרה לטבלה </v>
      </c>
      <c r="Z885" s="515"/>
      <c r="AA885" s="515"/>
      <c r="AB885" s="517"/>
    </row>
    <row r="886" spans="1:28" s="83" customFormat="1">
      <c r="A886" s="30">
        <v>1</v>
      </c>
      <c r="B886" s="118"/>
      <c r="C886" s="119"/>
      <c r="D886" s="119"/>
      <c r="E886" s="120"/>
      <c r="L886" s="30">
        <v>12</v>
      </c>
      <c r="M886" s="118"/>
      <c r="N886" s="119"/>
      <c r="O886" s="119"/>
      <c r="P886" s="120"/>
      <c r="R886" s="30">
        <v>23</v>
      </c>
      <c r="S886" s="118"/>
      <c r="T886" s="119"/>
      <c r="U886" s="119"/>
      <c r="V886" s="120"/>
      <c r="X886" s="30">
        <v>34</v>
      </c>
      <c r="Y886" s="118"/>
      <c r="Z886" s="119"/>
      <c r="AA886" s="119"/>
      <c r="AB886" s="120"/>
    </row>
    <row r="887" spans="1:28" s="83" customFormat="1">
      <c r="A887" s="30">
        <v>2</v>
      </c>
      <c r="B887" s="118"/>
      <c r="C887" s="119"/>
      <c r="D887" s="119"/>
      <c r="E887" s="120"/>
      <c r="L887" s="30">
        <v>13</v>
      </c>
      <c r="M887" s="118"/>
      <c r="N887" s="119"/>
      <c r="O887" s="119"/>
      <c r="P887" s="120"/>
      <c r="R887" s="30">
        <v>24</v>
      </c>
      <c r="S887" s="118"/>
      <c r="T887" s="119"/>
      <c r="U887" s="119"/>
      <c r="V887" s="120"/>
      <c r="X887" s="30">
        <v>35</v>
      </c>
      <c r="Y887" s="118"/>
      <c r="Z887" s="119"/>
      <c r="AA887" s="119"/>
      <c r="AB887" s="120"/>
    </row>
    <row r="888" spans="1:28" s="83" customFormat="1">
      <c r="A888" s="30">
        <v>3</v>
      </c>
      <c r="B888" s="118"/>
      <c r="C888" s="119"/>
      <c r="D888" s="119"/>
      <c r="E888" s="120"/>
      <c r="L888" s="30">
        <v>14</v>
      </c>
      <c r="M888" s="118"/>
      <c r="N888" s="119"/>
      <c r="O888" s="119"/>
      <c r="P888" s="120"/>
      <c r="R888" s="30">
        <v>25</v>
      </c>
      <c r="S888" s="118"/>
      <c r="T888" s="119"/>
      <c r="U888" s="119"/>
      <c r="V888" s="120"/>
      <c r="X888" s="30">
        <v>36</v>
      </c>
      <c r="Y888" s="118"/>
      <c r="Z888" s="119"/>
      <c r="AA888" s="119"/>
      <c r="AB888" s="120"/>
    </row>
    <row r="889" spans="1:28" s="83" customFormat="1">
      <c r="A889" s="30">
        <v>4</v>
      </c>
      <c r="B889" s="118"/>
      <c r="C889" s="119"/>
      <c r="D889" s="119"/>
      <c r="E889" s="120"/>
      <c r="L889" s="30">
        <v>15</v>
      </c>
      <c r="M889" s="118"/>
      <c r="N889" s="119"/>
      <c r="O889" s="119"/>
      <c r="P889" s="120"/>
      <c r="R889" s="30">
        <v>26</v>
      </c>
      <c r="S889" s="118"/>
      <c r="T889" s="119"/>
      <c r="U889" s="119"/>
      <c r="V889" s="120"/>
      <c r="X889" s="30">
        <v>37</v>
      </c>
      <c r="Y889" s="118"/>
      <c r="Z889" s="119"/>
      <c r="AA889" s="119"/>
      <c r="AB889" s="120"/>
    </row>
    <row r="890" spans="1:28" s="83" customFormat="1">
      <c r="A890" s="30">
        <v>5</v>
      </c>
      <c r="B890" s="118"/>
      <c r="C890" s="119"/>
      <c r="D890" s="119"/>
      <c r="E890" s="120"/>
      <c r="L890" s="30">
        <v>16</v>
      </c>
      <c r="M890" s="118"/>
      <c r="N890" s="119"/>
      <c r="O890" s="119"/>
      <c r="P890" s="120"/>
      <c r="R890" s="30">
        <v>27</v>
      </c>
      <c r="S890" s="118"/>
      <c r="T890" s="119"/>
      <c r="U890" s="119"/>
      <c r="V890" s="120"/>
      <c r="X890" s="30">
        <v>38</v>
      </c>
      <c r="Y890" s="118"/>
      <c r="Z890" s="119"/>
      <c r="AA890" s="119"/>
      <c r="AB890" s="120"/>
    </row>
    <row r="891" spans="1:28" s="83" customFormat="1">
      <c r="A891" s="30">
        <v>6</v>
      </c>
      <c r="B891" s="118"/>
      <c r="C891" s="119"/>
      <c r="D891" s="119"/>
      <c r="E891" s="120"/>
      <c r="L891" s="30">
        <v>17</v>
      </c>
      <c r="M891" s="118"/>
      <c r="N891" s="119"/>
      <c r="O891" s="119"/>
      <c r="P891" s="120"/>
      <c r="R891" s="30">
        <v>28</v>
      </c>
      <c r="S891" s="118"/>
      <c r="T891" s="119"/>
      <c r="U891" s="119"/>
      <c r="V891" s="120"/>
      <c r="X891" s="30">
        <v>39</v>
      </c>
      <c r="Y891" s="118"/>
      <c r="Z891" s="119"/>
      <c r="AA891" s="119"/>
      <c r="AB891" s="120"/>
    </row>
    <row r="892" spans="1:28" s="83" customFormat="1">
      <c r="A892" s="30">
        <v>7</v>
      </c>
      <c r="B892" s="118"/>
      <c r="C892" s="119"/>
      <c r="D892" s="119"/>
      <c r="E892" s="120"/>
      <c r="L892" s="30">
        <v>18</v>
      </c>
      <c r="M892" s="118"/>
      <c r="N892" s="119"/>
      <c r="O892" s="119"/>
      <c r="P892" s="120"/>
      <c r="R892" s="30">
        <v>29</v>
      </c>
      <c r="S892" s="118"/>
      <c r="T892" s="119"/>
      <c r="U892" s="119"/>
      <c r="V892" s="120"/>
      <c r="X892" s="30">
        <v>40</v>
      </c>
      <c r="Y892" s="118"/>
      <c r="Z892" s="119"/>
      <c r="AA892" s="119"/>
      <c r="AB892" s="120"/>
    </row>
    <row r="893" spans="1:28" s="83" customFormat="1">
      <c r="A893" s="30">
        <v>8</v>
      </c>
      <c r="B893" s="118"/>
      <c r="C893" s="119"/>
      <c r="D893" s="119"/>
      <c r="E893" s="120"/>
      <c r="L893" s="30">
        <v>19</v>
      </c>
      <c r="M893" s="118"/>
      <c r="N893" s="119"/>
      <c r="O893" s="119"/>
      <c r="P893" s="120"/>
      <c r="R893" s="30">
        <v>30</v>
      </c>
      <c r="S893" s="118"/>
      <c r="T893" s="119"/>
      <c r="U893" s="119"/>
      <c r="V893" s="120"/>
      <c r="X893" s="30">
        <v>41</v>
      </c>
      <c r="Y893" s="118"/>
      <c r="Z893" s="119"/>
      <c r="AA893" s="119"/>
      <c r="AB893" s="120"/>
    </row>
    <row r="894" spans="1:28" s="83" customFormat="1">
      <c r="A894" s="30">
        <v>9</v>
      </c>
      <c r="B894" s="118"/>
      <c r="C894" s="119"/>
      <c r="D894" s="119"/>
      <c r="E894" s="120"/>
      <c r="L894" s="30">
        <v>20</v>
      </c>
      <c r="M894" s="118"/>
      <c r="N894" s="119"/>
      <c r="O894" s="119"/>
      <c r="P894" s="120"/>
      <c r="R894" s="30">
        <v>31</v>
      </c>
      <c r="S894" s="118"/>
      <c r="T894" s="119"/>
      <c r="U894" s="119"/>
      <c r="V894" s="120"/>
      <c r="X894" s="30">
        <v>42</v>
      </c>
      <c r="Y894" s="118"/>
      <c r="Z894" s="119"/>
      <c r="AA894" s="119"/>
      <c r="AB894" s="120"/>
    </row>
    <row r="895" spans="1:28" s="83" customFormat="1">
      <c r="A895" s="30">
        <v>10</v>
      </c>
      <c r="B895" s="118"/>
      <c r="C895" s="119"/>
      <c r="D895" s="119"/>
      <c r="E895" s="120"/>
      <c r="L895" s="30">
        <v>21</v>
      </c>
      <c r="M895" s="118"/>
      <c r="N895" s="119"/>
      <c r="O895" s="119"/>
      <c r="P895" s="120"/>
      <c r="R895" s="30">
        <v>32</v>
      </c>
      <c r="S895" s="118"/>
      <c r="T895" s="119"/>
      <c r="U895" s="119"/>
      <c r="V895" s="120"/>
      <c r="X895" s="30">
        <v>43</v>
      </c>
      <c r="Y895" s="118"/>
      <c r="Z895" s="119"/>
      <c r="AA895" s="119"/>
      <c r="AB895" s="120"/>
    </row>
    <row r="896" spans="1:28" s="83" customFormat="1" ht="13.5" thickBot="1">
      <c r="A896" s="30">
        <v>11</v>
      </c>
      <c r="B896" s="118"/>
      <c r="C896" s="119"/>
      <c r="D896" s="119"/>
      <c r="E896" s="120"/>
      <c r="L896" s="30">
        <v>22</v>
      </c>
      <c r="M896" s="118"/>
      <c r="N896" s="119"/>
      <c r="O896" s="119"/>
      <c r="P896" s="120"/>
      <c r="R896" s="30">
        <v>33</v>
      </c>
      <c r="S896" s="118"/>
      <c r="T896" s="119"/>
      <c r="U896" s="119"/>
      <c r="V896" s="120"/>
      <c r="X896" s="31"/>
      <c r="Y896" s="33" t="s">
        <v>3</v>
      </c>
      <c r="Z896" s="34"/>
      <c r="AA896" s="34"/>
      <c r="AB896" s="138">
        <f>SUM(E886:E896)+SUM(P886:P896)+SUM(AB886:AB895)+SUM(V886:V896)</f>
        <v>0</v>
      </c>
    </row>
    <row r="897" spans="1:28" s="83" customFormat="1">
      <c r="B897" s="88"/>
      <c r="C897" s="89"/>
      <c r="D897" s="89"/>
      <c r="E897" s="84"/>
      <c r="M897" s="88"/>
      <c r="N897" s="89"/>
      <c r="O897" s="89"/>
      <c r="P897" s="84"/>
      <c r="S897" s="88"/>
      <c r="T897" s="89"/>
      <c r="U897" s="89"/>
      <c r="V897" s="84"/>
      <c r="Y897" s="88"/>
      <c r="Z897" s="89"/>
      <c r="AA897" s="89"/>
      <c r="AB897" s="84"/>
    </row>
    <row r="898" spans="1:28" s="83" customFormat="1">
      <c r="B898" s="88"/>
      <c r="C898" s="89"/>
      <c r="D898" s="89"/>
      <c r="E898" s="84"/>
      <c r="M898" s="88"/>
      <c r="N898" s="89"/>
      <c r="O898" s="89"/>
      <c r="P898" s="84"/>
      <c r="S898" s="88"/>
      <c r="T898" s="89"/>
      <c r="U898" s="89"/>
      <c r="V898" s="84"/>
      <c r="Y898" s="88"/>
      <c r="Z898" s="89"/>
    </row>
    <row r="899" spans="1:28" s="83" customFormat="1">
      <c r="B899" s="88"/>
      <c r="C899" s="89"/>
      <c r="D899" s="89"/>
      <c r="E899" s="84"/>
      <c r="M899" s="88"/>
      <c r="N899" s="89"/>
      <c r="O899" s="89"/>
      <c r="P899" s="84"/>
      <c r="S899" s="88"/>
      <c r="T899" s="89"/>
      <c r="U899" s="89"/>
      <c r="V899" s="84"/>
      <c r="Y899" s="88"/>
      <c r="Z899" s="89"/>
      <c r="AA899" s="89"/>
      <c r="AB899" s="84"/>
    </row>
    <row r="900" spans="1:28" s="83" customFormat="1">
      <c r="B900" s="88"/>
      <c r="C900" s="89"/>
      <c r="D900" s="89"/>
      <c r="E900" s="84"/>
      <c r="M900" s="88"/>
      <c r="N900" s="89"/>
      <c r="O900" s="89"/>
      <c r="P900" s="84"/>
      <c r="S900" s="88"/>
      <c r="T900" s="89"/>
      <c r="U900" s="89"/>
      <c r="V900" s="84"/>
      <c r="Y900" s="88"/>
      <c r="Z900" s="89"/>
      <c r="AA900" s="89"/>
      <c r="AB900" s="84"/>
    </row>
    <row r="901" spans="1:28" s="83" customFormat="1">
      <c r="B901" s="88"/>
      <c r="C901" s="89"/>
      <c r="D901" s="89"/>
      <c r="E901" s="84"/>
      <c r="M901" s="88"/>
      <c r="N901" s="89"/>
      <c r="O901" s="89"/>
      <c r="P901" s="84"/>
      <c r="S901" s="88"/>
      <c r="T901" s="89"/>
      <c r="U901" s="89"/>
      <c r="V901" s="84"/>
      <c r="Y901" s="88"/>
      <c r="Z901" s="89"/>
      <c r="AA901" s="89"/>
      <c r="AB901" s="84"/>
    </row>
    <row r="902" spans="1:28" s="83" customFormat="1">
      <c r="B902" s="88"/>
      <c r="C902" s="89"/>
      <c r="D902" s="89"/>
      <c r="E902" s="84"/>
      <c r="M902" s="88"/>
      <c r="N902" s="89"/>
      <c r="O902" s="89"/>
      <c r="P902" s="84"/>
      <c r="S902" s="88"/>
      <c r="T902" s="89"/>
      <c r="U902" s="89"/>
      <c r="V902" s="84"/>
      <c r="Y902" s="88"/>
      <c r="Z902" s="89"/>
      <c r="AA902" s="89"/>
      <c r="AB902" s="84"/>
    </row>
    <row r="903" spans="1:28" s="83" customFormat="1" ht="13.5" thickBot="1">
      <c r="B903" s="88"/>
      <c r="C903" s="89"/>
      <c r="D903" s="89"/>
      <c r="E903" s="84"/>
      <c r="M903" s="88"/>
      <c r="N903" s="89"/>
      <c r="O903" s="89"/>
      <c r="P903" s="84"/>
      <c r="S903" s="88"/>
      <c r="T903" s="89"/>
      <c r="U903" s="89"/>
      <c r="V903" s="84"/>
      <c r="Y903" s="88"/>
      <c r="Z903" s="89"/>
      <c r="AA903" s="89"/>
      <c r="AB903" s="84"/>
    </row>
    <row r="904" spans="1:28" s="83" customFormat="1" ht="12.75" customHeight="1">
      <c r="A904" s="24">
        <v>43</v>
      </c>
      <c r="B904" s="25"/>
      <c r="C904" s="514" t="s">
        <v>138</v>
      </c>
      <c r="D904" s="514" t="s">
        <v>27</v>
      </c>
      <c r="E904" s="516" t="s">
        <v>13</v>
      </c>
      <c r="L904" s="24">
        <v>43</v>
      </c>
      <c r="M904" s="25"/>
      <c r="N904" s="514" t="s">
        <v>138</v>
      </c>
      <c r="O904" s="514" t="s">
        <v>27</v>
      </c>
      <c r="P904" s="516" t="s">
        <v>13</v>
      </c>
      <c r="R904" s="24">
        <v>43</v>
      </c>
      <c r="S904" s="25"/>
      <c r="T904" s="514" t="s">
        <v>138</v>
      </c>
      <c r="U904" s="514" t="s">
        <v>27</v>
      </c>
      <c r="V904" s="516" t="s">
        <v>13</v>
      </c>
      <c r="X904" s="24">
        <v>43</v>
      </c>
      <c r="Y904" s="25"/>
      <c r="Z904" s="514" t="s">
        <v>138</v>
      </c>
      <c r="AA904" s="514" t="s">
        <v>27</v>
      </c>
      <c r="AB904" s="516" t="s">
        <v>13</v>
      </c>
    </row>
    <row r="905" spans="1:28" s="83" customFormat="1" ht="63.75">
      <c r="A905" s="26" t="s">
        <v>7</v>
      </c>
      <c r="B905" s="50" t="str">
        <f>+"מספר אסמכתא "&amp;B45&amp;"         חזרה לטבלה "</f>
        <v xml:space="preserve">מספר אסמכתא          חזרה לטבלה </v>
      </c>
      <c r="C905" s="515"/>
      <c r="D905" s="515"/>
      <c r="E905" s="517"/>
      <c r="L905" s="26" t="s">
        <v>19</v>
      </c>
      <c r="M905" s="50" t="str">
        <f>+"מספר אסמכתא "&amp;B45&amp;"         חזרה לטבלה "</f>
        <v xml:space="preserve">מספר אסמכתא          חזרה לטבלה </v>
      </c>
      <c r="N905" s="515"/>
      <c r="O905" s="515"/>
      <c r="P905" s="517"/>
      <c r="R905" s="26" t="s">
        <v>19</v>
      </c>
      <c r="S905" s="50" t="str">
        <f>+"מספר אסמכתא "&amp;B45&amp;"         חזרה לטבלה "</f>
        <v xml:space="preserve">מספר אסמכתא          חזרה לטבלה </v>
      </c>
      <c r="T905" s="515"/>
      <c r="U905" s="515"/>
      <c r="V905" s="517"/>
      <c r="X905" s="26" t="s">
        <v>19</v>
      </c>
      <c r="Y905" s="50" t="str">
        <f>+"מספר אסמכתא "&amp;B45&amp;"         חזרה לטבלה "</f>
        <v xml:space="preserve">מספר אסמכתא          חזרה לטבלה </v>
      </c>
      <c r="Z905" s="515"/>
      <c r="AA905" s="515"/>
      <c r="AB905" s="517"/>
    </row>
    <row r="906" spans="1:28" s="83" customFormat="1">
      <c r="A906" s="30">
        <v>1</v>
      </c>
      <c r="B906" s="118"/>
      <c r="C906" s="119"/>
      <c r="D906" s="119"/>
      <c r="E906" s="120"/>
      <c r="L906" s="30">
        <v>12</v>
      </c>
      <c r="M906" s="118"/>
      <c r="N906" s="119"/>
      <c r="O906" s="119"/>
      <c r="P906" s="120"/>
      <c r="R906" s="30">
        <v>23</v>
      </c>
      <c r="S906" s="118"/>
      <c r="T906" s="119"/>
      <c r="U906" s="119"/>
      <c r="V906" s="120"/>
      <c r="X906" s="30">
        <v>34</v>
      </c>
      <c r="Y906" s="118"/>
      <c r="Z906" s="119"/>
      <c r="AA906" s="119"/>
      <c r="AB906" s="120"/>
    </row>
    <row r="907" spans="1:28" s="83" customFormat="1">
      <c r="A907" s="30">
        <v>2</v>
      </c>
      <c r="B907" s="118"/>
      <c r="C907" s="119"/>
      <c r="D907" s="119"/>
      <c r="E907" s="120"/>
      <c r="L907" s="30">
        <v>13</v>
      </c>
      <c r="M907" s="118"/>
      <c r="N907" s="119"/>
      <c r="O907" s="119"/>
      <c r="P907" s="120"/>
      <c r="R907" s="30">
        <v>24</v>
      </c>
      <c r="S907" s="118"/>
      <c r="T907" s="119"/>
      <c r="U907" s="119"/>
      <c r="V907" s="120"/>
      <c r="X907" s="30">
        <v>35</v>
      </c>
      <c r="Y907" s="118"/>
      <c r="Z907" s="119"/>
      <c r="AA907" s="119"/>
      <c r="AB907" s="120"/>
    </row>
    <row r="908" spans="1:28" s="83" customFormat="1">
      <c r="A908" s="30">
        <v>3</v>
      </c>
      <c r="B908" s="118"/>
      <c r="C908" s="119"/>
      <c r="D908" s="119"/>
      <c r="E908" s="120"/>
      <c r="L908" s="30">
        <v>14</v>
      </c>
      <c r="M908" s="118"/>
      <c r="N908" s="119"/>
      <c r="O908" s="119"/>
      <c r="P908" s="120"/>
      <c r="R908" s="30">
        <v>25</v>
      </c>
      <c r="S908" s="118"/>
      <c r="T908" s="119"/>
      <c r="U908" s="119"/>
      <c r="V908" s="120"/>
      <c r="X908" s="30">
        <v>36</v>
      </c>
      <c r="Y908" s="118"/>
      <c r="Z908" s="119"/>
      <c r="AA908" s="119"/>
      <c r="AB908" s="120"/>
    </row>
    <row r="909" spans="1:28" s="83" customFormat="1">
      <c r="A909" s="30">
        <v>4</v>
      </c>
      <c r="B909" s="118"/>
      <c r="C909" s="119"/>
      <c r="D909" s="119"/>
      <c r="E909" s="120"/>
      <c r="L909" s="30">
        <v>15</v>
      </c>
      <c r="M909" s="118"/>
      <c r="N909" s="119"/>
      <c r="O909" s="119"/>
      <c r="P909" s="120"/>
      <c r="R909" s="30">
        <v>26</v>
      </c>
      <c r="S909" s="118"/>
      <c r="T909" s="119"/>
      <c r="U909" s="119"/>
      <c r="V909" s="120"/>
      <c r="X909" s="30">
        <v>37</v>
      </c>
      <c r="Y909" s="118"/>
      <c r="Z909" s="119"/>
      <c r="AA909" s="119"/>
      <c r="AB909" s="120"/>
    </row>
    <row r="910" spans="1:28" s="83" customFormat="1">
      <c r="A910" s="30">
        <v>5</v>
      </c>
      <c r="B910" s="118"/>
      <c r="C910" s="119"/>
      <c r="D910" s="119"/>
      <c r="E910" s="120"/>
      <c r="L910" s="30">
        <v>16</v>
      </c>
      <c r="M910" s="118"/>
      <c r="N910" s="119"/>
      <c r="O910" s="119"/>
      <c r="P910" s="120"/>
      <c r="R910" s="30">
        <v>27</v>
      </c>
      <c r="S910" s="118"/>
      <c r="T910" s="119"/>
      <c r="U910" s="119"/>
      <c r="V910" s="120"/>
      <c r="X910" s="30">
        <v>38</v>
      </c>
      <c r="Y910" s="118"/>
      <c r="Z910" s="119"/>
      <c r="AA910" s="119"/>
      <c r="AB910" s="120"/>
    </row>
    <row r="911" spans="1:28" s="83" customFormat="1">
      <c r="A911" s="30">
        <v>6</v>
      </c>
      <c r="B911" s="118"/>
      <c r="C911" s="119"/>
      <c r="D911" s="119"/>
      <c r="E911" s="120"/>
      <c r="L911" s="30">
        <v>17</v>
      </c>
      <c r="M911" s="118"/>
      <c r="N911" s="119"/>
      <c r="O911" s="119"/>
      <c r="P911" s="120"/>
      <c r="R911" s="30">
        <v>28</v>
      </c>
      <c r="S911" s="118"/>
      <c r="T911" s="119"/>
      <c r="U911" s="119"/>
      <c r="V911" s="120"/>
      <c r="X911" s="30">
        <v>39</v>
      </c>
      <c r="Y911" s="118"/>
      <c r="Z911" s="119"/>
      <c r="AA911" s="119"/>
      <c r="AB911" s="120"/>
    </row>
    <row r="912" spans="1:28" s="83" customFormat="1">
      <c r="A912" s="30">
        <v>7</v>
      </c>
      <c r="B912" s="118"/>
      <c r="C912" s="119"/>
      <c r="D912" s="119"/>
      <c r="E912" s="120"/>
      <c r="L912" s="30">
        <v>18</v>
      </c>
      <c r="M912" s="118"/>
      <c r="N912" s="119"/>
      <c r="O912" s="119"/>
      <c r="P912" s="120"/>
      <c r="R912" s="30">
        <v>29</v>
      </c>
      <c r="S912" s="118"/>
      <c r="T912" s="119"/>
      <c r="U912" s="119"/>
      <c r="V912" s="120"/>
      <c r="X912" s="30">
        <v>40</v>
      </c>
      <c r="Y912" s="118"/>
      <c r="Z912" s="119"/>
      <c r="AA912" s="119"/>
      <c r="AB912" s="120"/>
    </row>
    <row r="913" spans="1:28" s="83" customFormat="1">
      <c r="A913" s="30">
        <v>8</v>
      </c>
      <c r="B913" s="118"/>
      <c r="C913" s="119"/>
      <c r="D913" s="119"/>
      <c r="E913" s="120"/>
      <c r="L913" s="30">
        <v>19</v>
      </c>
      <c r="M913" s="118"/>
      <c r="N913" s="119"/>
      <c r="O913" s="119"/>
      <c r="P913" s="120"/>
      <c r="R913" s="30">
        <v>30</v>
      </c>
      <c r="S913" s="118"/>
      <c r="T913" s="119"/>
      <c r="U913" s="119"/>
      <c r="V913" s="120"/>
      <c r="X913" s="30">
        <v>41</v>
      </c>
      <c r="Y913" s="118"/>
      <c r="Z913" s="119"/>
      <c r="AA913" s="119"/>
      <c r="AB913" s="120"/>
    </row>
    <row r="914" spans="1:28" s="83" customFormat="1">
      <c r="A914" s="30">
        <v>9</v>
      </c>
      <c r="B914" s="118"/>
      <c r="C914" s="119"/>
      <c r="D914" s="119"/>
      <c r="E914" s="120"/>
      <c r="L914" s="30">
        <v>20</v>
      </c>
      <c r="M914" s="118"/>
      <c r="N914" s="119"/>
      <c r="O914" s="119"/>
      <c r="P914" s="120"/>
      <c r="R914" s="30">
        <v>31</v>
      </c>
      <c r="S914" s="118"/>
      <c r="T914" s="119"/>
      <c r="U914" s="119"/>
      <c r="V914" s="120"/>
      <c r="X914" s="30">
        <v>42</v>
      </c>
      <c r="Y914" s="118"/>
      <c r="Z914" s="119"/>
      <c r="AA914" s="119"/>
      <c r="AB914" s="120"/>
    </row>
    <row r="915" spans="1:28" s="83" customFormat="1">
      <c r="A915" s="30">
        <v>10</v>
      </c>
      <c r="B915" s="118"/>
      <c r="C915" s="119"/>
      <c r="D915" s="119"/>
      <c r="E915" s="120"/>
      <c r="L915" s="30">
        <v>21</v>
      </c>
      <c r="M915" s="118"/>
      <c r="N915" s="119"/>
      <c r="O915" s="119"/>
      <c r="P915" s="120"/>
      <c r="R915" s="30">
        <v>32</v>
      </c>
      <c r="S915" s="118"/>
      <c r="T915" s="119"/>
      <c r="U915" s="119"/>
      <c r="V915" s="120"/>
      <c r="X915" s="30">
        <v>43</v>
      </c>
      <c r="Y915" s="118"/>
      <c r="Z915" s="119"/>
      <c r="AA915" s="119"/>
      <c r="AB915" s="120"/>
    </row>
    <row r="916" spans="1:28" s="83" customFormat="1" ht="13.5" thickBot="1">
      <c r="A916" s="30">
        <v>11</v>
      </c>
      <c r="B916" s="118"/>
      <c r="C916" s="119"/>
      <c r="D916" s="119"/>
      <c r="E916" s="120"/>
      <c r="L916" s="30">
        <v>22</v>
      </c>
      <c r="M916" s="118"/>
      <c r="N916" s="119"/>
      <c r="O916" s="119"/>
      <c r="P916" s="120"/>
      <c r="R916" s="30">
        <v>33</v>
      </c>
      <c r="S916" s="118"/>
      <c r="T916" s="119"/>
      <c r="U916" s="119"/>
      <c r="V916" s="120"/>
      <c r="X916" s="31"/>
      <c r="Y916" s="33" t="s">
        <v>3</v>
      </c>
      <c r="Z916" s="34"/>
      <c r="AA916" s="34"/>
      <c r="AB916" s="138">
        <f>SUM(E906:E916)+SUM(P906:P916)+SUM(AB906:AB915)+SUM(V906:V916)</f>
        <v>0</v>
      </c>
    </row>
    <row r="917" spans="1:28" s="83" customFormat="1">
      <c r="B917" s="88"/>
      <c r="C917" s="89"/>
      <c r="D917" s="89"/>
      <c r="E917" s="84"/>
      <c r="M917" s="88"/>
      <c r="N917" s="89"/>
      <c r="O917" s="89"/>
      <c r="P917" s="84"/>
      <c r="S917" s="88"/>
      <c r="T917" s="89"/>
      <c r="U917" s="89"/>
      <c r="V917" s="84"/>
      <c r="Y917" s="88"/>
      <c r="Z917" s="89"/>
      <c r="AA917" s="89"/>
      <c r="AB917" s="84"/>
    </row>
    <row r="918" spans="1:28" s="83" customFormat="1">
      <c r="B918" s="88"/>
      <c r="C918" s="89"/>
      <c r="D918" s="89"/>
      <c r="E918" s="84"/>
      <c r="M918" s="88"/>
      <c r="N918" s="89"/>
      <c r="O918" s="89"/>
      <c r="P918" s="84"/>
      <c r="S918" s="88"/>
      <c r="T918" s="89"/>
      <c r="U918" s="89"/>
      <c r="V918" s="84"/>
      <c r="Y918" s="88"/>
      <c r="Z918" s="89"/>
      <c r="AA918" s="89"/>
      <c r="AB918" s="84"/>
    </row>
    <row r="919" spans="1:28" s="83" customFormat="1">
      <c r="B919" s="88"/>
      <c r="C919" s="89"/>
      <c r="D919" s="89"/>
      <c r="E919" s="84"/>
      <c r="M919" s="88"/>
      <c r="N919" s="89"/>
      <c r="O919" s="89"/>
      <c r="P919" s="84"/>
      <c r="S919" s="88"/>
      <c r="T919" s="89"/>
      <c r="U919" s="89"/>
      <c r="V919" s="84"/>
      <c r="Y919" s="88"/>
      <c r="Z919" s="89"/>
      <c r="AA919" s="89"/>
      <c r="AB919" s="84"/>
    </row>
    <row r="920" spans="1:28" s="83" customFormat="1">
      <c r="B920" s="88"/>
      <c r="C920" s="89"/>
      <c r="D920" s="89"/>
      <c r="E920" s="84"/>
      <c r="M920" s="88"/>
      <c r="N920" s="89"/>
      <c r="O920" s="89"/>
      <c r="P920" s="84"/>
      <c r="S920" s="88"/>
      <c r="T920" s="89"/>
      <c r="U920" s="89"/>
      <c r="V920" s="84"/>
      <c r="Y920" s="88"/>
      <c r="Z920" s="89"/>
      <c r="AA920" s="89"/>
      <c r="AB920" s="84"/>
    </row>
    <row r="921" spans="1:28" s="83" customFormat="1">
      <c r="B921" s="88"/>
      <c r="C921" s="89"/>
      <c r="D921" s="89"/>
      <c r="E921" s="84"/>
      <c r="M921" s="88"/>
      <c r="N921" s="89"/>
      <c r="O921" s="89"/>
      <c r="P921" s="84"/>
      <c r="S921" s="88"/>
      <c r="T921" s="89"/>
      <c r="U921" s="89"/>
      <c r="V921" s="84"/>
      <c r="Y921" s="88"/>
      <c r="Z921" s="89"/>
      <c r="AA921" s="89"/>
      <c r="AB921" s="84"/>
    </row>
    <row r="922" spans="1:28" s="83" customFormat="1">
      <c r="B922" s="88"/>
      <c r="C922" s="89"/>
      <c r="D922" s="89"/>
      <c r="E922" s="84"/>
      <c r="M922" s="88"/>
      <c r="N922" s="89"/>
      <c r="O922" s="89"/>
      <c r="P922" s="84"/>
      <c r="S922" s="88"/>
      <c r="T922" s="89"/>
      <c r="U922" s="89"/>
      <c r="V922" s="84"/>
      <c r="Y922" s="88"/>
      <c r="Z922" s="89"/>
      <c r="AA922" s="89"/>
      <c r="AB922" s="84"/>
    </row>
    <row r="923" spans="1:28" s="83" customFormat="1" ht="13.5" thickBot="1">
      <c r="B923" s="88"/>
      <c r="C923" s="89"/>
      <c r="D923" s="89"/>
      <c r="E923" s="84"/>
      <c r="M923" s="88"/>
      <c r="N923" s="89"/>
      <c r="O923" s="89"/>
      <c r="P923" s="84"/>
      <c r="S923" s="88"/>
      <c r="T923" s="89"/>
      <c r="U923" s="89"/>
      <c r="V923" s="84"/>
      <c r="Y923" s="88"/>
      <c r="Z923" s="89"/>
      <c r="AA923" s="89"/>
      <c r="AB923" s="84"/>
    </row>
    <row r="924" spans="1:28" s="83" customFormat="1" ht="12.75" customHeight="1">
      <c r="A924" s="24">
        <v>44</v>
      </c>
      <c r="B924" s="25"/>
      <c r="C924" s="514" t="s">
        <v>138</v>
      </c>
      <c r="D924" s="514" t="s">
        <v>27</v>
      </c>
      <c r="E924" s="516" t="s">
        <v>13</v>
      </c>
      <c r="L924" s="24">
        <v>44</v>
      </c>
      <c r="M924" s="25"/>
      <c r="N924" s="514" t="s">
        <v>138</v>
      </c>
      <c r="O924" s="514" t="s">
        <v>27</v>
      </c>
      <c r="P924" s="516" t="s">
        <v>13</v>
      </c>
      <c r="R924" s="24">
        <v>44</v>
      </c>
      <c r="S924" s="25"/>
      <c r="T924" s="514" t="s">
        <v>138</v>
      </c>
      <c r="U924" s="514" t="s">
        <v>27</v>
      </c>
      <c r="V924" s="516" t="s">
        <v>13</v>
      </c>
      <c r="X924" s="24">
        <v>44</v>
      </c>
      <c r="Y924" s="25"/>
      <c r="Z924" s="514" t="s">
        <v>138</v>
      </c>
      <c r="AA924" s="514" t="s">
        <v>27</v>
      </c>
      <c r="AB924" s="516" t="s">
        <v>13</v>
      </c>
    </row>
    <row r="925" spans="1:28" s="83" customFormat="1" ht="63.75">
      <c r="A925" s="26" t="s">
        <v>7</v>
      </c>
      <c r="B925" s="50" t="str">
        <f>+"מספר אסמכתא "&amp;B46&amp;"         חזרה לטבלה "</f>
        <v xml:space="preserve">מספר אסמכתא          חזרה לטבלה </v>
      </c>
      <c r="C925" s="515"/>
      <c r="D925" s="515"/>
      <c r="E925" s="517"/>
      <c r="L925" s="26" t="s">
        <v>19</v>
      </c>
      <c r="M925" s="50" t="str">
        <f>+"מספר אסמכתא "&amp;B46&amp;"         חזרה לטבלה "</f>
        <v xml:space="preserve">מספר אסמכתא          חזרה לטבלה </v>
      </c>
      <c r="N925" s="515"/>
      <c r="O925" s="515"/>
      <c r="P925" s="517"/>
      <c r="R925" s="26" t="s">
        <v>19</v>
      </c>
      <c r="S925" s="50" t="str">
        <f>+"מספר אסמכתא "&amp;B46&amp;"         חזרה לטבלה "</f>
        <v xml:space="preserve">מספר אסמכתא          חזרה לטבלה </v>
      </c>
      <c r="T925" s="515"/>
      <c r="U925" s="515"/>
      <c r="V925" s="517"/>
      <c r="X925" s="26" t="s">
        <v>19</v>
      </c>
      <c r="Y925" s="50" t="str">
        <f>+"מספר אסמכתא "&amp;B46&amp;"         חזרה לטבלה "</f>
        <v xml:space="preserve">מספר אסמכתא          חזרה לטבלה </v>
      </c>
      <c r="Z925" s="515"/>
      <c r="AA925" s="515"/>
      <c r="AB925" s="517"/>
    </row>
    <row r="926" spans="1:28" s="83" customFormat="1">
      <c r="A926" s="30">
        <v>1</v>
      </c>
      <c r="B926" s="118"/>
      <c r="C926" s="119"/>
      <c r="D926" s="119"/>
      <c r="E926" s="120"/>
      <c r="L926" s="30">
        <v>12</v>
      </c>
      <c r="M926" s="118"/>
      <c r="N926" s="119"/>
      <c r="O926" s="119"/>
      <c r="P926" s="120"/>
      <c r="R926" s="30">
        <v>23</v>
      </c>
      <c r="S926" s="118"/>
      <c r="T926" s="119"/>
      <c r="U926" s="119"/>
      <c r="V926" s="120"/>
      <c r="X926" s="30">
        <v>34</v>
      </c>
      <c r="Y926" s="118"/>
      <c r="Z926" s="119"/>
      <c r="AA926" s="119"/>
      <c r="AB926" s="120"/>
    </row>
    <row r="927" spans="1:28" s="83" customFormat="1">
      <c r="A927" s="30">
        <v>2</v>
      </c>
      <c r="B927" s="118"/>
      <c r="C927" s="119"/>
      <c r="D927" s="119"/>
      <c r="E927" s="120"/>
      <c r="L927" s="30">
        <v>13</v>
      </c>
      <c r="M927" s="118"/>
      <c r="N927" s="119"/>
      <c r="O927" s="119"/>
      <c r="P927" s="120"/>
      <c r="R927" s="30">
        <v>24</v>
      </c>
      <c r="S927" s="118"/>
      <c r="T927" s="119"/>
      <c r="U927" s="119"/>
      <c r="V927" s="120"/>
      <c r="X927" s="30">
        <v>35</v>
      </c>
      <c r="Y927" s="118"/>
      <c r="Z927" s="119"/>
      <c r="AA927" s="119"/>
      <c r="AB927" s="120"/>
    </row>
    <row r="928" spans="1:28" s="83" customFormat="1">
      <c r="A928" s="30">
        <v>3</v>
      </c>
      <c r="B928" s="118"/>
      <c r="C928" s="119"/>
      <c r="D928" s="119"/>
      <c r="E928" s="120"/>
      <c r="L928" s="30">
        <v>14</v>
      </c>
      <c r="M928" s="118"/>
      <c r="N928" s="119"/>
      <c r="O928" s="119"/>
      <c r="P928" s="120"/>
      <c r="R928" s="30">
        <v>25</v>
      </c>
      <c r="S928" s="118"/>
      <c r="T928" s="119"/>
      <c r="U928" s="119"/>
      <c r="V928" s="120"/>
      <c r="X928" s="30">
        <v>36</v>
      </c>
      <c r="Y928" s="118"/>
      <c r="Z928" s="119"/>
      <c r="AA928" s="119"/>
      <c r="AB928" s="120"/>
    </row>
    <row r="929" spans="1:28" s="83" customFormat="1">
      <c r="A929" s="30">
        <v>4</v>
      </c>
      <c r="B929" s="118"/>
      <c r="C929" s="119"/>
      <c r="D929" s="119"/>
      <c r="E929" s="120"/>
      <c r="L929" s="30">
        <v>15</v>
      </c>
      <c r="M929" s="118"/>
      <c r="N929" s="119"/>
      <c r="O929" s="119"/>
      <c r="P929" s="120"/>
      <c r="R929" s="30">
        <v>26</v>
      </c>
      <c r="S929" s="118"/>
      <c r="T929" s="119"/>
      <c r="U929" s="119"/>
      <c r="V929" s="120"/>
      <c r="X929" s="30">
        <v>37</v>
      </c>
      <c r="Y929" s="118"/>
      <c r="Z929" s="119"/>
      <c r="AA929" s="119"/>
      <c r="AB929" s="120"/>
    </row>
    <row r="930" spans="1:28" s="83" customFormat="1">
      <c r="A930" s="30">
        <v>5</v>
      </c>
      <c r="B930" s="118"/>
      <c r="C930" s="119"/>
      <c r="D930" s="119"/>
      <c r="E930" s="120"/>
      <c r="L930" s="30">
        <v>16</v>
      </c>
      <c r="M930" s="118"/>
      <c r="N930" s="119"/>
      <c r="O930" s="119"/>
      <c r="P930" s="120"/>
      <c r="R930" s="30">
        <v>27</v>
      </c>
      <c r="S930" s="118"/>
      <c r="T930" s="119"/>
      <c r="U930" s="119"/>
      <c r="V930" s="120"/>
      <c r="X930" s="30">
        <v>38</v>
      </c>
      <c r="Y930" s="118"/>
      <c r="Z930" s="119"/>
      <c r="AA930" s="119"/>
      <c r="AB930" s="120"/>
    </row>
    <row r="931" spans="1:28" s="83" customFormat="1">
      <c r="A931" s="30">
        <v>6</v>
      </c>
      <c r="B931" s="118"/>
      <c r="C931" s="119"/>
      <c r="D931" s="119"/>
      <c r="E931" s="120"/>
      <c r="L931" s="30">
        <v>17</v>
      </c>
      <c r="M931" s="118"/>
      <c r="N931" s="119"/>
      <c r="O931" s="119"/>
      <c r="P931" s="120"/>
      <c r="R931" s="30">
        <v>28</v>
      </c>
      <c r="S931" s="118"/>
      <c r="T931" s="119"/>
      <c r="U931" s="119"/>
      <c r="V931" s="120"/>
      <c r="X931" s="30">
        <v>39</v>
      </c>
      <c r="Y931" s="118"/>
      <c r="Z931" s="119"/>
      <c r="AA931" s="119"/>
      <c r="AB931" s="120"/>
    </row>
    <row r="932" spans="1:28" s="83" customFormat="1">
      <c r="A932" s="30">
        <v>7</v>
      </c>
      <c r="B932" s="118"/>
      <c r="C932" s="119"/>
      <c r="D932" s="119"/>
      <c r="E932" s="120"/>
      <c r="L932" s="30">
        <v>18</v>
      </c>
      <c r="M932" s="118"/>
      <c r="N932" s="119"/>
      <c r="O932" s="119"/>
      <c r="P932" s="120"/>
      <c r="R932" s="30">
        <v>29</v>
      </c>
      <c r="S932" s="118"/>
      <c r="T932" s="119"/>
      <c r="U932" s="119"/>
      <c r="V932" s="120"/>
      <c r="X932" s="30">
        <v>40</v>
      </c>
      <c r="Y932" s="118"/>
      <c r="Z932" s="119"/>
      <c r="AA932" s="119"/>
      <c r="AB932" s="120"/>
    </row>
    <row r="933" spans="1:28" s="83" customFormat="1">
      <c r="A933" s="30">
        <v>8</v>
      </c>
      <c r="B933" s="118"/>
      <c r="C933" s="119"/>
      <c r="D933" s="119"/>
      <c r="E933" s="120"/>
      <c r="L933" s="30">
        <v>19</v>
      </c>
      <c r="M933" s="118"/>
      <c r="N933" s="119"/>
      <c r="O933" s="119"/>
      <c r="P933" s="120"/>
      <c r="R933" s="30">
        <v>30</v>
      </c>
      <c r="S933" s="118"/>
      <c r="T933" s="119"/>
      <c r="U933" s="119"/>
      <c r="V933" s="120"/>
      <c r="X933" s="30">
        <v>41</v>
      </c>
      <c r="Y933" s="118"/>
      <c r="Z933" s="119"/>
      <c r="AA933" s="119"/>
      <c r="AB933" s="120"/>
    </row>
    <row r="934" spans="1:28" s="83" customFormat="1">
      <c r="A934" s="30">
        <v>9</v>
      </c>
      <c r="B934" s="118"/>
      <c r="C934" s="119"/>
      <c r="D934" s="119"/>
      <c r="E934" s="120"/>
      <c r="L934" s="30">
        <v>20</v>
      </c>
      <c r="M934" s="118"/>
      <c r="N934" s="119"/>
      <c r="O934" s="119"/>
      <c r="P934" s="120"/>
      <c r="R934" s="30">
        <v>31</v>
      </c>
      <c r="S934" s="118"/>
      <c r="T934" s="119"/>
      <c r="U934" s="119"/>
      <c r="V934" s="120"/>
      <c r="X934" s="30">
        <v>42</v>
      </c>
      <c r="Y934" s="118"/>
      <c r="Z934" s="119"/>
      <c r="AA934" s="119"/>
      <c r="AB934" s="120"/>
    </row>
    <row r="935" spans="1:28" s="83" customFormat="1">
      <c r="A935" s="30">
        <v>10</v>
      </c>
      <c r="B935" s="118"/>
      <c r="C935" s="119"/>
      <c r="D935" s="119"/>
      <c r="E935" s="120"/>
      <c r="L935" s="30">
        <v>21</v>
      </c>
      <c r="M935" s="118"/>
      <c r="N935" s="119"/>
      <c r="O935" s="119"/>
      <c r="P935" s="120"/>
      <c r="R935" s="30">
        <v>32</v>
      </c>
      <c r="S935" s="118"/>
      <c r="T935" s="119"/>
      <c r="U935" s="119"/>
      <c r="V935" s="120"/>
      <c r="X935" s="30">
        <v>43</v>
      </c>
      <c r="Y935" s="118"/>
      <c r="Z935" s="119"/>
      <c r="AA935" s="119"/>
      <c r="AB935" s="120"/>
    </row>
    <row r="936" spans="1:28" s="83" customFormat="1" ht="13.5" thickBot="1">
      <c r="A936" s="30">
        <v>11</v>
      </c>
      <c r="B936" s="118"/>
      <c r="C936" s="119"/>
      <c r="D936" s="119"/>
      <c r="E936" s="120"/>
      <c r="L936" s="30">
        <v>22</v>
      </c>
      <c r="M936" s="118"/>
      <c r="N936" s="119"/>
      <c r="O936" s="119"/>
      <c r="P936" s="120"/>
      <c r="R936" s="30">
        <v>33</v>
      </c>
      <c r="S936" s="118"/>
      <c r="T936" s="119"/>
      <c r="U936" s="119"/>
      <c r="V936" s="120"/>
      <c r="X936" s="31"/>
      <c r="Y936" s="33" t="s">
        <v>3</v>
      </c>
      <c r="Z936" s="34"/>
      <c r="AA936" s="34"/>
      <c r="AB936" s="138">
        <f>SUM(E926:E936)+SUM(P926:P936)+SUM(AB926:AB935)+SUM(V926:V936)</f>
        <v>0</v>
      </c>
    </row>
    <row r="937" spans="1:28" s="83" customFormat="1">
      <c r="B937" s="88"/>
      <c r="C937" s="89"/>
      <c r="D937" s="89"/>
      <c r="E937" s="84"/>
      <c r="M937" s="88"/>
      <c r="N937" s="89"/>
      <c r="O937" s="89"/>
      <c r="P937" s="84"/>
      <c r="S937" s="88"/>
      <c r="T937" s="89"/>
      <c r="U937" s="89"/>
      <c r="V937" s="84"/>
      <c r="Y937" s="88"/>
      <c r="Z937" s="89"/>
      <c r="AA937" s="89"/>
      <c r="AB937" s="84"/>
    </row>
    <row r="938" spans="1:28" s="83" customFormat="1">
      <c r="B938" s="88"/>
      <c r="C938" s="89"/>
      <c r="D938" s="89"/>
      <c r="E938" s="84"/>
      <c r="M938" s="88"/>
      <c r="N938" s="89"/>
      <c r="O938" s="89"/>
      <c r="P938" s="84"/>
      <c r="S938" s="88"/>
      <c r="T938" s="89"/>
      <c r="U938" s="89"/>
      <c r="V938" s="84"/>
      <c r="Y938" s="88"/>
      <c r="Z938" s="89"/>
      <c r="AA938" s="89"/>
      <c r="AB938" s="84"/>
    </row>
    <row r="939" spans="1:28" s="83" customFormat="1">
      <c r="B939" s="88"/>
      <c r="C939" s="89"/>
      <c r="D939" s="89"/>
      <c r="E939" s="84"/>
      <c r="M939" s="88"/>
      <c r="N939" s="89"/>
      <c r="O939" s="89"/>
      <c r="P939" s="84"/>
      <c r="S939" s="88"/>
      <c r="T939" s="89"/>
      <c r="U939" s="89"/>
      <c r="V939" s="84"/>
      <c r="Y939" s="88"/>
      <c r="Z939" s="89"/>
      <c r="AA939" s="89"/>
      <c r="AB939" s="84"/>
    </row>
    <row r="940" spans="1:28" s="83" customFormat="1">
      <c r="B940" s="88"/>
      <c r="C940" s="89"/>
      <c r="D940" s="89"/>
      <c r="E940" s="84"/>
      <c r="M940" s="88"/>
      <c r="N940" s="89"/>
      <c r="O940" s="89"/>
      <c r="P940" s="84"/>
      <c r="S940" s="88"/>
      <c r="T940" s="89"/>
      <c r="U940" s="89"/>
      <c r="V940" s="84"/>
      <c r="Y940" s="88"/>
      <c r="Z940" s="89"/>
      <c r="AA940" s="89"/>
      <c r="AB940" s="84"/>
    </row>
    <row r="941" spans="1:28" s="83" customFormat="1">
      <c r="B941" s="88"/>
      <c r="C941" s="89"/>
      <c r="D941" s="89"/>
      <c r="E941" s="84"/>
      <c r="M941" s="88"/>
      <c r="N941" s="89"/>
      <c r="O941" s="89"/>
      <c r="P941" s="84"/>
      <c r="S941" s="88"/>
      <c r="T941" s="89"/>
      <c r="U941" s="89"/>
      <c r="V941" s="84"/>
      <c r="Y941" s="88"/>
      <c r="Z941" s="89"/>
      <c r="AA941" s="89"/>
      <c r="AB941" s="84"/>
    </row>
    <row r="942" spans="1:28" s="83" customFormat="1">
      <c r="B942" s="88"/>
      <c r="C942" s="89"/>
      <c r="D942" s="89"/>
      <c r="E942" s="84"/>
      <c r="M942" s="88"/>
      <c r="N942" s="89"/>
      <c r="O942" s="89"/>
      <c r="P942" s="84"/>
      <c r="S942" s="88"/>
      <c r="T942" s="89"/>
      <c r="U942" s="89"/>
      <c r="V942" s="84"/>
      <c r="Y942" s="88"/>
      <c r="Z942" s="89"/>
      <c r="AA942" s="89"/>
      <c r="AB942" s="84"/>
    </row>
    <row r="943" spans="1:28" s="83" customFormat="1" ht="13.5" thickBot="1">
      <c r="B943" s="88"/>
      <c r="C943" s="89"/>
      <c r="D943" s="89"/>
      <c r="E943" s="84"/>
      <c r="M943" s="88"/>
      <c r="N943" s="89"/>
      <c r="O943" s="89"/>
      <c r="P943" s="84"/>
      <c r="S943" s="88"/>
      <c r="T943" s="89"/>
      <c r="U943" s="89"/>
      <c r="V943" s="84"/>
      <c r="Y943" s="88"/>
      <c r="Z943" s="89"/>
      <c r="AA943" s="89"/>
      <c r="AB943" s="84"/>
    </row>
    <row r="944" spans="1:28" s="83" customFormat="1" ht="12.75" customHeight="1">
      <c r="A944" s="24">
        <v>45</v>
      </c>
      <c r="B944" s="25"/>
      <c r="C944" s="514" t="s">
        <v>138</v>
      </c>
      <c r="D944" s="514" t="s">
        <v>27</v>
      </c>
      <c r="E944" s="516" t="s">
        <v>13</v>
      </c>
      <c r="L944" s="24">
        <v>45</v>
      </c>
      <c r="M944" s="25"/>
      <c r="N944" s="514" t="s">
        <v>138</v>
      </c>
      <c r="O944" s="514" t="s">
        <v>27</v>
      </c>
      <c r="P944" s="516" t="s">
        <v>13</v>
      </c>
      <c r="R944" s="24">
        <v>45</v>
      </c>
      <c r="S944" s="25"/>
      <c r="T944" s="514" t="s">
        <v>138</v>
      </c>
      <c r="U944" s="514" t="s">
        <v>27</v>
      </c>
      <c r="V944" s="516" t="s">
        <v>13</v>
      </c>
      <c r="X944" s="24">
        <v>45</v>
      </c>
      <c r="Y944" s="25"/>
      <c r="Z944" s="514" t="s">
        <v>138</v>
      </c>
      <c r="AA944" s="514" t="s">
        <v>27</v>
      </c>
      <c r="AB944" s="516" t="s">
        <v>13</v>
      </c>
    </row>
    <row r="945" spans="1:28" s="83" customFormat="1" ht="63.75">
      <c r="A945" s="26" t="s">
        <v>7</v>
      </c>
      <c r="B945" s="50" t="str">
        <f>+"מספר אסמכתא "&amp;B47&amp;"         חזרה לטבלה "</f>
        <v xml:space="preserve">מספר אסמכתא          חזרה לטבלה </v>
      </c>
      <c r="C945" s="515"/>
      <c r="D945" s="515"/>
      <c r="E945" s="517"/>
      <c r="L945" s="26" t="s">
        <v>19</v>
      </c>
      <c r="M945" s="50" t="str">
        <f>+"מספר אסמכתא "&amp;B47&amp;"         חזרה לטבלה "</f>
        <v xml:space="preserve">מספר אסמכתא          חזרה לטבלה </v>
      </c>
      <c r="N945" s="515"/>
      <c r="O945" s="515"/>
      <c r="P945" s="517"/>
      <c r="R945" s="26" t="s">
        <v>19</v>
      </c>
      <c r="S945" s="50" t="str">
        <f>+"מספר אסמכתא "&amp;B47&amp;"         חזרה לטבלה "</f>
        <v xml:space="preserve">מספר אסמכתא          חזרה לטבלה </v>
      </c>
      <c r="T945" s="515"/>
      <c r="U945" s="515"/>
      <c r="V945" s="517"/>
      <c r="X945" s="26" t="s">
        <v>19</v>
      </c>
      <c r="Y945" s="50" t="str">
        <f>+"מספר אסמכתא "&amp;B47&amp;"         חזרה לטבלה "</f>
        <v xml:space="preserve">מספר אסמכתא          חזרה לטבלה </v>
      </c>
      <c r="Z945" s="515"/>
      <c r="AA945" s="515"/>
      <c r="AB945" s="517"/>
    </row>
    <row r="946" spans="1:28" s="83" customFormat="1">
      <c r="A946" s="30">
        <v>1</v>
      </c>
      <c r="B946" s="118"/>
      <c r="C946" s="119"/>
      <c r="D946" s="119"/>
      <c r="E946" s="120"/>
      <c r="L946" s="30">
        <v>12</v>
      </c>
      <c r="M946" s="118"/>
      <c r="N946" s="119"/>
      <c r="O946" s="119"/>
      <c r="P946" s="120"/>
      <c r="R946" s="30">
        <v>23</v>
      </c>
      <c r="S946" s="118"/>
      <c r="T946" s="119"/>
      <c r="U946" s="119"/>
      <c r="V946" s="120"/>
      <c r="X946" s="30">
        <v>34</v>
      </c>
      <c r="Y946" s="118"/>
      <c r="Z946" s="119"/>
      <c r="AA946" s="119"/>
      <c r="AB946" s="120"/>
    </row>
    <row r="947" spans="1:28" s="83" customFormat="1">
      <c r="A947" s="30">
        <v>2</v>
      </c>
      <c r="B947" s="118"/>
      <c r="C947" s="119"/>
      <c r="D947" s="119"/>
      <c r="E947" s="120"/>
      <c r="L947" s="30">
        <v>13</v>
      </c>
      <c r="M947" s="118"/>
      <c r="N947" s="119"/>
      <c r="O947" s="119"/>
      <c r="P947" s="120"/>
      <c r="R947" s="30">
        <v>24</v>
      </c>
      <c r="S947" s="118"/>
      <c r="T947" s="119"/>
      <c r="U947" s="119"/>
      <c r="V947" s="120"/>
      <c r="X947" s="30">
        <v>35</v>
      </c>
      <c r="Y947" s="118"/>
      <c r="Z947" s="119"/>
      <c r="AA947" s="119"/>
      <c r="AB947" s="120"/>
    </row>
    <row r="948" spans="1:28" s="83" customFormat="1">
      <c r="A948" s="30">
        <v>3</v>
      </c>
      <c r="B948" s="118"/>
      <c r="C948" s="119"/>
      <c r="D948" s="119"/>
      <c r="E948" s="120"/>
      <c r="L948" s="30">
        <v>14</v>
      </c>
      <c r="M948" s="118"/>
      <c r="N948" s="119"/>
      <c r="O948" s="119"/>
      <c r="P948" s="120"/>
      <c r="R948" s="30">
        <v>25</v>
      </c>
      <c r="S948" s="118"/>
      <c r="T948" s="119"/>
      <c r="U948" s="119"/>
      <c r="V948" s="120"/>
      <c r="X948" s="30">
        <v>36</v>
      </c>
      <c r="Y948" s="118"/>
      <c r="Z948" s="119"/>
      <c r="AA948" s="119"/>
      <c r="AB948" s="120"/>
    </row>
    <row r="949" spans="1:28" s="83" customFormat="1">
      <c r="A949" s="30">
        <v>4</v>
      </c>
      <c r="B949" s="118"/>
      <c r="C949" s="119"/>
      <c r="D949" s="119"/>
      <c r="E949" s="120"/>
      <c r="L949" s="30">
        <v>15</v>
      </c>
      <c r="M949" s="118"/>
      <c r="N949" s="119"/>
      <c r="O949" s="119"/>
      <c r="P949" s="120"/>
      <c r="R949" s="30">
        <v>26</v>
      </c>
      <c r="S949" s="118"/>
      <c r="T949" s="119"/>
      <c r="U949" s="119"/>
      <c r="V949" s="120"/>
      <c r="X949" s="30">
        <v>37</v>
      </c>
      <c r="Y949" s="118"/>
      <c r="Z949" s="119"/>
      <c r="AA949" s="119"/>
      <c r="AB949" s="120"/>
    </row>
    <row r="950" spans="1:28" s="83" customFormat="1">
      <c r="A950" s="30">
        <v>5</v>
      </c>
      <c r="B950" s="118"/>
      <c r="C950" s="119"/>
      <c r="D950" s="119"/>
      <c r="E950" s="120"/>
      <c r="L950" s="30">
        <v>16</v>
      </c>
      <c r="M950" s="118"/>
      <c r="N950" s="119"/>
      <c r="O950" s="119"/>
      <c r="P950" s="120"/>
      <c r="R950" s="30">
        <v>27</v>
      </c>
      <c r="S950" s="118"/>
      <c r="T950" s="119"/>
      <c r="U950" s="119"/>
      <c r="V950" s="120"/>
      <c r="X950" s="30">
        <v>38</v>
      </c>
      <c r="Y950" s="118"/>
      <c r="Z950" s="119"/>
      <c r="AA950" s="119"/>
      <c r="AB950" s="120"/>
    </row>
    <row r="951" spans="1:28" s="83" customFormat="1">
      <c r="A951" s="30">
        <v>6</v>
      </c>
      <c r="B951" s="118"/>
      <c r="C951" s="119"/>
      <c r="D951" s="119"/>
      <c r="E951" s="120"/>
      <c r="L951" s="30">
        <v>17</v>
      </c>
      <c r="M951" s="118"/>
      <c r="N951" s="119"/>
      <c r="O951" s="119"/>
      <c r="P951" s="120"/>
      <c r="R951" s="30">
        <v>28</v>
      </c>
      <c r="S951" s="118"/>
      <c r="T951" s="119"/>
      <c r="U951" s="119"/>
      <c r="V951" s="120"/>
      <c r="X951" s="30">
        <v>39</v>
      </c>
      <c r="Y951" s="118"/>
      <c r="Z951" s="119"/>
      <c r="AA951" s="119"/>
      <c r="AB951" s="120"/>
    </row>
    <row r="952" spans="1:28" s="83" customFormat="1">
      <c r="A952" s="30">
        <v>7</v>
      </c>
      <c r="B952" s="118"/>
      <c r="C952" s="119"/>
      <c r="D952" s="119"/>
      <c r="E952" s="120"/>
      <c r="L952" s="30">
        <v>18</v>
      </c>
      <c r="M952" s="118"/>
      <c r="N952" s="119"/>
      <c r="O952" s="119"/>
      <c r="P952" s="120"/>
      <c r="R952" s="30">
        <v>29</v>
      </c>
      <c r="S952" s="118"/>
      <c r="T952" s="119"/>
      <c r="U952" s="119"/>
      <c r="V952" s="120"/>
      <c r="X952" s="30">
        <v>40</v>
      </c>
      <c r="Y952" s="118"/>
      <c r="Z952" s="119"/>
      <c r="AA952" s="119"/>
      <c r="AB952" s="120"/>
    </row>
    <row r="953" spans="1:28" s="83" customFormat="1">
      <c r="A953" s="30">
        <v>8</v>
      </c>
      <c r="B953" s="118"/>
      <c r="C953" s="119"/>
      <c r="D953" s="119"/>
      <c r="E953" s="120"/>
      <c r="L953" s="30">
        <v>19</v>
      </c>
      <c r="M953" s="118"/>
      <c r="N953" s="119"/>
      <c r="O953" s="119"/>
      <c r="P953" s="120"/>
      <c r="R953" s="30">
        <v>30</v>
      </c>
      <c r="S953" s="118"/>
      <c r="T953" s="119"/>
      <c r="U953" s="119"/>
      <c r="V953" s="120"/>
      <c r="X953" s="30">
        <v>41</v>
      </c>
      <c r="Y953" s="118"/>
      <c r="Z953" s="119"/>
      <c r="AA953" s="119"/>
      <c r="AB953" s="120"/>
    </row>
    <row r="954" spans="1:28" s="83" customFormat="1">
      <c r="A954" s="30">
        <v>9</v>
      </c>
      <c r="B954" s="118"/>
      <c r="C954" s="119"/>
      <c r="D954" s="119"/>
      <c r="E954" s="120"/>
      <c r="L954" s="30">
        <v>20</v>
      </c>
      <c r="M954" s="118"/>
      <c r="N954" s="119"/>
      <c r="O954" s="119"/>
      <c r="P954" s="120"/>
      <c r="R954" s="30">
        <v>31</v>
      </c>
      <c r="S954" s="118"/>
      <c r="T954" s="119"/>
      <c r="U954" s="119"/>
      <c r="V954" s="120"/>
      <c r="X954" s="30">
        <v>42</v>
      </c>
      <c r="Y954" s="118"/>
      <c r="Z954" s="119"/>
      <c r="AA954" s="119"/>
      <c r="AB954" s="120"/>
    </row>
    <row r="955" spans="1:28" s="83" customFormat="1">
      <c r="A955" s="30">
        <v>10</v>
      </c>
      <c r="B955" s="118"/>
      <c r="C955" s="119"/>
      <c r="D955" s="119"/>
      <c r="E955" s="120"/>
      <c r="L955" s="30">
        <v>21</v>
      </c>
      <c r="M955" s="118"/>
      <c r="N955" s="119"/>
      <c r="O955" s="119"/>
      <c r="P955" s="120"/>
      <c r="R955" s="30">
        <v>32</v>
      </c>
      <c r="S955" s="118"/>
      <c r="T955" s="119"/>
      <c r="U955" s="119"/>
      <c r="V955" s="120"/>
      <c r="X955" s="30">
        <v>43</v>
      </c>
      <c r="Y955" s="118"/>
      <c r="Z955" s="119"/>
      <c r="AA955" s="119"/>
      <c r="AB955" s="120"/>
    </row>
    <row r="956" spans="1:28" s="83" customFormat="1" ht="13.5" thickBot="1">
      <c r="A956" s="30">
        <v>11</v>
      </c>
      <c r="B956" s="118"/>
      <c r="C956" s="119"/>
      <c r="D956" s="119"/>
      <c r="E956" s="120"/>
      <c r="L956" s="30">
        <v>22</v>
      </c>
      <c r="M956" s="118"/>
      <c r="N956" s="119"/>
      <c r="O956" s="119"/>
      <c r="P956" s="120"/>
      <c r="R956" s="30">
        <v>33</v>
      </c>
      <c r="S956" s="118"/>
      <c r="T956" s="119"/>
      <c r="U956" s="119"/>
      <c r="V956" s="120"/>
      <c r="X956" s="31"/>
      <c r="Y956" s="33" t="s">
        <v>3</v>
      </c>
      <c r="Z956" s="34"/>
      <c r="AA956" s="34"/>
      <c r="AB956" s="138">
        <f>SUM(E946:E956)+SUM(P946:P956)+SUM(AB946:AB955)+SUM(V946:V956)</f>
        <v>0</v>
      </c>
    </row>
    <row r="957" spans="1:28" s="83" customFormat="1">
      <c r="B957" s="88"/>
      <c r="C957" s="89"/>
      <c r="D957" s="89"/>
      <c r="E957" s="84"/>
      <c r="M957" s="88"/>
      <c r="N957" s="89"/>
      <c r="O957" s="89"/>
      <c r="P957" s="84"/>
      <c r="S957" s="88"/>
      <c r="T957" s="89"/>
      <c r="U957" s="89"/>
      <c r="V957" s="84"/>
      <c r="Y957" s="88"/>
      <c r="Z957" s="89"/>
      <c r="AA957" s="89"/>
      <c r="AB957" s="84"/>
    </row>
    <row r="958" spans="1:28" s="83" customFormat="1">
      <c r="B958" s="88"/>
      <c r="C958" s="89"/>
      <c r="D958" s="89"/>
      <c r="E958" s="84"/>
      <c r="M958" s="88"/>
      <c r="N958" s="89"/>
      <c r="O958" s="89"/>
      <c r="P958" s="84"/>
      <c r="S958" s="88"/>
      <c r="T958" s="89"/>
      <c r="U958" s="89"/>
      <c r="V958" s="84"/>
      <c r="Y958" s="88"/>
      <c r="Z958" s="89"/>
      <c r="AA958" s="89"/>
      <c r="AB958" s="84"/>
    </row>
    <row r="959" spans="1:28" s="83" customFormat="1">
      <c r="B959" s="88"/>
      <c r="C959" s="89"/>
      <c r="D959" s="89"/>
      <c r="E959" s="84"/>
      <c r="M959" s="88"/>
      <c r="N959" s="89"/>
      <c r="O959" s="89"/>
      <c r="P959" s="84"/>
      <c r="S959" s="88"/>
      <c r="T959" s="89"/>
      <c r="U959" s="89"/>
      <c r="V959" s="84"/>
      <c r="Y959" s="88"/>
      <c r="Z959" s="89"/>
      <c r="AA959" s="89"/>
      <c r="AB959" s="84"/>
    </row>
    <row r="960" spans="1:28" s="83" customFormat="1">
      <c r="B960" s="88"/>
      <c r="C960" s="89"/>
      <c r="D960" s="89"/>
      <c r="E960" s="84"/>
      <c r="M960" s="88"/>
      <c r="N960" s="89"/>
      <c r="O960" s="89"/>
      <c r="P960" s="84"/>
      <c r="S960" s="88"/>
      <c r="T960" s="89"/>
      <c r="U960" s="89"/>
      <c r="V960" s="84"/>
      <c r="Y960" s="88"/>
      <c r="Z960" s="89"/>
      <c r="AA960" s="89"/>
      <c r="AB960" s="84"/>
    </row>
    <row r="961" spans="1:28" s="83" customFormat="1">
      <c r="B961" s="88"/>
      <c r="C961" s="89"/>
      <c r="D961" s="89"/>
      <c r="E961" s="84"/>
      <c r="M961" s="88"/>
      <c r="N961" s="89"/>
      <c r="O961" s="89"/>
      <c r="P961" s="84"/>
      <c r="S961" s="88"/>
      <c r="T961" s="89"/>
      <c r="U961" s="89"/>
      <c r="V961" s="84"/>
      <c r="Y961" s="88"/>
      <c r="Z961" s="89"/>
      <c r="AA961" s="89"/>
      <c r="AB961" s="84"/>
    </row>
    <row r="962" spans="1:28" s="83" customFormat="1">
      <c r="B962" s="88"/>
      <c r="C962" s="89"/>
      <c r="D962" s="89"/>
      <c r="E962" s="84"/>
      <c r="M962" s="88"/>
      <c r="N962" s="89"/>
      <c r="O962" s="89"/>
      <c r="P962" s="84"/>
      <c r="S962" s="88"/>
      <c r="T962" s="89"/>
      <c r="U962" s="89"/>
      <c r="V962" s="84"/>
      <c r="Y962" s="88"/>
      <c r="Z962" s="89"/>
      <c r="AA962" s="89"/>
      <c r="AB962" s="84"/>
    </row>
    <row r="963" spans="1:28" s="83" customFormat="1" ht="13.5" thickBot="1">
      <c r="B963" s="88"/>
      <c r="C963" s="89"/>
      <c r="D963" s="89"/>
      <c r="E963" s="84"/>
      <c r="M963" s="88"/>
      <c r="N963" s="89"/>
      <c r="O963" s="89"/>
      <c r="P963" s="84"/>
      <c r="S963" s="88"/>
      <c r="T963" s="89"/>
      <c r="U963" s="89"/>
      <c r="V963" s="84"/>
      <c r="Y963" s="88"/>
      <c r="Z963" s="89"/>
      <c r="AA963" s="89"/>
      <c r="AB963" s="84"/>
    </row>
    <row r="964" spans="1:28" s="83" customFormat="1" ht="12.75" customHeight="1">
      <c r="A964" s="24">
        <v>46</v>
      </c>
      <c r="B964" s="25"/>
      <c r="C964" s="514" t="s">
        <v>138</v>
      </c>
      <c r="D964" s="514" t="s">
        <v>27</v>
      </c>
      <c r="E964" s="516" t="s">
        <v>13</v>
      </c>
      <c r="L964" s="24">
        <v>46</v>
      </c>
      <c r="M964" s="25"/>
      <c r="N964" s="514" t="s">
        <v>138</v>
      </c>
      <c r="O964" s="514" t="s">
        <v>27</v>
      </c>
      <c r="P964" s="516" t="s">
        <v>13</v>
      </c>
      <c r="R964" s="24">
        <v>46</v>
      </c>
      <c r="S964" s="25"/>
      <c r="T964" s="514" t="s">
        <v>138</v>
      </c>
      <c r="U964" s="514" t="s">
        <v>27</v>
      </c>
      <c r="V964" s="516" t="s">
        <v>13</v>
      </c>
      <c r="X964" s="24">
        <v>46</v>
      </c>
      <c r="Y964" s="25"/>
      <c r="Z964" s="514" t="s">
        <v>138</v>
      </c>
      <c r="AA964" s="514" t="s">
        <v>27</v>
      </c>
      <c r="AB964" s="516" t="s">
        <v>13</v>
      </c>
    </row>
    <row r="965" spans="1:28" s="83" customFormat="1" ht="63.75">
      <c r="A965" s="26" t="s">
        <v>7</v>
      </c>
      <c r="B965" s="50" t="str">
        <f>+"מספר אסמכתא "&amp;B48&amp;"         חזרה לטבלה "</f>
        <v xml:space="preserve">מספר אסמכתא          חזרה לטבלה </v>
      </c>
      <c r="C965" s="515"/>
      <c r="D965" s="515"/>
      <c r="E965" s="517"/>
      <c r="L965" s="26" t="s">
        <v>19</v>
      </c>
      <c r="M965" s="50" t="str">
        <f>+"מספר אסמכתא "&amp;B48&amp;"         חזרה לטבלה "</f>
        <v xml:space="preserve">מספר אסמכתא          חזרה לטבלה </v>
      </c>
      <c r="N965" s="515"/>
      <c r="O965" s="515"/>
      <c r="P965" s="517"/>
      <c r="R965" s="26" t="s">
        <v>19</v>
      </c>
      <c r="S965" s="50" t="str">
        <f>+"מספר אסמכתא "&amp;B48&amp;"         חזרה לטבלה "</f>
        <v xml:space="preserve">מספר אסמכתא          חזרה לטבלה </v>
      </c>
      <c r="T965" s="515"/>
      <c r="U965" s="515"/>
      <c r="V965" s="517"/>
      <c r="X965" s="26" t="s">
        <v>19</v>
      </c>
      <c r="Y965" s="50" t="str">
        <f>+"מספר אסמכתא "&amp;B48&amp;"         חזרה לטבלה "</f>
        <v xml:space="preserve">מספר אסמכתא          חזרה לטבלה </v>
      </c>
      <c r="Z965" s="515"/>
      <c r="AA965" s="515"/>
      <c r="AB965" s="517"/>
    </row>
    <row r="966" spans="1:28" s="83" customFormat="1">
      <c r="A966" s="30">
        <v>1</v>
      </c>
      <c r="B966" s="118"/>
      <c r="C966" s="119"/>
      <c r="D966" s="119"/>
      <c r="E966" s="120"/>
      <c r="L966" s="30">
        <v>12</v>
      </c>
      <c r="M966" s="118"/>
      <c r="N966" s="119"/>
      <c r="O966" s="119"/>
      <c r="P966" s="120"/>
      <c r="R966" s="30">
        <v>23</v>
      </c>
      <c r="S966" s="118"/>
      <c r="T966" s="119"/>
      <c r="U966" s="119"/>
      <c r="V966" s="120"/>
      <c r="X966" s="30">
        <v>34</v>
      </c>
      <c r="Y966" s="118"/>
      <c r="Z966" s="119"/>
      <c r="AA966" s="119"/>
      <c r="AB966" s="120"/>
    </row>
    <row r="967" spans="1:28" s="83" customFormat="1">
      <c r="A967" s="30">
        <v>2</v>
      </c>
      <c r="B967" s="118"/>
      <c r="C967" s="119"/>
      <c r="D967" s="119"/>
      <c r="E967" s="120"/>
      <c r="L967" s="30">
        <v>13</v>
      </c>
      <c r="M967" s="118"/>
      <c r="N967" s="119"/>
      <c r="O967" s="119"/>
      <c r="P967" s="120"/>
      <c r="R967" s="30">
        <v>24</v>
      </c>
      <c r="S967" s="118"/>
      <c r="T967" s="119"/>
      <c r="U967" s="119"/>
      <c r="V967" s="120"/>
      <c r="X967" s="30">
        <v>35</v>
      </c>
      <c r="Y967" s="118"/>
      <c r="Z967" s="119"/>
      <c r="AA967" s="119"/>
      <c r="AB967" s="120"/>
    </row>
    <row r="968" spans="1:28" s="83" customFormat="1">
      <c r="A968" s="30">
        <v>3</v>
      </c>
      <c r="B968" s="118"/>
      <c r="C968" s="119"/>
      <c r="D968" s="119"/>
      <c r="E968" s="120"/>
      <c r="L968" s="30">
        <v>14</v>
      </c>
      <c r="M968" s="118"/>
      <c r="N968" s="119"/>
      <c r="O968" s="119"/>
      <c r="P968" s="120"/>
      <c r="R968" s="30">
        <v>25</v>
      </c>
      <c r="S968" s="118"/>
      <c r="T968" s="119"/>
      <c r="U968" s="119"/>
      <c r="V968" s="120"/>
      <c r="X968" s="30">
        <v>36</v>
      </c>
      <c r="Y968" s="118"/>
      <c r="Z968" s="119"/>
      <c r="AA968" s="119"/>
      <c r="AB968" s="120"/>
    </row>
    <row r="969" spans="1:28" s="83" customFormat="1">
      <c r="A969" s="30">
        <v>4</v>
      </c>
      <c r="B969" s="118"/>
      <c r="C969" s="119"/>
      <c r="D969" s="119"/>
      <c r="E969" s="120"/>
      <c r="L969" s="30">
        <v>15</v>
      </c>
      <c r="M969" s="118"/>
      <c r="N969" s="119"/>
      <c r="O969" s="119"/>
      <c r="P969" s="120"/>
      <c r="R969" s="30">
        <v>26</v>
      </c>
      <c r="S969" s="118"/>
      <c r="T969" s="119"/>
      <c r="U969" s="119"/>
      <c r="V969" s="120"/>
      <c r="X969" s="30">
        <v>37</v>
      </c>
      <c r="Y969" s="118"/>
      <c r="Z969" s="119"/>
      <c r="AA969" s="119"/>
      <c r="AB969" s="120"/>
    </row>
    <row r="970" spans="1:28" s="83" customFormat="1">
      <c r="A970" s="30">
        <v>5</v>
      </c>
      <c r="B970" s="118"/>
      <c r="C970" s="119"/>
      <c r="D970" s="119"/>
      <c r="E970" s="120"/>
      <c r="L970" s="30">
        <v>16</v>
      </c>
      <c r="M970" s="118"/>
      <c r="N970" s="119"/>
      <c r="O970" s="119"/>
      <c r="P970" s="120"/>
      <c r="R970" s="30">
        <v>27</v>
      </c>
      <c r="S970" s="118"/>
      <c r="T970" s="119"/>
      <c r="U970" s="119"/>
      <c r="V970" s="120"/>
      <c r="X970" s="30">
        <v>38</v>
      </c>
      <c r="Y970" s="118"/>
      <c r="Z970" s="119"/>
      <c r="AA970" s="119"/>
      <c r="AB970" s="120"/>
    </row>
    <row r="971" spans="1:28" s="83" customFormat="1">
      <c r="A971" s="30">
        <v>6</v>
      </c>
      <c r="B971" s="118"/>
      <c r="C971" s="119"/>
      <c r="D971" s="119"/>
      <c r="E971" s="120"/>
      <c r="L971" s="30">
        <v>17</v>
      </c>
      <c r="M971" s="118"/>
      <c r="N971" s="119"/>
      <c r="O971" s="119"/>
      <c r="P971" s="120"/>
      <c r="R971" s="30">
        <v>28</v>
      </c>
      <c r="S971" s="118"/>
      <c r="T971" s="119"/>
      <c r="U971" s="119"/>
      <c r="V971" s="120"/>
      <c r="X971" s="30">
        <v>39</v>
      </c>
      <c r="Y971" s="118"/>
      <c r="Z971" s="119"/>
      <c r="AA971" s="119"/>
      <c r="AB971" s="120"/>
    </row>
    <row r="972" spans="1:28" s="83" customFormat="1">
      <c r="A972" s="30">
        <v>7</v>
      </c>
      <c r="B972" s="118"/>
      <c r="C972" s="119"/>
      <c r="D972" s="119"/>
      <c r="E972" s="120"/>
      <c r="L972" s="30">
        <v>18</v>
      </c>
      <c r="M972" s="118"/>
      <c r="N972" s="119"/>
      <c r="O972" s="119"/>
      <c r="P972" s="120"/>
      <c r="R972" s="30">
        <v>29</v>
      </c>
      <c r="S972" s="118"/>
      <c r="T972" s="119"/>
      <c r="U972" s="119"/>
      <c r="V972" s="120"/>
      <c r="X972" s="30">
        <v>40</v>
      </c>
      <c r="Y972" s="118"/>
      <c r="Z972" s="119"/>
      <c r="AA972" s="119"/>
      <c r="AB972" s="120"/>
    </row>
    <row r="973" spans="1:28" s="83" customFormat="1">
      <c r="A973" s="30">
        <v>8</v>
      </c>
      <c r="B973" s="118"/>
      <c r="C973" s="119"/>
      <c r="D973" s="119"/>
      <c r="E973" s="120"/>
      <c r="L973" s="30">
        <v>19</v>
      </c>
      <c r="M973" s="118"/>
      <c r="N973" s="119"/>
      <c r="O973" s="119"/>
      <c r="P973" s="120"/>
      <c r="R973" s="30">
        <v>30</v>
      </c>
      <c r="S973" s="118"/>
      <c r="T973" s="119"/>
      <c r="U973" s="119"/>
      <c r="V973" s="120"/>
      <c r="X973" s="30">
        <v>41</v>
      </c>
      <c r="Y973" s="118"/>
      <c r="Z973" s="119"/>
      <c r="AA973" s="119"/>
      <c r="AB973" s="120"/>
    </row>
    <row r="974" spans="1:28" s="83" customFormat="1">
      <c r="A974" s="30">
        <v>9</v>
      </c>
      <c r="B974" s="118"/>
      <c r="C974" s="119"/>
      <c r="D974" s="119"/>
      <c r="E974" s="120"/>
      <c r="L974" s="30">
        <v>20</v>
      </c>
      <c r="M974" s="118"/>
      <c r="N974" s="119"/>
      <c r="O974" s="119"/>
      <c r="P974" s="120"/>
      <c r="R974" s="30">
        <v>31</v>
      </c>
      <c r="S974" s="118"/>
      <c r="T974" s="119"/>
      <c r="U974" s="119"/>
      <c r="V974" s="120"/>
      <c r="X974" s="30">
        <v>42</v>
      </c>
      <c r="Y974" s="118"/>
      <c r="Z974" s="119"/>
      <c r="AA974" s="119"/>
      <c r="AB974" s="120"/>
    </row>
    <row r="975" spans="1:28" s="83" customFormat="1">
      <c r="A975" s="30">
        <v>10</v>
      </c>
      <c r="B975" s="118"/>
      <c r="C975" s="119"/>
      <c r="D975" s="119"/>
      <c r="E975" s="120"/>
      <c r="L975" s="30">
        <v>21</v>
      </c>
      <c r="M975" s="118"/>
      <c r="N975" s="119"/>
      <c r="O975" s="119"/>
      <c r="P975" s="120"/>
      <c r="R975" s="30">
        <v>32</v>
      </c>
      <c r="S975" s="118"/>
      <c r="T975" s="119"/>
      <c r="U975" s="119"/>
      <c r="V975" s="120"/>
      <c r="X975" s="30">
        <v>43</v>
      </c>
      <c r="Y975" s="118"/>
      <c r="Z975" s="119"/>
      <c r="AA975" s="119"/>
      <c r="AB975" s="120"/>
    </row>
    <row r="976" spans="1:28" s="83" customFormat="1" ht="13.5" thickBot="1">
      <c r="A976" s="30">
        <v>11</v>
      </c>
      <c r="B976" s="118"/>
      <c r="C976" s="119"/>
      <c r="D976" s="119"/>
      <c r="E976" s="120"/>
      <c r="L976" s="30">
        <v>22</v>
      </c>
      <c r="M976" s="118"/>
      <c r="N976" s="119"/>
      <c r="O976" s="119"/>
      <c r="P976" s="120"/>
      <c r="R976" s="30">
        <v>33</v>
      </c>
      <c r="S976" s="118"/>
      <c r="T976" s="119"/>
      <c r="U976" s="119"/>
      <c r="V976" s="120"/>
      <c r="X976" s="31"/>
      <c r="Y976" s="33" t="s">
        <v>3</v>
      </c>
      <c r="Z976" s="34"/>
      <c r="AA976" s="34"/>
      <c r="AB976" s="138">
        <f>SUM(E966:E976)+SUM(P966:P976)+SUM(AB966:AB975)+SUM(V966:V976)</f>
        <v>0</v>
      </c>
    </row>
    <row r="977" spans="1:28" s="83" customFormat="1">
      <c r="B977" s="88"/>
      <c r="C977" s="89"/>
      <c r="D977" s="89"/>
      <c r="E977" s="84"/>
      <c r="M977" s="88"/>
      <c r="N977" s="89"/>
      <c r="O977" s="89"/>
      <c r="P977" s="84"/>
      <c r="S977" s="88"/>
      <c r="T977" s="89"/>
      <c r="U977" s="89"/>
      <c r="V977" s="84"/>
      <c r="Y977" s="88"/>
      <c r="Z977" s="89"/>
      <c r="AA977" s="89"/>
      <c r="AB977" s="84"/>
    </row>
    <row r="978" spans="1:28" s="83" customFormat="1">
      <c r="B978" s="88"/>
      <c r="C978" s="89"/>
      <c r="D978" s="89"/>
      <c r="E978" s="84"/>
      <c r="M978" s="88"/>
      <c r="N978" s="89"/>
      <c r="O978" s="89"/>
      <c r="P978" s="84"/>
      <c r="S978" s="88"/>
      <c r="T978" s="89"/>
      <c r="U978" s="89"/>
      <c r="V978" s="84"/>
      <c r="Y978" s="88"/>
      <c r="Z978" s="89"/>
      <c r="AA978" s="89"/>
      <c r="AB978" s="84"/>
    </row>
    <row r="979" spans="1:28" s="83" customFormat="1">
      <c r="B979" s="88"/>
      <c r="C979" s="89"/>
      <c r="D979" s="89"/>
      <c r="E979" s="84"/>
      <c r="M979" s="88"/>
      <c r="N979" s="89"/>
      <c r="O979" s="89"/>
      <c r="P979" s="84"/>
      <c r="S979" s="88"/>
      <c r="T979" s="89"/>
      <c r="U979" s="89"/>
      <c r="V979" s="84"/>
      <c r="Y979" s="88"/>
      <c r="Z979" s="89"/>
      <c r="AA979" s="89"/>
      <c r="AB979" s="84"/>
    </row>
    <row r="980" spans="1:28" s="83" customFormat="1">
      <c r="B980" s="88"/>
      <c r="C980" s="89"/>
      <c r="D980" s="89"/>
      <c r="E980" s="84"/>
      <c r="M980" s="88"/>
      <c r="N980" s="89"/>
      <c r="O980" s="89"/>
      <c r="P980" s="84"/>
      <c r="S980" s="88"/>
      <c r="T980" s="89"/>
      <c r="U980" s="89"/>
      <c r="V980" s="84"/>
      <c r="Y980" s="88"/>
      <c r="Z980" s="89"/>
      <c r="AA980" s="89"/>
      <c r="AB980" s="84"/>
    </row>
    <row r="981" spans="1:28" s="83" customFormat="1">
      <c r="B981" s="88"/>
      <c r="C981" s="89"/>
      <c r="D981" s="89"/>
      <c r="E981" s="84"/>
      <c r="M981" s="88"/>
      <c r="N981" s="89"/>
      <c r="O981" s="89"/>
      <c r="P981" s="84"/>
      <c r="S981" s="88"/>
      <c r="T981" s="89"/>
      <c r="U981" s="89"/>
      <c r="V981" s="84"/>
      <c r="Y981" s="88"/>
      <c r="Z981" s="89"/>
      <c r="AA981" s="89"/>
      <c r="AB981" s="84"/>
    </row>
    <row r="982" spans="1:28" s="83" customFormat="1">
      <c r="B982" s="88"/>
      <c r="C982" s="89"/>
      <c r="D982" s="89"/>
      <c r="E982" s="84"/>
      <c r="M982" s="88"/>
      <c r="N982" s="89"/>
      <c r="O982" s="89"/>
      <c r="P982" s="84"/>
      <c r="S982" s="88"/>
      <c r="T982" s="89"/>
      <c r="U982" s="89"/>
      <c r="V982" s="84"/>
      <c r="Y982" s="88"/>
      <c r="Z982" s="89"/>
      <c r="AA982" s="89"/>
      <c r="AB982" s="84"/>
    </row>
    <row r="983" spans="1:28" s="83" customFormat="1" ht="13.5" thickBot="1">
      <c r="B983" s="88"/>
      <c r="C983" s="89"/>
      <c r="D983" s="89"/>
      <c r="E983" s="84"/>
      <c r="M983" s="88"/>
      <c r="N983" s="89"/>
      <c r="O983" s="89"/>
      <c r="P983" s="84"/>
      <c r="S983" s="88"/>
      <c r="T983" s="89"/>
      <c r="U983" s="89"/>
      <c r="V983" s="84"/>
      <c r="Y983" s="88"/>
      <c r="Z983" s="89"/>
      <c r="AA983" s="89"/>
      <c r="AB983" s="84"/>
    </row>
    <row r="984" spans="1:28" s="83" customFormat="1" ht="12.75" customHeight="1">
      <c r="A984" s="24">
        <v>47</v>
      </c>
      <c r="B984" s="25"/>
      <c r="C984" s="514" t="s">
        <v>138</v>
      </c>
      <c r="D984" s="514" t="s">
        <v>27</v>
      </c>
      <c r="E984" s="516" t="s">
        <v>13</v>
      </c>
      <c r="L984" s="24">
        <v>47</v>
      </c>
      <c r="M984" s="25"/>
      <c r="N984" s="514" t="s">
        <v>138</v>
      </c>
      <c r="O984" s="514" t="s">
        <v>27</v>
      </c>
      <c r="P984" s="516" t="s">
        <v>13</v>
      </c>
      <c r="R984" s="24">
        <v>47</v>
      </c>
      <c r="S984" s="25"/>
      <c r="T984" s="514" t="s">
        <v>138</v>
      </c>
      <c r="U984" s="514" t="s">
        <v>27</v>
      </c>
      <c r="V984" s="516" t="s">
        <v>13</v>
      </c>
      <c r="X984" s="24">
        <v>47</v>
      </c>
      <c r="Y984" s="25"/>
      <c r="Z984" s="514" t="s">
        <v>138</v>
      </c>
      <c r="AA984" s="514" t="s">
        <v>27</v>
      </c>
      <c r="AB984" s="516" t="s">
        <v>13</v>
      </c>
    </row>
    <row r="985" spans="1:28" s="83" customFormat="1" ht="63.75">
      <c r="A985" s="26" t="s">
        <v>7</v>
      </c>
      <c r="B985" s="50" t="str">
        <f>+"מספר אסמכתא "&amp;B49&amp;"         חזרה לטבלה "</f>
        <v xml:space="preserve">מספר אסמכתא          חזרה לטבלה </v>
      </c>
      <c r="C985" s="515"/>
      <c r="D985" s="515"/>
      <c r="E985" s="517"/>
      <c r="L985" s="26" t="s">
        <v>19</v>
      </c>
      <c r="M985" s="50" t="str">
        <f>+"מספר אסמכתא "&amp;B49&amp;"         חזרה לטבלה "</f>
        <v xml:space="preserve">מספר אסמכתא          חזרה לטבלה </v>
      </c>
      <c r="N985" s="515"/>
      <c r="O985" s="515"/>
      <c r="P985" s="517"/>
      <c r="R985" s="26" t="s">
        <v>19</v>
      </c>
      <c r="S985" s="50" t="str">
        <f>+"מספר אסמכתא "&amp;B49&amp;"         חזרה לטבלה "</f>
        <v xml:space="preserve">מספר אסמכתא          חזרה לטבלה </v>
      </c>
      <c r="T985" s="515"/>
      <c r="U985" s="515"/>
      <c r="V985" s="517"/>
      <c r="X985" s="26" t="s">
        <v>19</v>
      </c>
      <c r="Y985" s="50" t="str">
        <f>+"מספר אסמכתא "&amp;B49&amp;"         חזרה לטבלה "</f>
        <v xml:space="preserve">מספר אסמכתא          חזרה לטבלה </v>
      </c>
      <c r="Z985" s="515"/>
      <c r="AA985" s="515"/>
      <c r="AB985" s="517"/>
    </row>
    <row r="986" spans="1:28" s="83" customFormat="1">
      <c r="A986" s="30">
        <v>1</v>
      </c>
      <c r="B986" s="118"/>
      <c r="C986" s="119"/>
      <c r="D986" s="119"/>
      <c r="E986" s="120"/>
      <c r="L986" s="30">
        <v>12</v>
      </c>
      <c r="M986" s="118"/>
      <c r="N986" s="119"/>
      <c r="O986" s="119"/>
      <c r="P986" s="120"/>
      <c r="R986" s="30">
        <v>23</v>
      </c>
      <c r="S986" s="118"/>
      <c r="T986" s="119"/>
      <c r="U986" s="119"/>
      <c r="V986" s="120"/>
      <c r="X986" s="30">
        <v>34</v>
      </c>
      <c r="Y986" s="118"/>
      <c r="Z986" s="119"/>
      <c r="AA986" s="119"/>
      <c r="AB986" s="120"/>
    </row>
    <row r="987" spans="1:28" s="83" customFormat="1">
      <c r="A987" s="30">
        <v>2</v>
      </c>
      <c r="B987" s="118"/>
      <c r="C987" s="119"/>
      <c r="D987" s="119"/>
      <c r="E987" s="120"/>
      <c r="L987" s="30">
        <v>13</v>
      </c>
      <c r="M987" s="118"/>
      <c r="N987" s="119"/>
      <c r="O987" s="119"/>
      <c r="P987" s="120"/>
      <c r="R987" s="30">
        <v>24</v>
      </c>
      <c r="S987" s="118"/>
      <c r="T987" s="119"/>
      <c r="U987" s="119"/>
      <c r="V987" s="120"/>
      <c r="X987" s="30">
        <v>35</v>
      </c>
      <c r="Y987" s="118"/>
      <c r="Z987" s="119"/>
      <c r="AA987" s="119"/>
      <c r="AB987" s="120"/>
    </row>
    <row r="988" spans="1:28" s="83" customFormat="1">
      <c r="A988" s="30">
        <v>3</v>
      </c>
      <c r="B988" s="118"/>
      <c r="C988" s="119"/>
      <c r="D988" s="119"/>
      <c r="E988" s="120"/>
      <c r="L988" s="30">
        <v>14</v>
      </c>
      <c r="M988" s="118"/>
      <c r="N988" s="119"/>
      <c r="O988" s="119"/>
      <c r="P988" s="120"/>
      <c r="R988" s="30">
        <v>25</v>
      </c>
      <c r="S988" s="118"/>
      <c r="T988" s="119"/>
      <c r="U988" s="119"/>
      <c r="V988" s="120"/>
      <c r="X988" s="30">
        <v>36</v>
      </c>
      <c r="Y988" s="118"/>
      <c r="Z988" s="119"/>
      <c r="AA988" s="119"/>
      <c r="AB988" s="120"/>
    </row>
    <row r="989" spans="1:28" s="83" customFormat="1">
      <c r="A989" s="30">
        <v>4</v>
      </c>
      <c r="B989" s="118"/>
      <c r="C989" s="119"/>
      <c r="D989" s="119"/>
      <c r="E989" s="120"/>
      <c r="L989" s="30">
        <v>15</v>
      </c>
      <c r="M989" s="118"/>
      <c r="N989" s="119"/>
      <c r="O989" s="119"/>
      <c r="P989" s="120"/>
      <c r="R989" s="30">
        <v>26</v>
      </c>
      <c r="S989" s="118"/>
      <c r="T989" s="119"/>
      <c r="U989" s="119"/>
      <c r="V989" s="120"/>
      <c r="X989" s="30">
        <v>37</v>
      </c>
      <c r="Y989" s="118"/>
      <c r="Z989" s="119"/>
      <c r="AA989" s="119"/>
      <c r="AB989" s="120"/>
    </row>
    <row r="990" spans="1:28" s="83" customFormat="1">
      <c r="A990" s="30">
        <v>5</v>
      </c>
      <c r="B990" s="118"/>
      <c r="C990" s="119"/>
      <c r="D990" s="119"/>
      <c r="E990" s="120"/>
      <c r="L990" s="30">
        <v>16</v>
      </c>
      <c r="M990" s="118"/>
      <c r="N990" s="119"/>
      <c r="O990" s="119"/>
      <c r="P990" s="120"/>
      <c r="R990" s="30">
        <v>27</v>
      </c>
      <c r="S990" s="118"/>
      <c r="T990" s="119"/>
      <c r="U990" s="119"/>
      <c r="V990" s="120"/>
      <c r="X990" s="30">
        <v>38</v>
      </c>
      <c r="Y990" s="118"/>
      <c r="Z990" s="119"/>
      <c r="AA990" s="119"/>
      <c r="AB990" s="120"/>
    </row>
    <row r="991" spans="1:28" s="83" customFormat="1">
      <c r="A991" s="30">
        <v>6</v>
      </c>
      <c r="B991" s="118"/>
      <c r="C991" s="119"/>
      <c r="D991" s="119"/>
      <c r="E991" s="120"/>
      <c r="L991" s="30">
        <v>17</v>
      </c>
      <c r="M991" s="118"/>
      <c r="N991" s="119"/>
      <c r="O991" s="119"/>
      <c r="P991" s="120"/>
      <c r="R991" s="30">
        <v>28</v>
      </c>
      <c r="S991" s="118"/>
      <c r="T991" s="119"/>
      <c r="U991" s="119"/>
      <c r="V991" s="120"/>
      <c r="X991" s="30">
        <v>39</v>
      </c>
      <c r="Y991" s="118"/>
      <c r="Z991" s="119"/>
      <c r="AA991" s="119"/>
      <c r="AB991" s="120"/>
    </row>
    <row r="992" spans="1:28" s="83" customFormat="1">
      <c r="A992" s="30">
        <v>7</v>
      </c>
      <c r="B992" s="118"/>
      <c r="C992" s="119"/>
      <c r="D992" s="119"/>
      <c r="E992" s="120"/>
      <c r="L992" s="30">
        <v>18</v>
      </c>
      <c r="M992" s="118"/>
      <c r="N992" s="119"/>
      <c r="O992" s="119"/>
      <c r="P992" s="120"/>
      <c r="R992" s="30">
        <v>29</v>
      </c>
      <c r="S992" s="118"/>
      <c r="T992" s="119"/>
      <c r="U992" s="119"/>
      <c r="V992" s="120"/>
      <c r="X992" s="30">
        <v>40</v>
      </c>
      <c r="Y992" s="118"/>
      <c r="Z992" s="119"/>
      <c r="AA992" s="119"/>
      <c r="AB992" s="120"/>
    </row>
    <row r="993" spans="1:28" s="83" customFormat="1">
      <c r="A993" s="30">
        <v>8</v>
      </c>
      <c r="B993" s="118"/>
      <c r="C993" s="119"/>
      <c r="D993" s="119"/>
      <c r="E993" s="120"/>
      <c r="L993" s="30">
        <v>19</v>
      </c>
      <c r="M993" s="118"/>
      <c r="N993" s="119"/>
      <c r="O993" s="119"/>
      <c r="P993" s="120"/>
      <c r="R993" s="30">
        <v>30</v>
      </c>
      <c r="S993" s="118"/>
      <c r="T993" s="119"/>
      <c r="U993" s="119"/>
      <c r="V993" s="120"/>
      <c r="X993" s="30">
        <v>41</v>
      </c>
      <c r="Y993" s="118"/>
      <c r="Z993" s="119"/>
      <c r="AA993" s="119"/>
      <c r="AB993" s="120"/>
    </row>
    <row r="994" spans="1:28" s="83" customFormat="1">
      <c r="A994" s="30">
        <v>9</v>
      </c>
      <c r="B994" s="118"/>
      <c r="C994" s="119"/>
      <c r="D994" s="119"/>
      <c r="E994" s="120"/>
      <c r="L994" s="30">
        <v>20</v>
      </c>
      <c r="M994" s="118"/>
      <c r="N994" s="119"/>
      <c r="O994" s="119"/>
      <c r="P994" s="120"/>
      <c r="R994" s="30">
        <v>31</v>
      </c>
      <c r="S994" s="118"/>
      <c r="T994" s="119"/>
      <c r="U994" s="119"/>
      <c r="V994" s="120"/>
      <c r="X994" s="30">
        <v>42</v>
      </c>
      <c r="Y994" s="118"/>
      <c r="Z994" s="119"/>
      <c r="AA994" s="119"/>
      <c r="AB994" s="120"/>
    </row>
    <row r="995" spans="1:28" s="83" customFormat="1">
      <c r="A995" s="30">
        <v>10</v>
      </c>
      <c r="B995" s="118"/>
      <c r="C995" s="119"/>
      <c r="D995" s="119"/>
      <c r="E995" s="120"/>
      <c r="L995" s="30">
        <v>21</v>
      </c>
      <c r="M995" s="118"/>
      <c r="N995" s="119"/>
      <c r="O995" s="119"/>
      <c r="P995" s="120"/>
      <c r="R995" s="30">
        <v>32</v>
      </c>
      <c r="S995" s="118"/>
      <c r="T995" s="119"/>
      <c r="U995" s="119"/>
      <c r="V995" s="120"/>
      <c r="X995" s="30">
        <v>43</v>
      </c>
      <c r="Y995" s="118"/>
      <c r="Z995" s="119"/>
      <c r="AA995" s="119"/>
      <c r="AB995" s="120"/>
    </row>
    <row r="996" spans="1:28" s="83" customFormat="1" ht="13.5" thickBot="1">
      <c r="A996" s="30">
        <v>11</v>
      </c>
      <c r="B996" s="118"/>
      <c r="C996" s="119"/>
      <c r="D996" s="119"/>
      <c r="E996" s="120"/>
      <c r="L996" s="30">
        <v>22</v>
      </c>
      <c r="M996" s="118"/>
      <c r="N996" s="119"/>
      <c r="O996" s="119"/>
      <c r="P996" s="120"/>
      <c r="R996" s="30">
        <v>33</v>
      </c>
      <c r="S996" s="118"/>
      <c r="T996" s="119"/>
      <c r="U996" s="119"/>
      <c r="V996" s="120"/>
      <c r="X996" s="31"/>
      <c r="Y996" s="33" t="s">
        <v>3</v>
      </c>
      <c r="Z996" s="34"/>
      <c r="AA996" s="34"/>
      <c r="AB996" s="138">
        <f>SUM(E986:E996)+SUM(P986:P996)+SUM(AB986:AB995)+SUM(V986:V996)</f>
        <v>0</v>
      </c>
    </row>
    <row r="997" spans="1:28" s="83" customFormat="1">
      <c r="B997" s="88"/>
      <c r="C997" s="89"/>
      <c r="D997" s="89"/>
      <c r="E997" s="84"/>
      <c r="M997" s="88"/>
      <c r="N997" s="89"/>
      <c r="O997" s="89"/>
      <c r="P997" s="84"/>
      <c r="S997" s="88"/>
      <c r="T997" s="89"/>
      <c r="U997" s="89"/>
      <c r="V997" s="84"/>
      <c r="Y997" s="88"/>
      <c r="Z997" s="89"/>
      <c r="AA997" s="89"/>
      <c r="AB997" s="84"/>
    </row>
    <row r="998" spans="1:28" s="83" customFormat="1">
      <c r="B998" s="88"/>
      <c r="C998" s="89"/>
      <c r="D998" s="89"/>
      <c r="E998" s="84"/>
      <c r="M998" s="88"/>
      <c r="N998" s="89"/>
      <c r="O998" s="89"/>
      <c r="P998" s="84"/>
      <c r="S998" s="88"/>
      <c r="T998" s="89"/>
      <c r="U998" s="89"/>
      <c r="V998" s="84"/>
      <c r="Y998" s="88"/>
      <c r="Z998" s="89"/>
      <c r="AA998" s="89"/>
      <c r="AB998" s="84"/>
    </row>
    <row r="999" spans="1:28" s="83" customFormat="1">
      <c r="B999" s="88"/>
      <c r="C999" s="89"/>
      <c r="D999" s="89"/>
      <c r="E999" s="84"/>
      <c r="M999" s="88"/>
      <c r="N999" s="89"/>
      <c r="O999" s="89"/>
      <c r="P999" s="84"/>
      <c r="S999" s="88"/>
      <c r="T999" s="89"/>
      <c r="U999" s="89"/>
      <c r="V999" s="84"/>
      <c r="Y999" s="88"/>
      <c r="Z999" s="89"/>
      <c r="AA999" s="89"/>
      <c r="AB999" s="84"/>
    </row>
    <row r="1000" spans="1:28" s="83" customFormat="1">
      <c r="B1000" s="88"/>
      <c r="C1000" s="89"/>
      <c r="D1000" s="89"/>
      <c r="E1000" s="84"/>
      <c r="M1000" s="88"/>
      <c r="N1000" s="89"/>
      <c r="O1000" s="89"/>
      <c r="P1000" s="84"/>
      <c r="S1000" s="88"/>
      <c r="T1000" s="89"/>
      <c r="U1000" s="89"/>
      <c r="V1000" s="84"/>
      <c r="Y1000" s="88"/>
      <c r="Z1000" s="89"/>
      <c r="AA1000" s="89"/>
      <c r="AB1000" s="84"/>
    </row>
    <row r="1001" spans="1:28" s="83" customFormat="1">
      <c r="B1001" s="88"/>
      <c r="C1001" s="89"/>
      <c r="D1001" s="89"/>
      <c r="E1001" s="84"/>
      <c r="M1001" s="88"/>
      <c r="N1001" s="89"/>
      <c r="O1001" s="89"/>
      <c r="P1001" s="84"/>
      <c r="S1001" s="88"/>
      <c r="T1001" s="89"/>
      <c r="U1001" s="89"/>
      <c r="V1001" s="84"/>
      <c r="Y1001" s="88"/>
      <c r="Z1001" s="89"/>
      <c r="AA1001" s="89"/>
      <c r="AB1001" s="84"/>
    </row>
    <row r="1002" spans="1:28" s="83" customFormat="1">
      <c r="B1002" s="88"/>
      <c r="C1002" s="89"/>
      <c r="D1002" s="89"/>
      <c r="E1002" s="84"/>
      <c r="M1002" s="88"/>
      <c r="N1002" s="89"/>
      <c r="O1002" s="89"/>
      <c r="P1002" s="84"/>
      <c r="S1002" s="88"/>
      <c r="T1002" s="89"/>
      <c r="U1002" s="89"/>
      <c r="V1002" s="84"/>
      <c r="Y1002" s="88"/>
      <c r="Z1002" s="89"/>
      <c r="AA1002" s="89"/>
      <c r="AB1002" s="84"/>
    </row>
    <row r="1003" spans="1:28" s="83" customFormat="1" ht="13.5" thickBot="1">
      <c r="B1003" s="88"/>
      <c r="C1003" s="89"/>
      <c r="D1003" s="89"/>
      <c r="E1003" s="84"/>
      <c r="M1003" s="88"/>
      <c r="N1003" s="89"/>
      <c r="O1003" s="89"/>
      <c r="P1003" s="84"/>
      <c r="S1003" s="88"/>
      <c r="T1003" s="89"/>
      <c r="U1003" s="89"/>
      <c r="V1003" s="84"/>
      <c r="Y1003" s="88"/>
      <c r="Z1003" s="89"/>
      <c r="AA1003" s="89"/>
      <c r="AB1003" s="84"/>
    </row>
    <row r="1004" spans="1:28" s="83" customFormat="1" ht="12.75" customHeight="1">
      <c r="A1004" s="24">
        <v>48</v>
      </c>
      <c r="B1004" s="25"/>
      <c r="C1004" s="514" t="s">
        <v>138</v>
      </c>
      <c r="D1004" s="514" t="s">
        <v>27</v>
      </c>
      <c r="E1004" s="516" t="s">
        <v>13</v>
      </c>
      <c r="L1004" s="24">
        <v>48</v>
      </c>
      <c r="M1004" s="25"/>
      <c r="N1004" s="514" t="s">
        <v>138</v>
      </c>
      <c r="O1004" s="514" t="s">
        <v>27</v>
      </c>
      <c r="P1004" s="516" t="s">
        <v>13</v>
      </c>
      <c r="R1004" s="24">
        <v>48</v>
      </c>
      <c r="S1004" s="25"/>
      <c r="T1004" s="514" t="s">
        <v>138</v>
      </c>
      <c r="U1004" s="514" t="s">
        <v>27</v>
      </c>
      <c r="V1004" s="516" t="s">
        <v>13</v>
      </c>
      <c r="X1004" s="24">
        <v>48</v>
      </c>
      <c r="Y1004" s="25"/>
      <c r="Z1004" s="514" t="s">
        <v>138</v>
      </c>
      <c r="AA1004" s="514" t="s">
        <v>27</v>
      </c>
      <c r="AB1004" s="516" t="s">
        <v>13</v>
      </c>
    </row>
    <row r="1005" spans="1:28" s="83" customFormat="1" ht="63.75">
      <c r="A1005" s="26" t="s">
        <v>7</v>
      </c>
      <c r="B1005" s="50" t="str">
        <f>+"מספר אסמכתא "&amp;B50&amp;"         חזרה לטבלה "</f>
        <v xml:space="preserve">מספר אסמכתא          חזרה לטבלה </v>
      </c>
      <c r="C1005" s="515"/>
      <c r="D1005" s="515"/>
      <c r="E1005" s="517"/>
      <c r="L1005" s="26" t="s">
        <v>19</v>
      </c>
      <c r="M1005" s="50" t="str">
        <f>+"מספר אסמכתא "&amp;B50&amp;"         חזרה לטבלה "</f>
        <v xml:space="preserve">מספר אסמכתא          חזרה לטבלה </v>
      </c>
      <c r="N1005" s="515"/>
      <c r="O1005" s="515"/>
      <c r="P1005" s="517"/>
      <c r="R1005" s="26" t="s">
        <v>19</v>
      </c>
      <c r="S1005" s="50" t="str">
        <f>+"מספר אסמכתא "&amp;B50&amp;"         חזרה לטבלה "</f>
        <v xml:space="preserve">מספר אסמכתא          חזרה לטבלה </v>
      </c>
      <c r="T1005" s="515"/>
      <c r="U1005" s="515"/>
      <c r="V1005" s="517"/>
      <c r="X1005" s="26" t="s">
        <v>19</v>
      </c>
      <c r="Y1005" s="50" t="str">
        <f>+"מספר אסמכתא "&amp;B50&amp;"         חזרה לטבלה "</f>
        <v xml:space="preserve">מספר אסמכתא          חזרה לטבלה </v>
      </c>
      <c r="Z1005" s="515"/>
      <c r="AA1005" s="515"/>
      <c r="AB1005" s="517"/>
    </row>
    <row r="1006" spans="1:28" s="83" customFormat="1">
      <c r="A1006" s="30">
        <v>1</v>
      </c>
      <c r="B1006" s="118"/>
      <c r="C1006" s="119"/>
      <c r="D1006" s="119"/>
      <c r="E1006" s="120"/>
      <c r="L1006" s="30">
        <v>12</v>
      </c>
      <c r="M1006" s="118"/>
      <c r="N1006" s="119"/>
      <c r="O1006" s="119"/>
      <c r="P1006" s="120"/>
      <c r="R1006" s="30">
        <v>23</v>
      </c>
      <c r="S1006" s="118"/>
      <c r="T1006" s="119"/>
      <c r="U1006" s="119"/>
      <c r="V1006" s="120"/>
      <c r="X1006" s="30">
        <v>34</v>
      </c>
      <c r="Y1006" s="118"/>
      <c r="Z1006" s="119"/>
      <c r="AA1006" s="119"/>
      <c r="AB1006" s="120"/>
    </row>
    <row r="1007" spans="1:28" s="83" customFormat="1">
      <c r="A1007" s="30">
        <v>2</v>
      </c>
      <c r="B1007" s="118"/>
      <c r="C1007" s="119"/>
      <c r="D1007" s="119"/>
      <c r="E1007" s="120"/>
      <c r="L1007" s="30">
        <v>13</v>
      </c>
      <c r="M1007" s="118"/>
      <c r="N1007" s="119"/>
      <c r="O1007" s="119"/>
      <c r="P1007" s="120"/>
      <c r="R1007" s="30">
        <v>24</v>
      </c>
      <c r="S1007" s="118"/>
      <c r="T1007" s="119"/>
      <c r="U1007" s="119"/>
      <c r="V1007" s="120"/>
      <c r="X1007" s="30">
        <v>35</v>
      </c>
      <c r="Y1007" s="118"/>
      <c r="Z1007" s="119"/>
      <c r="AA1007" s="119"/>
      <c r="AB1007" s="120"/>
    </row>
    <row r="1008" spans="1:28" s="83" customFormat="1">
      <c r="A1008" s="30">
        <v>3</v>
      </c>
      <c r="B1008" s="118"/>
      <c r="C1008" s="119"/>
      <c r="D1008" s="119"/>
      <c r="E1008" s="120"/>
      <c r="L1008" s="30">
        <v>14</v>
      </c>
      <c r="M1008" s="118"/>
      <c r="N1008" s="119"/>
      <c r="O1008" s="119"/>
      <c r="P1008" s="120"/>
      <c r="R1008" s="30">
        <v>25</v>
      </c>
      <c r="S1008" s="118"/>
      <c r="T1008" s="119"/>
      <c r="U1008" s="119"/>
      <c r="V1008" s="120"/>
      <c r="X1008" s="30">
        <v>36</v>
      </c>
      <c r="Y1008" s="118"/>
      <c r="Z1008" s="119"/>
      <c r="AA1008" s="119"/>
      <c r="AB1008" s="120"/>
    </row>
    <row r="1009" spans="1:28" s="83" customFormat="1">
      <c r="A1009" s="30">
        <v>4</v>
      </c>
      <c r="B1009" s="118"/>
      <c r="C1009" s="119"/>
      <c r="D1009" s="119"/>
      <c r="E1009" s="120"/>
      <c r="L1009" s="30">
        <v>15</v>
      </c>
      <c r="M1009" s="118"/>
      <c r="N1009" s="119"/>
      <c r="O1009" s="119"/>
      <c r="P1009" s="120"/>
      <c r="R1009" s="30">
        <v>26</v>
      </c>
      <c r="S1009" s="118"/>
      <c r="T1009" s="119"/>
      <c r="U1009" s="119"/>
      <c r="V1009" s="120"/>
      <c r="X1009" s="30">
        <v>37</v>
      </c>
      <c r="Y1009" s="118"/>
      <c r="Z1009" s="119"/>
      <c r="AA1009" s="119"/>
      <c r="AB1009" s="120"/>
    </row>
    <row r="1010" spans="1:28" s="83" customFormat="1">
      <c r="A1010" s="30">
        <v>5</v>
      </c>
      <c r="B1010" s="118"/>
      <c r="C1010" s="119"/>
      <c r="D1010" s="119"/>
      <c r="E1010" s="120"/>
      <c r="L1010" s="30">
        <v>16</v>
      </c>
      <c r="M1010" s="118"/>
      <c r="N1010" s="119"/>
      <c r="O1010" s="119"/>
      <c r="P1010" s="120"/>
      <c r="R1010" s="30">
        <v>27</v>
      </c>
      <c r="S1010" s="118"/>
      <c r="T1010" s="119"/>
      <c r="U1010" s="119"/>
      <c r="V1010" s="120"/>
      <c r="X1010" s="30">
        <v>38</v>
      </c>
      <c r="Y1010" s="118"/>
      <c r="Z1010" s="119"/>
      <c r="AA1010" s="119"/>
      <c r="AB1010" s="120"/>
    </row>
    <row r="1011" spans="1:28" s="83" customFormat="1">
      <c r="A1011" s="30">
        <v>6</v>
      </c>
      <c r="B1011" s="118"/>
      <c r="C1011" s="119"/>
      <c r="D1011" s="119"/>
      <c r="E1011" s="120"/>
      <c r="L1011" s="30">
        <v>17</v>
      </c>
      <c r="M1011" s="118"/>
      <c r="N1011" s="119"/>
      <c r="O1011" s="119"/>
      <c r="P1011" s="120"/>
      <c r="R1011" s="30">
        <v>28</v>
      </c>
      <c r="S1011" s="118"/>
      <c r="T1011" s="119"/>
      <c r="U1011" s="119"/>
      <c r="V1011" s="120"/>
      <c r="X1011" s="30">
        <v>39</v>
      </c>
      <c r="Y1011" s="118"/>
      <c r="Z1011" s="119"/>
      <c r="AA1011" s="119"/>
      <c r="AB1011" s="120"/>
    </row>
    <row r="1012" spans="1:28" s="83" customFormat="1">
      <c r="A1012" s="30">
        <v>7</v>
      </c>
      <c r="B1012" s="118"/>
      <c r="C1012" s="119"/>
      <c r="D1012" s="119"/>
      <c r="E1012" s="120"/>
      <c r="L1012" s="30">
        <v>18</v>
      </c>
      <c r="M1012" s="118"/>
      <c r="N1012" s="119"/>
      <c r="O1012" s="119"/>
      <c r="P1012" s="120"/>
      <c r="R1012" s="30">
        <v>29</v>
      </c>
      <c r="S1012" s="118"/>
      <c r="T1012" s="119"/>
      <c r="U1012" s="119"/>
      <c r="V1012" s="120"/>
      <c r="X1012" s="30">
        <v>40</v>
      </c>
      <c r="Y1012" s="118"/>
      <c r="Z1012" s="119"/>
      <c r="AA1012" s="119"/>
      <c r="AB1012" s="120"/>
    </row>
    <row r="1013" spans="1:28" s="83" customFormat="1">
      <c r="A1013" s="30">
        <v>8</v>
      </c>
      <c r="B1013" s="118"/>
      <c r="C1013" s="119"/>
      <c r="D1013" s="119"/>
      <c r="E1013" s="120"/>
      <c r="L1013" s="30">
        <v>19</v>
      </c>
      <c r="M1013" s="118"/>
      <c r="N1013" s="119"/>
      <c r="O1013" s="119"/>
      <c r="P1013" s="120"/>
      <c r="R1013" s="30">
        <v>30</v>
      </c>
      <c r="S1013" s="118"/>
      <c r="T1013" s="119"/>
      <c r="U1013" s="119"/>
      <c r="V1013" s="120"/>
      <c r="X1013" s="30">
        <v>41</v>
      </c>
      <c r="Y1013" s="118"/>
      <c r="Z1013" s="119"/>
      <c r="AA1013" s="119"/>
      <c r="AB1013" s="120"/>
    </row>
    <row r="1014" spans="1:28" s="83" customFormat="1">
      <c r="A1014" s="30">
        <v>9</v>
      </c>
      <c r="B1014" s="118"/>
      <c r="C1014" s="119"/>
      <c r="D1014" s="119"/>
      <c r="E1014" s="120"/>
      <c r="L1014" s="30">
        <v>20</v>
      </c>
      <c r="M1014" s="118"/>
      <c r="N1014" s="119"/>
      <c r="O1014" s="119"/>
      <c r="P1014" s="120"/>
      <c r="R1014" s="30">
        <v>31</v>
      </c>
      <c r="S1014" s="118"/>
      <c r="T1014" s="119"/>
      <c r="U1014" s="119"/>
      <c r="V1014" s="120"/>
      <c r="X1014" s="30">
        <v>42</v>
      </c>
      <c r="Y1014" s="118"/>
      <c r="Z1014" s="119"/>
      <c r="AA1014" s="119"/>
      <c r="AB1014" s="120"/>
    </row>
    <row r="1015" spans="1:28" s="83" customFormat="1">
      <c r="A1015" s="30">
        <v>10</v>
      </c>
      <c r="B1015" s="118"/>
      <c r="C1015" s="119"/>
      <c r="D1015" s="119"/>
      <c r="E1015" s="120"/>
      <c r="L1015" s="30">
        <v>21</v>
      </c>
      <c r="M1015" s="118"/>
      <c r="N1015" s="119"/>
      <c r="O1015" s="119"/>
      <c r="P1015" s="120"/>
      <c r="R1015" s="30">
        <v>32</v>
      </c>
      <c r="S1015" s="118"/>
      <c r="T1015" s="119"/>
      <c r="U1015" s="119"/>
      <c r="V1015" s="120"/>
      <c r="X1015" s="30">
        <v>43</v>
      </c>
      <c r="Y1015" s="118"/>
      <c r="Z1015" s="119"/>
      <c r="AA1015" s="119"/>
      <c r="AB1015" s="120"/>
    </row>
    <row r="1016" spans="1:28" s="83" customFormat="1" ht="13.5" thickBot="1">
      <c r="A1016" s="30">
        <v>11</v>
      </c>
      <c r="B1016" s="118"/>
      <c r="C1016" s="119"/>
      <c r="D1016" s="119"/>
      <c r="E1016" s="120"/>
      <c r="L1016" s="30">
        <v>22</v>
      </c>
      <c r="M1016" s="118"/>
      <c r="N1016" s="119"/>
      <c r="O1016" s="119"/>
      <c r="P1016" s="120"/>
      <c r="R1016" s="30">
        <v>33</v>
      </c>
      <c r="S1016" s="118"/>
      <c r="T1016" s="119"/>
      <c r="U1016" s="119"/>
      <c r="V1016" s="120"/>
      <c r="X1016" s="31"/>
      <c r="Y1016" s="33" t="s">
        <v>3</v>
      </c>
      <c r="Z1016" s="34"/>
      <c r="AA1016" s="34"/>
      <c r="AB1016" s="138">
        <f>SUM(E1006:E1016)+SUM(P1006:P1016)+SUM(AB1006:AB1015)+SUM(V1006:V1016)</f>
        <v>0</v>
      </c>
    </row>
    <row r="1017" spans="1:28" s="83" customFormat="1">
      <c r="B1017" s="88"/>
      <c r="C1017" s="89"/>
      <c r="D1017" s="89"/>
      <c r="E1017" s="84"/>
      <c r="M1017" s="88"/>
      <c r="N1017" s="89"/>
      <c r="O1017" s="89"/>
      <c r="P1017" s="84"/>
      <c r="S1017" s="88"/>
      <c r="T1017" s="89"/>
      <c r="U1017" s="89"/>
      <c r="V1017" s="84"/>
      <c r="Y1017" s="88"/>
      <c r="Z1017" s="89"/>
      <c r="AA1017" s="89"/>
      <c r="AB1017" s="84"/>
    </row>
    <row r="1018" spans="1:28" s="83" customFormat="1">
      <c r="B1018" s="88"/>
      <c r="C1018" s="89"/>
      <c r="D1018" s="89"/>
      <c r="E1018" s="84"/>
      <c r="M1018" s="88"/>
      <c r="N1018" s="89"/>
      <c r="O1018" s="89"/>
      <c r="P1018" s="84"/>
      <c r="S1018" s="88"/>
      <c r="T1018" s="89"/>
      <c r="U1018" s="89"/>
      <c r="V1018" s="84"/>
      <c r="Y1018" s="88"/>
      <c r="Z1018" s="89"/>
      <c r="AA1018" s="89"/>
      <c r="AB1018" s="84"/>
    </row>
    <row r="1019" spans="1:28" s="83" customFormat="1">
      <c r="B1019" s="88"/>
      <c r="C1019" s="89"/>
      <c r="D1019" s="89"/>
      <c r="E1019" s="84"/>
      <c r="M1019" s="88"/>
      <c r="N1019" s="89"/>
      <c r="O1019" s="89"/>
      <c r="P1019" s="84"/>
      <c r="S1019" s="88"/>
      <c r="T1019" s="89"/>
      <c r="U1019" s="89"/>
      <c r="V1019" s="84"/>
      <c r="Y1019" s="88"/>
      <c r="Z1019" s="89"/>
      <c r="AA1019" s="89"/>
      <c r="AB1019" s="84"/>
    </row>
    <row r="1020" spans="1:28" s="83" customFormat="1">
      <c r="B1020" s="88"/>
      <c r="C1020" s="89"/>
      <c r="D1020" s="89"/>
      <c r="E1020" s="84"/>
      <c r="M1020" s="88"/>
      <c r="N1020" s="89"/>
      <c r="O1020" s="89"/>
      <c r="P1020" s="84"/>
      <c r="S1020" s="88"/>
      <c r="T1020" s="89"/>
      <c r="U1020" s="89"/>
      <c r="V1020" s="84"/>
      <c r="Y1020" s="88"/>
      <c r="Z1020" s="89"/>
      <c r="AA1020" s="89"/>
      <c r="AB1020" s="84"/>
    </row>
    <row r="1021" spans="1:28" s="83" customFormat="1">
      <c r="B1021" s="88"/>
      <c r="C1021" s="89"/>
      <c r="D1021" s="89"/>
      <c r="E1021" s="84"/>
      <c r="M1021" s="88"/>
      <c r="N1021" s="89"/>
      <c r="O1021" s="89"/>
      <c r="P1021" s="84"/>
      <c r="S1021" s="88"/>
      <c r="T1021" s="89"/>
      <c r="U1021" s="89"/>
      <c r="V1021" s="84"/>
      <c r="Y1021" s="88"/>
      <c r="Z1021" s="89"/>
      <c r="AA1021" s="89"/>
      <c r="AB1021" s="84"/>
    </row>
    <row r="1022" spans="1:28" s="83" customFormat="1">
      <c r="B1022" s="88"/>
      <c r="C1022" s="89"/>
      <c r="D1022" s="89"/>
      <c r="E1022" s="84"/>
      <c r="M1022" s="88"/>
      <c r="N1022" s="89"/>
      <c r="O1022" s="89"/>
      <c r="P1022" s="84"/>
      <c r="S1022" s="88"/>
      <c r="T1022" s="89"/>
      <c r="U1022" s="89"/>
      <c r="V1022" s="84"/>
      <c r="Y1022" s="88"/>
      <c r="Z1022" s="89"/>
      <c r="AA1022" s="89"/>
      <c r="AB1022" s="84"/>
    </row>
    <row r="1023" spans="1:28" s="83" customFormat="1" ht="13.5" thickBot="1">
      <c r="B1023" s="88"/>
      <c r="C1023" s="89"/>
      <c r="D1023" s="89"/>
      <c r="E1023" s="84"/>
      <c r="M1023" s="88"/>
      <c r="N1023" s="89"/>
      <c r="O1023" s="89"/>
      <c r="P1023" s="84"/>
      <c r="S1023" s="88"/>
      <c r="T1023" s="89"/>
      <c r="U1023" s="89"/>
      <c r="V1023" s="84"/>
      <c r="Y1023" s="88"/>
      <c r="Z1023" s="89"/>
      <c r="AA1023" s="89"/>
      <c r="AB1023" s="84"/>
    </row>
    <row r="1024" spans="1:28" s="83" customFormat="1" ht="12.75" customHeight="1">
      <c r="A1024" s="24">
        <v>49</v>
      </c>
      <c r="B1024" s="25"/>
      <c r="C1024" s="514" t="s">
        <v>138</v>
      </c>
      <c r="D1024" s="514" t="s">
        <v>27</v>
      </c>
      <c r="E1024" s="516" t="s">
        <v>13</v>
      </c>
      <c r="L1024" s="24">
        <v>49</v>
      </c>
      <c r="M1024" s="25"/>
      <c r="N1024" s="514" t="s">
        <v>138</v>
      </c>
      <c r="O1024" s="514" t="s">
        <v>27</v>
      </c>
      <c r="P1024" s="516" t="s">
        <v>13</v>
      </c>
      <c r="R1024" s="24">
        <v>49</v>
      </c>
      <c r="S1024" s="25"/>
      <c r="T1024" s="514" t="s">
        <v>138</v>
      </c>
      <c r="U1024" s="514" t="s">
        <v>27</v>
      </c>
      <c r="V1024" s="516" t="s">
        <v>13</v>
      </c>
      <c r="X1024" s="24">
        <v>49</v>
      </c>
      <c r="Y1024" s="25"/>
      <c r="Z1024" s="514" t="s">
        <v>138</v>
      </c>
      <c r="AA1024" s="514" t="s">
        <v>27</v>
      </c>
      <c r="AB1024" s="516" t="s">
        <v>13</v>
      </c>
    </row>
    <row r="1025" spans="1:28" s="83" customFormat="1" ht="63.75">
      <c r="A1025" s="26" t="s">
        <v>7</v>
      </c>
      <c r="B1025" s="50" t="str">
        <f>+"מספר אסמכתא "&amp;B51&amp;"         חזרה לטבלה "</f>
        <v xml:space="preserve">מספר אסמכתא          חזרה לטבלה </v>
      </c>
      <c r="C1025" s="515"/>
      <c r="D1025" s="515"/>
      <c r="E1025" s="517"/>
      <c r="L1025" s="26" t="s">
        <v>19</v>
      </c>
      <c r="M1025" s="50" t="str">
        <f>+"מספר אסמכתא "&amp;B51&amp;"         חזרה לטבלה "</f>
        <v xml:space="preserve">מספר אסמכתא          חזרה לטבלה </v>
      </c>
      <c r="N1025" s="515"/>
      <c r="O1025" s="515"/>
      <c r="P1025" s="517"/>
      <c r="R1025" s="26" t="s">
        <v>19</v>
      </c>
      <c r="S1025" s="50" t="str">
        <f>+"מספר אסמכתא "&amp;B51&amp;"         חזרה לטבלה "</f>
        <v xml:space="preserve">מספר אסמכתא          חזרה לטבלה </v>
      </c>
      <c r="T1025" s="515"/>
      <c r="U1025" s="515"/>
      <c r="V1025" s="517"/>
      <c r="X1025" s="26" t="s">
        <v>19</v>
      </c>
      <c r="Y1025" s="50" t="str">
        <f>+"מספר אסמכתא "&amp;B51&amp;"         חזרה לטבלה "</f>
        <v xml:space="preserve">מספר אסמכתא          חזרה לטבלה </v>
      </c>
      <c r="Z1025" s="515"/>
      <c r="AA1025" s="515"/>
      <c r="AB1025" s="517"/>
    </row>
    <row r="1026" spans="1:28" s="83" customFormat="1">
      <c r="A1026" s="30">
        <v>1</v>
      </c>
      <c r="B1026" s="118"/>
      <c r="C1026" s="119"/>
      <c r="D1026" s="119"/>
      <c r="E1026" s="120"/>
      <c r="L1026" s="30">
        <v>12</v>
      </c>
      <c r="M1026" s="118"/>
      <c r="N1026" s="119"/>
      <c r="O1026" s="119"/>
      <c r="P1026" s="120"/>
      <c r="R1026" s="30">
        <v>23</v>
      </c>
      <c r="S1026" s="118"/>
      <c r="T1026" s="119"/>
      <c r="U1026" s="119"/>
      <c r="V1026" s="120"/>
      <c r="X1026" s="30">
        <v>34</v>
      </c>
      <c r="Y1026" s="118"/>
      <c r="Z1026" s="119"/>
      <c r="AA1026" s="119"/>
      <c r="AB1026" s="120"/>
    </row>
    <row r="1027" spans="1:28" s="83" customFormat="1">
      <c r="A1027" s="30">
        <v>2</v>
      </c>
      <c r="B1027" s="118"/>
      <c r="C1027" s="119"/>
      <c r="D1027" s="119"/>
      <c r="E1027" s="120"/>
      <c r="L1027" s="30">
        <v>13</v>
      </c>
      <c r="M1027" s="118"/>
      <c r="N1027" s="119"/>
      <c r="O1027" s="119"/>
      <c r="P1027" s="120"/>
      <c r="R1027" s="30">
        <v>24</v>
      </c>
      <c r="S1027" s="118"/>
      <c r="T1027" s="119"/>
      <c r="U1027" s="119"/>
      <c r="V1027" s="120"/>
      <c r="X1027" s="30">
        <v>35</v>
      </c>
      <c r="Y1027" s="118"/>
      <c r="Z1027" s="119"/>
      <c r="AA1027" s="119"/>
      <c r="AB1027" s="120"/>
    </row>
    <row r="1028" spans="1:28" s="83" customFormat="1">
      <c r="A1028" s="30">
        <v>3</v>
      </c>
      <c r="B1028" s="118"/>
      <c r="C1028" s="119"/>
      <c r="D1028" s="119"/>
      <c r="E1028" s="120"/>
      <c r="L1028" s="30">
        <v>14</v>
      </c>
      <c r="M1028" s="118"/>
      <c r="N1028" s="119"/>
      <c r="O1028" s="119"/>
      <c r="P1028" s="120"/>
      <c r="R1028" s="30">
        <v>25</v>
      </c>
      <c r="S1028" s="118"/>
      <c r="T1028" s="119"/>
      <c r="U1028" s="119"/>
      <c r="V1028" s="120"/>
      <c r="X1028" s="30">
        <v>36</v>
      </c>
      <c r="Y1028" s="118"/>
      <c r="Z1028" s="119"/>
      <c r="AA1028" s="119"/>
      <c r="AB1028" s="120"/>
    </row>
    <row r="1029" spans="1:28" s="83" customFormat="1">
      <c r="A1029" s="30">
        <v>4</v>
      </c>
      <c r="B1029" s="118"/>
      <c r="C1029" s="119"/>
      <c r="D1029" s="119"/>
      <c r="E1029" s="120"/>
      <c r="L1029" s="30">
        <v>15</v>
      </c>
      <c r="M1029" s="118"/>
      <c r="N1029" s="119"/>
      <c r="O1029" s="119"/>
      <c r="P1029" s="120"/>
      <c r="R1029" s="30">
        <v>26</v>
      </c>
      <c r="S1029" s="118"/>
      <c r="T1029" s="119"/>
      <c r="U1029" s="119"/>
      <c r="V1029" s="120"/>
      <c r="X1029" s="30">
        <v>37</v>
      </c>
      <c r="Y1029" s="118"/>
      <c r="Z1029" s="119"/>
      <c r="AA1029" s="119"/>
      <c r="AB1029" s="120"/>
    </row>
    <row r="1030" spans="1:28" s="83" customFormat="1">
      <c r="A1030" s="30">
        <v>5</v>
      </c>
      <c r="B1030" s="118"/>
      <c r="C1030" s="119"/>
      <c r="D1030" s="119"/>
      <c r="E1030" s="120"/>
      <c r="L1030" s="30">
        <v>16</v>
      </c>
      <c r="M1030" s="118"/>
      <c r="N1030" s="119"/>
      <c r="O1030" s="119"/>
      <c r="P1030" s="120"/>
      <c r="R1030" s="30">
        <v>27</v>
      </c>
      <c r="S1030" s="118"/>
      <c r="T1030" s="119"/>
      <c r="U1030" s="119"/>
      <c r="V1030" s="120"/>
      <c r="X1030" s="30">
        <v>38</v>
      </c>
      <c r="Y1030" s="118"/>
      <c r="Z1030" s="119"/>
      <c r="AA1030" s="119"/>
      <c r="AB1030" s="120"/>
    </row>
    <row r="1031" spans="1:28" s="83" customFormat="1">
      <c r="A1031" s="30">
        <v>6</v>
      </c>
      <c r="B1031" s="118"/>
      <c r="C1031" s="119"/>
      <c r="D1031" s="119"/>
      <c r="E1031" s="120"/>
      <c r="L1031" s="30">
        <v>17</v>
      </c>
      <c r="M1031" s="118"/>
      <c r="N1031" s="119"/>
      <c r="O1031" s="119"/>
      <c r="P1031" s="120"/>
      <c r="R1031" s="30">
        <v>28</v>
      </c>
      <c r="S1031" s="118"/>
      <c r="T1031" s="119"/>
      <c r="U1031" s="119"/>
      <c r="V1031" s="120"/>
      <c r="X1031" s="30">
        <v>39</v>
      </c>
      <c r="Y1031" s="118"/>
      <c r="Z1031" s="119"/>
      <c r="AA1031" s="119"/>
      <c r="AB1031" s="120"/>
    </row>
    <row r="1032" spans="1:28" s="83" customFormat="1">
      <c r="A1032" s="30">
        <v>7</v>
      </c>
      <c r="B1032" s="118"/>
      <c r="C1032" s="119"/>
      <c r="D1032" s="119"/>
      <c r="E1032" s="120"/>
      <c r="L1032" s="30">
        <v>18</v>
      </c>
      <c r="M1032" s="118"/>
      <c r="N1032" s="119"/>
      <c r="O1032" s="119"/>
      <c r="P1032" s="120"/>
      <c r="R1032" s="30">
        <v>29</v>
      </c>
      <c r="S1032" s="118"/>
      <c r="T1032" s="119"/>
      <c r="U1032" s="119"/>
      <c r="V1032" s="120"/>
      <c r="X1032" s="30">
        <v>40</v>
      </c>
      <c r="Y1032" s="118"/>
      <c r="Z1032" s="119"/>
      <c r="AA1032" s="119"/>
      <c r="AB1032" s="120"/>
    </row>
    <row r="1033" spans="1:28" s="83" customFormat="1">
      <c r="A1033" s="30">
        <v>8</v>
      </c>
      <c r="B1033" s="118"/>
      <c r="C1033" s="119"/>
      <c r="D1033" s="119"/>
      <c r="E1033" s="120"/>
      <c r="L1033" s="30">
        <v>19</v>
      </c>
      <c r="M1033" s="118"/>
      <c r="N1033" s="119"/>
      <c r="O1033" s="119"/>
      <c r="P1033" s="120"/>
      <c r="R1033" s="30">
        <v>30</v>
      </c>
      <c r="S1033" s="118"/>
      <c r="T1033" s="119"/>
      <c r="U1033" s="119"/>
      <c r="V1033" s="120"/>
      <c r="X1033" s="30">
        <v>41</v>
      </c>
      <c r="Y1033" s="118"/>
      <c r="Z1033" s="119"/>
      <c r="AA1033" s="119"/>
      <c r="AB1033" s="120"/>
    </row>
    <row r="1034" spans="1:28" s="83" customFormat="1">
      <c r="A1034" s="30">
        <v>9</v>
      </c>
      <c r="B1034" s="118"/>
      <c r="C1034" s="119"/>
      <c r="D1034" s="119"/>
      <c r="E1034" s="120"/>
      <c r="L1034" s="30">
        <v>20</v>
      </c>
      <c r="M1034" s="118"/>
      <c r="N1034" s="119"/>
      <c r="O1034" s="119"/>
      <c r="P1034" s="120"/>
      <c r="R1034" s="30">
        <v>31</v>
      </c>
      <c r="S1034" s="118"/>
      <c r="T1034" s="119"/>
      <c r="U1034" s="119"/>
      <c r="V1034" s="120"/>
      <c r="X1034" s="30">
        <v>42</v>
      </c>
      <c r="Y1034" s="118"/>
      <c r="Z1034" s="119"/>
      <c r="AA1034" s="119"/>
      <c r="AB1034" s="120"/>
    </row>
    <row r="1035" spans="1:28" s="83" customFormat="1">
      <c r="A1035" s="30">
        <v>10</v>
      </c>
      <c r="B1035" s="118"/>
      <c r="C1035" s="119"/>
      <c r="D1035" s="119"/>
      <c r="E1035" s="120"/>
      <c r="L1035" s="30">
        <v>21</v>
      </c>
      <c r="M1035" s="118"/>
      <c r="N1035" s="119"/>
      <c r="O1035" s="119"/>
      <c r="P1035" s="120"/>
      <c r="R1035" s="30">
        <v>32</v>
      </c>
      <c r="S1035" s="118"/>
      <c r="T1035" s="119"/>
      <c r="U1035" s="119"/>
      <c r="V1035" s="120"/>
      <c r="X1035" s="30">
        <v>43</v>
      </c>
      <c r="Y1035" s="118"/>
      <c r="Z1035" s="119"/>
      <c r="AA1035" s="119"/>
      <c r="AB1035" s="120"/>
    </row>
    <row r="1036" spans="1:28" s="83" customFormat="1" ht="13.5" thickBot="1">
      <c r="A1036" s="30">
        <v>11</v>
      </c>
      <c r="B1036" s="118"/>
      <c r="C1036" s="119"/>
      <c r="D1036" s="119"/>
      <c r="E1036" s="120"/>
      <c r="L1036" s="30">
        <v>22</v>
      </c>
      <c r="M1036" s="118"/>
      <c r="N1036" s="119"/>
      <c r="O1036" s="119"/>
      <c r="P1036" s="120"/>
      <c r="R1036" s="30">
        <v>33</v>
      </c>
      <c r="S1036" s="118"/>
      <c r="T1036" s="119"/>
      <c r="U1036" s="119"/>
      <c r="V1036" s="120"/>
      <c r="X1036" s="31"/>
      <c r="Y1036" s="33" t="s">
        <v>3</v>
      </c>
      <c r="Z1036" s="34"/>
      <c r="AA1036" s="34"/>
      <c r="AB1036" s="138">
        <f>SUM(E1026:E1036)+SUM(P1026:P1036)+SUM(AB1026:AB1035)+SUM(V1026:V1036)</f>
        <v>0</v>
      </c>
    </row>
    <row r="1037" spans="1:28" s="83" customFormat="1">
      <c r="B1037" s="88"/>
      <c r="C1037" s="89"/>
      <c r="D1037" s="89"/>
      <c r="E1037" s="84"/>
      <c r="M1037" s="88"/>
      <c r="N1037" s="89"/>
      <c r="O1037" s="89"/>
      <c r="P1037" s="84"/>
      <c r="S1037" s="88"/>
      <c r="T1037" s="89"/>
      <c r="U1037" s="89"/>
      <c r="V1037" s="84"/>
      <c r="Y1037" s="88"/>
      <c r="Z1037" s="89"/>
      <c r="AA1037" s="89"/>
      <c r="AB1037" s="84"/>
    </row>
    <row r="1038" spans="1:28" s="83" customFormat="1">
      <c r="B1038" s="88"/>
      <c r="C1038" s="89"/>
      <c r="D1038" s="89"/>
      <c r="E1038" s="84"/>
      <c r="M1038" s="88"/>
      <c r="N1038" s="89"/>
      <c r="O1038" s="89"/>
      <c r="P1038" s="84"/>
      <c r="S1038" s="88"/>
      <c r="T1038" s="89"/>
      <c r="U1038" s="89"/>
      <c r="V1038" s="84"/>
      <c r="Y1038" s="88"/>
      <c r="Z1038" s="89"/>
      <c r="AA1038" s="89"/>
      <c r="AB1038" s="84"/>
    </row>
    <row r="1039" spans="1:28" s="83" customFormat="1">
      <c r="B1039" s="88"/>
      <c r="C1039" s="89"/>
      <c r="D1039" s="89"/>
      <c r="E1039" s="84"/>
      <c r="M1039" s="88"/>
      <c r="N1039" s="89"/>
      <c r="O1039" s="89"/>
      <c r="P1039" s="84"/>
      <c r="S1039" s="88"/>
      <c r="T1039" s="89"/>
      <c r="U1039" s="89"/>
      <c r="V1039" s="84"/>
      <c r="Y1039" s="88"/>
      <c r="Z1039" s="89"/>
      <c r="AA1039" s="89"/>
      <c r="AB1039" s="84"/>
    </row>
    <row r="1040" spans="1:28" s="83" customFormat="1">
      <c r="B1040" s="88"/>
      <c r="C1040" s="89"/>
      <c r="D1040" s="89"/>
      <c r="E1040" s="84"/>
      <c r="M1040" s="88"/>
      <c r="N1040" s="89"/>
      <c r="O1040" s="89"/>
      <c r="P1040" s="84"/>
      <c r="S1040" s="88"/>
      <c r="T1040" s="89"/>
      <c r="U1040" s="89"/>
      <c r="V1040" s="84"/>
      <c r="Y1040" s="88"/>
      <c r="Z1040" s="89"/>
      <c r="AA1040" s="89"/>
      <c r="AB1040" s="84"/>
    </row>
    <row r="1041" spans="1:28" s="83" customFormat="1">
      <c r="B1041" s="88"/>
      <c r="C1041" s="89"/>
      <c r="D1041" s="89"/>
      <c r="E1041" s="84"/>
      <c r="M1041" s="88"/>
      <c r="N1041" s="89"/>
      <c r="O1041" s="89"/>
      <c r="P1041" s="84"/>
      <c r="S1041" s="88"/>
      <c r="T1041" s="89"/>
      <c r="U1041" s="89"/>
      <c r="V1041" s="84"/>
      <c r="Y1041" s="88"/>
      <c r="Z1041" s="89"/>
      <c r="AA1041" s="89"/>
      <c r="AB1041" s="84"/>
    </row>
    <row r="1042" spans="1:28" s="83" customFormat="1">
      <c r="B1042" s="88"/>
      <c r="C1042" s="89"/>
      <c r="D1042" s="89"/>
      <c r="E1042" s="84"/>
      <c r="M1042" s="88"/>
      <c r="N1042" s="89"/>
      <c r="O1042" s="89"/>
      <c r="P1042" s="84"/>
      <c r="S1042" s="88"/>
      <c r="T1042" s="89"/>
      <c r="U1042" s="89"/>
      <c r="V1042" s="84"/>
      <c r="Y1042" s="88"/>
      <c r="Z1042" s="89"/>
      <c r="AA1042" s="89"/>
      <c r="AB1042" s="84"/>
    </row>
    <row r="1043" spans="1:28" s="83" customFormat="1" ht="13.5" thickBot="1">
      <c r="B1043" s="88"/>
      <c r="C1043" s="89"/>
      <c r="D1043" s="89"/>
      <c r="E1043" s="84"/>
      <c r="M1043" s="88"/>
      <c r="N1043" s="89"/>
      <c r="O1043" s="89"/>
      <c r="P1043" s="84"/>
      <c r="S1043" s="88"/>
      <c r="T1043" s="89"/>
      <c r="U1043" s="89"/>
      <c r="V1043" s="84"/>
      <c r="Y1043" s="88"/>
      <c r="Z1043" s="89"/>
      <c r="AA1043" s="89"/>
      <c r="AB1043" s="84"/>
    </row>
    <row r="1044" spans="1:28" s="83" customFormat="1" ht="12.75" customHeight="1">
      <c r="A1044" s="24">
        <v>50</v>
      </c>
      <c r="B1044" s="25"/>
      <c r="C1044" s="514" t="s">
        <v>138</v>
      </c>
      <c r="D1044" s="514" t="s">
        <v>27</v>
      </c>
      <c r="E1044" s="516" t="s">
        <v>13</v>
      </c>
      <c r="L1044" s="24">
        <v>50</v>
      </c>
      <c r="M1044" s="25"/>
      <c r="N1044" s="514" t="s">
        <v>138</v>
      </c>
      <c r="O1044" s="514" t="s">
        <v>27</v>
      </c>
      <c r="P1044" s="516" t="s">
        <v>13</v>
      </c>
      <c r="R1044" s="24">
        <v>50</v>
      </c>
      <c r="S1044" s="25"/>
      <c r="T1044" s="514" t="s">
        <v>138</v>
      </c>
      <c r="U1044" s="514" t="s">
        <v>27</v>
      </c>
      <c r="V1044" s="516" t="s">
        <v>13</v>
      </c>
      <c r="X1044" s="24">
        <v>50</v>
      </c>
      <c r="Y1044" s="25"/>
      <c r="Z1044" s="514" t="s">
        <v>138</v>
      </c>
      <c r="AA1044" s="514" t="s">
        <v>27</v>
      </c>
      <c r="AB1044" s="516" t="s">
        <v>13</v>
      </c>
    </row>
    <row r="1045" spans="1:28" s="83" customFormat="1" ht="63.75">
      <c r="A1045" s="26" t="s">
        <v>7</v>
      </c>
      <c r="B1045" s="50" t="str">
        <f>+"מספר אסמכתא "&amp;B52&amp;"         חזרה לטבלה "</f>
        <v xml:space="preserve">מספר אסמכתא          חזרה לטבלה </v>
      </c>
      <c r="C1045" s="515"/>
      <c r="D1045" s="515"/>
      <c r="E1045" s="517"/>
      <c r="L1045" s="26" t="s">
        <v>19</v>
      </c>
      <c r="M1045" s="50" t="str">
        <f>+"מספר אסמכתא "&amp;B52&amp;"         חזרה לטבלה "</f>
        <v xml:space="preserve">מספר אסמכתא          חזרה לטבלה </v>
      </c>
      <c r="N1045" s="515"/>
      <c r="O1045" s="515"/>
      <c r="P1045" s="517"/>
      <c r="R1045" s="26" t="s">
        <v>19</v>
      </c>
      <c r="S1045" s="50" t="str">
        <f>+"מספר אסמכתא "&amp;P52&amp;"         חזרה לטבלה "</f>
        <v xml:space="preserve">מספר אסמכתא          חזרה לטבלה </v>
      </c>
      <c r="T1045" s="515"/>
      <c r="U1045" s="515"/>
      <c r="V1045" s="517"/>
      <c r="X1045" s="26" t="s">
        <v>19</v>
      </c>
      <c r="Y1045" s="50" t="str">
        <f>+"מספר אסמכתא "&amp;U52&amp;"         חזרה לטבלה "</f>
        <v xml:space="preserve">מספר אסמכתא          חזרה לטבלה </v>
      </c>
      <c r="Z1045" s="515"/>
      <c r="AA1045" s="515"/>
      <c r="AB1045" s="517"/>
    </row>
    <row r="1046" spans="1:28" s="83" customFormat="1">
      <c r="A1046" s="30">
        <v>1</v>
      </c>
      <c r="B1046" s="118"/>
      <c r="C1046" s="119"/>
      <c r="D1046" s="119"/>
      <c r="E1046" s="120"/>
      <c r="L1046" s="30">
        <v>12</v>
      </c>
      <c r="M1046" s="118"/>
      <c r="N1046" s="119"/>
      <c r="O1046" s="119"/>
      <c r="P1046" s="120"/>
      <c r="R1046" s="30">
        <v>23</v>
      </c>
      <c r="S1046" s="118"/>
      <c r="T1046" s="119"/>
      <c r="U1046" s="119"/>
      <c r="V1046" s="120"/>
      <c r="X1046" s="30">
        <v>34</v>
      </c>
      <c r="Y1046" s="118"/>
      <c r="Z1046" s="119"/>
      <c r="AA1046" s="119"/>
      <c r="AB1046" s="120"/>
    </row>
    <row r="1047" spans="1:28" s="83" customFormat="1">
      <c r="A1047" s="30">
        <v>2</v>
      </c>
      <c r="B1047" s="118"/>
      <c r="C1047" s="119"/>
      <c r="D1047" s="119"/>
      <c r="E1047" s="120"/>
      <c r="L1047" s="30">
        <v>13</v>
      </c>
      <c r="M1047" s="118"/>
      <c r="N1047" s="119"/>
      <c r="O1047" s="119"/>
      <c r="P1047" s="120"/>
      <c r="R1047" s="30">
        <v>24</v>
      </c>
      <c r="S1047" s="118"/>
      <c r="T1047" s="119"/>
      <c r="U1047" s="119"/>
      <c r="V1047" s="120"/>
      <c r="X1047" s="30">
        <v>35</v>
      </c>
      <c r="Y1047" s="118"/>
      <c r="Z1047" s="119"/>
      <c r="AA1047" s="119"/>
      <c r="AB1047" s="120"/>
    </row>
    <row r="1048" spans="1:28" s="83" customFormat="1">
      <c r="A1048" s="30">
        <v>3</v>
      </c>
      <c r="B1048" s="118"/>
      <c r="C1048" s="119"/>
      <c r="D1048" s="119"/>
      <c r="E1048" s="120"/>
      <c r="L1048" s="30">
        <v>14</v>
      </c>
      <c r="M1048" s="118"/>
      <c r="N1048" s="119"/>
      <c r="O1048" s="119"/>
      <c r="P1048" s="120"/>
      <c r="R1048" s="30">
        <v>25</v>
      </c>
      <c r="S1048" s="118"/>
      <c r="T1048" s="119"/>
      <c r="U1048" s="119"/>
      <c r="V1048" s="120"/>
      <c r="X1048" s="30">
        <v>36</v>
      </c>
      <c r="Y1048" s="118"/>
      <c r="Z1048" s="119"/>
      <c r="AA1048" s="119"/>
      <c r="AB1048" s="120"/>
    </row>
    <row r="1049" spans="1:28" s="83" customFormat="1">
      <c r="A1049" s="30">
        <v>4</v>
      </c>
      <c r="B1049" s="118"/>
      <c r="C1049" s="119"/>
      <c r="D1049" s="119"/>
      <c r="E1049" s="120"/>
      <c r="L1049" s="30">
        <v>15</v>
      </c>
      <c r="M1049" s="118"/>
      <c r="N1049" s="119"/>
      <c r="O1049" s="119"/>
      <c r="P1049" s="120"/>
      <c r="R1049" s="30">
        <v>26</v>
      </c>
      <c r="S1049" s="118"/>
      <c r="T1049" s="119"/>
      <c r="U1049" s="119"/>
      <c r="V1049" s="120"/>
      <c r="X1049" s="30">
        <v>37</v>
      </c>
      <c r="Y1049" s="118"/>
      <c r="Z1049" s="119"/>
      <c r="AA1049" s="119"/>
      <c r="AB1049" s="120"/>
    </row>
    <row r="1050" spans="1:28" s="83" customFormat="1">
      <c r="A1050" s="30">
        <v>5</v>
      </c>
      <c r="B1050" s="118"/>
      <c r="C1050" s="119"/>
      <c r="D1050" s="119"/>
      <c r="E1050" s="120"/>
      <c r="L1050" s="30">
        <v>16</v>
      </c>
      <c r="M1050" s="118"/>
      <c r="N1050" s="119"/>
      <c r="O1050" s="119"/>
      <c r="P1050" s="120"/>
      <c r="R1050" s="30">
        <v>27</v>
      </c>
      <c r="S1050" s="118"/>
      <c r="T1050" s="119"/>
      <c r="U1050" s="119"/>
      <c r="V1050" s="120"/>
      <c r="X1050" s="30">
        <v>38</v>
      </c>
      <c r="Y1050" s="118"/>
      <c r="Z1050" s="119"/>
      <c r="AA1050" s="119"/>
      <c r="AB1050" s="120"/>
    </row>
    <row r="1051" spans="1:28" s="83" customFormat="1">
      <c r="A1051" s="30">
        <v>6</v>
      </c>
      <c r="B1051" s="118"/>
      <c r="C1051" s="119"/>
      <c r="D1051" s="119"/>
      <c r="E1051" s="120"/>
      <c r="L1051" s="30">
        <v>17</v>
      </c>
      <c r="M1051" s="118"/>
      <c r="N1051" s="119"/>
      <c r="O1051" s="119"/>
      <c r="P1051" s="120"/>
      <c r="R1051" s="30">
        <v>28</v>
      </c>
      <c r="S1051" s="118"/>
      <c r="T1051" s="119"/>
      <c r="U1051" s="119"/>
      <c r="V1051" s="120"/>
      <c r="X1051" s="30">
        <v>39</v>
      </c>
      <c r="Y1051" s="118"/>
      <c r="Z1051" s="119"/>
      <c r="AA1051" s="119"/>
      <c r="AB1051" s="120"/>
    </row>
    <row r="1052" spans="1:28" s="83" customFormat="1">
      <c r="A1052" s="30">
        <v>7</v>
      </c>
      <c r="B1052" s="118"/>
      <c r="C1052" s="119"/>
      <c r="D1052" s="119"/>
      <c r="E1052" s="120"/>
      <c r="L1052" s="30">
        <v>18</v>
      </c>
      <c r="M1052" s="118"/>
      <c r="N1052" s="119"/>
      <c r="O1052" s="119"/>
      <c r="P1052" s="120"/>
      <c r="R1052" s="30">
        <v>29</v>
      </c>
      <c r="S1052" s="118"/>
      <c r="T1052" s="119"/>
      <c r="U1052" s="119"/>
      <c r="V1052" s="120"/>
      <c r="X1052" s="30">
        <v>40</v>
      </c>
      <c r="Y1052" s="118"/>
      <c r="Z1052" s="119"/>
      <c r="AA1052" s="119"/>
      <c r="AB1052" s="120"/>
    </row>
    <row r="1053" spans="1:28" s="83" customFormat="1">
      <c r="A1053" s="30">
        <v>8</v>
      </c>
      <c r="B1053" s="118"/>
      <c r="C1053" s="119"/>
      <c r="D1053" s="119"/>
      <c r="E1053" s="120"/>
      <c r="L1053" s="30">
        <v>19</v>
      </c>
      <c r="M1053" s="118"/>
      <c r="N1053" s="119"/>
      <c r="O1053" s="119"/>
      <c r="P1053" s="120"/>
      <c r="R1053" s="30">
        <v>30</v>
      </c>
      <c r="S1053" s="118"/>
      <c r="T1053" s="119"/>
      <c r="U1053" s="119"/>
      <c r="V1053" s="120"/>
      <c r="X1053" s="30">
        <v>41</v>
      </c>
      <c r="Y1053" s="118"/>
      <c r="Z1053" s="119"/>
      <c r="AA1053" s="119"/>
      <c r="AB1053" s="120"/>
    </row>
    <row r="1054" spans="1:28" s="83" customFormat="1">
      <c r="A1054" s="30">
        <v>9</v>
      </c>
      <c r="B1054" s="118"/>
      <c r="C1054" s="119"/>
      <c r="D1054" s="119"/>
      <c r="E1054" s="120"/>
      <c r="L1054" s="30">
        <v>20</v>
      </c>
      <c r="M1054" s="118"/>
      <c r="N1054" s="119"/>
      <c r="O1054" s="119"/>
      <c r="P1054" s="120"/>
      <c r="R1054" s="30">
        <v>31</v>
      </c>
      <c r="S1054" s="118"/>
      <c r="T1054" s="119"/>
      <c r="U1054" s="119"/>
      <c r="V1054" s="120"/>
      <c r="X1054" s="30">
        <v>42</v>
      </c>
      <c r="Y1054" s="118"/>
      <c r="Z1054" s="119"/>
      <c r="AA1054" s="119"/>
      <c r="AB1054" s="120"/>
    </row>
    <row r="1055" spans="1:28" s="83" customFormat="1">
      <c r="A1055" s="30">
        <v>10</v>
      </c>
      <c r="B1055" s="118"/>
      <c r="C1055" s="119"/>
      <c r="D1055" s="119"/>
      <c r="E1055" s="120"/>
      <c r="L1055" s="30">
        <v>21</v>
      </c>
      <c r="M1055" s="118"/>
      <c r="N1055" s="119"/>
      <c r="O1055" s="119"/>
      <c r="P1055" s="120"/>
      <c r="R1055" s="30">
        <v>32</v>
      </c>
      <c r="S1055" s="118"/>
      <c r="T1055" s="119"/>
      <c r="U1055" s="119"/>
      <c r="V1055" s="120"/>
      <c r="X1055" s="30">
        <v>43</v>
      </c>
      <c r="Y1055" s="118"/>
      <c r="Z1055" s="119"/>
      <c r="AA1055" s="119"/>
      <c r="AB1055" s="120"/>
    </row>
    <row r="1056" spans="1:28" s="83" customFormat="1" ht="13.5" thickBot="1">
      <c r="A1056" s="30">
        <v>11</v>
      </c>
      <c r="B1056" s="118"/>
      <c r="C1056" s="119"/>
      <c r="D1056" s="119"/>
      <c r="E1056" s="120"/>
      <c r="L1056" s="30">
        <v>22</v>
      </c>
      <c r="M1056" s="118"/>
      <c r="N1056" s="119"/>
      <c r="O1056" s="119"/>
      <c r="P1056" s="120"/>
      <c r="R1056" s="30">
        <v>33</v>
      </c>
      <c r="S1056" s="118"/>
      <c r="T1056" s="119"/>
      <c r="U1056" s="119"/>
      <c r="V1056" s="120"/>
      <c r="X1056" s="31"/>
      <c r="Y1056" s="33" t="s">
        <v>3</v>
      </c>
      <c r="Z1056" s="34"/>
      <c r="AA1056" s="34"/>
      <c r="AB1056" s="138">
        <f>SUM(E1046:E1056)+SUM(P1046:P1056)+SUM(AB1046:AB1055)+SUM(V1046:V1056)</f>
        <v>0</v>
      </c>
    </row>
  </sheetData>
  <sheetProtection formatColumns="0" formatRows="0"/>
  <protectedRanges>
    <protectedRange sqref="S166:V176 Y166:Y175 B166:E176 AB166:AB175 Z166:AA176 M166:P176" name="חומרים6"/>
    <protectedRange sqref="S86:V96 Y86:Y95 B86:E96 M86:M97 P86:P97 N86:O96 AB86:AB95 Z86:AA96" name="חומרים2"/>
    <protectedRange sqref="S66:V76 Y66:Y75 B66:E76 AB66:AB75 Z66:AA76 M66:P76" name="חומרים1"/>
    <protectedRange sqref="S106:V116 Y106:Y115 B106:E116 AB106:AB115 Z106:AA116 M106:P116" name="חומרים3"/>
    <protectedRange sqref="S146:V156 Y146:Y155 B146:E156 AB146:AB155 Z146:AA156 M146:P156" name="חומרים5"/>
    <protectedRange sqref="S186:V196 Y186:Y195 B186:E196 AB186:AB195 Z186:AA196 M186:P196" name="חומרים7"/>
    <protectedRange sqref="B206:E216 Y206:Y215 S206:V216 AB206:AB215 Z206:AA216 M206:P216" name="חומרים8"/>
    <protectedRange sqref="B226:E236 Y226:Y235 S226:V236 AB226:AB235 Z226:AA236 M226:P236" name="חומרים9"/>
    <protectedRange sqref="B246:E256 Y246:Y255 S246:V256 AB246:AB255 Z246:AA256 M246:P256" name="חומרים10"/>
    <protectedRange sqref="B266:E276 Y266:Y275 S266:V276 AB266:AB275 Z266:AA276 M266:P276" name="חומרים11"/>
    <protectedRange sqref="B286:E296 Y286:Y295 S286:V296 AB286:AB295 Z286:AA296 M286:P296" name="חומרים12"/>
    <protectedRange sqref="B306:E316 Y306:Y315 S306:V316 AB306:AB315 Z306:AA316 M306:P316" name="חומרים13"/>
    <protectedRange sqref="B326:E336 Y326:Y335 S326:V336 AB326:AB335 Z326:AA336 M326:P336" name="חומרים14"/>
    <protectedRange sqref="B346:E356 Y346:Y355 S346:V356 AB346:AB355 Z346:AA356 M346:P356" name="חומרים15"/>
    <protectedRange sqref="B366:E376 Y366:Y375 S366:V376 AB366:AB375 Z366:AA376 M366:P376" name="חומרים16"/>
    <protectedRange sqref="B386:E396 Y386:Y395 S386:V396 AB386:AB395 Z386:AA396 M386:P396" name="חומרים17"/>
    <protectedRange sqref="B406:E416 Y406:Y415 S406:V416 AB406:AB415 Z406:AA416 M406:P416" name="חומרים18"/>
    <protectedRange sqref="B426:E436 Y426:Y435 S426:V436 AB426:AB435 Z426:AA436 M426:P436" name="חומרים19"/>
    <protectedRange sqref="B446:E456 Y446:Y455 S446:V456 AB446:AB455 Z446:AA456 M446:P456" name="חומרים20"/>
    <protectedRange sqref="B466:E476 Y466:Y475 S466:V476 AB466:AB475 Z466:AA476 M466:P476" name="חומרים21"/>
    <protectedRange sqref="B486:E496 Y486:Y495 S486:V496 AB486:AB495 Z486:AA496 M486:P496" name="חומרים22"/>
    <protectedRange sqref="B506:E516 Y506:Y515 S506:V516 AB506:AB515 Z506:AA516 M506:P516" name="חומרים23"/>
    <protectedRange sqref="B526:E536 Y526:Y535 S526:V536 AB526:AB535 Z526:AA536 M526:P536" name="חומרים24"/>
    <protectedRange sqref="B546:E556 Y546:Y555 S546:V556 AB546:AB555 Z546:AA556 M546:P556" name="חומרים25"/>
    <protectedRange sqref="S126:V136 Y126:Y135 B126:E136 AB126:AB135 Z126:AA136 M126:P136" name="חומרים4"/>
    <protectedRange sqref="B566:E576 Y566:Y575 S566:V576 AB566:AB575 Z566:AA576 M566:P576" name="חומרים26"/>
    <protectedRange sqref="B586:E596 Y586:Y595 S586:V596 AB586:AB595 Z586:AA596 M586:P596" name="חומרים27"/>
    <protectedRange sqref="B606:E616 Y606:Y615 S606:V616 AB606:AB615 Z606:AA616 M606:P616" name="חומרים28"/>
    <protectedRange sqref="B626:E636 Y626:Y635 S626:V636 AB626:AB635 Z626:AA636 M626:P636" name="חומרים29"/>
    <protectedRange sqref="B646:E656 Y646:Y655 S646:V656 AB646:AB655 Z646:AA656 M646:P656" name="חומרים30"/>
    <protectedRange sqref="AB866:AB875 B866:E876 Y666:Y675 S866:V876 B666:E676 Y866:Y875 S666:V676 AB666:AB675 Z666:AA676 Z866:AA876 M866:P876 M666:P676" name="חומרים31"/>
    <protectedRange sqref="AB886:AB895 B886:E896 Y686:Y695 S886:V896 B686:E696 Y886:Y895 S686:V696 AB686:AB695 Z686:AA696 Z886:AA896 M886:P896 M686:P696" name="חומרים32"/>
    <protectedRange sqref="AB906:AB915 B906:E916 Y706:Y715 S906:V916 B706:E716 Y906:Y915 S706:V716 AB706:AB715 Z706:AA716 Z906:AA916 M906:P916 M706:P716" name="חומרים33"/>
    <protectedRange sqref="AB926:AB935 B926:E936 Y726:Y735 S926:V936 B726:E736 Y926:Y935 S726:V736 AB726:AB735 Z726:AA736 Z926:AA936 M926:P936 M726:P736" name="חומרים34"/>
    <protectedRange sqref="AB946:AB955 B946:E956 Y746:Y755 S946:V956 B746:E756 Y946:Y955 S746:V756 AB746:AB755 Z746:AA756 Z946:AA956 M946:P956 M746:P756" name="חומרים35"/>
    <protectedRange sqref="AB966:AB975 B966:E976 Y766:Y775 S966:V976 B766:E776 Y966:Y975 S766:V776 AB766:AB775 Z766:AA776 Z966:AA976 M966:P976 M766:P776" name="חומרים36"/>
    <protectedRange sqref="AB986:AB995 B986:E996 Y786:Y795 S986:V996 B786:E796 Y986:Y995 S786:V796 AB786:AB795 Z786:AA796 Z986:AA996 M986:P996 M786:P796" name="חומרים37"/>
    <protectedRange sqref="AB1006:AB1015 B1006:E1016 Y806:Y815 S1006:V1016 B806:E816 Y1006:Y1015 S806:V816 AB806:AB815 Z806:AA816 Z1006:AA1016 M1006:P1016 M806:P816" name="חומרים38"/>
    <protectedRange sqref="AB1026:AB1035 B1026:E1036 Y826:Y835 S1026:V1036 B826:E836 Y1026:Y1035 S826:V836 AB826:AB835 Z826:AA836 Z1026:AA1036 M1026:P1036 M826:P836" name="חומרים39"/>
    <protectedRange sqref="AB1046:AB1055 B1046:E1056 Y846:Y855 S1046:V1056 B846:E856 Y1046:Y1055 S846:V856 AB846:AB855 Z846:AA856 Z1046:AA1056 M1046:P1056 M846:P856" name="חומרים40"/>
  </protectedRanges>
  <mergeCells count="601">
    <mergeCell ref="AB344:AB345"/>
    <mergeCell ref="Z364:Z365"/>
    <mergeCell ref="AA364:AA365"/>
    <mergeCell ref="AB364:AB365"/>
    <mergeCell ref="E1004:E1005"/>
    <mergeCell ref="O1004:O1005"/>
    <mergeCell ref="P984:P985"/>
    <mergeCell ref="D944:D945"/>
    <mergeCell ref="D964:D965"/>
    <mergeCell ref="E964:E965"/>
    <mergeCell ref="N964:N965"/>
    <mergeCell ref="O964:O965"/>
    <mergeCell ref="P964:P965"/>
    <mergeCell ref="E944:E945"/>
    <mergeCell ref="N944:N945"/>
    <mergeCell ref="O944:O945"/>
    <mergeCell ref="P944:P945"/>
    <mergeCell ref="E924:E925"/>
    <mergeCell ref="N924:N925"/>
    <mergeCell ref="D864:D865"/>
    <mergeCell ref="V1004:V1005"/>
    <mergeCell ref="D884:D885"/>
    <mergeCell ref="D904:D905"/>
    <mergeCell ref="E904:E905"/>
    <mergeCell ref="O1044:O1045"/>
    <mergeCell ref="P1044:P1045"/>
    <mergeCell ref="N1004:N1005"/>
    <mergeCell ref="O924:O925"/>
    <mergeCell ref="P924:P925"/>
    <mergeCell ref="P1024:P1025"/>
    <mergeCell ref="P1004:P1005"/>
    <mergeCell ref="O984:O985"/>
    <mergeCell ref="D1024:D1025"/>
    <mergeCell ref="E1024:E1025"/>
    <mergeCell ref="N1024:N1025"/>
    <mergeCell ref="O1024:O1025"/>
    <mergeCell ref="AB264:AB265"/>
    <mergeCell ref="AA324:AA325"/>
    <mergeCell ref="AB324:AB325"/>
    <mergeCell ref="AA304:AA305"/>
    <mergeCell ref="AA244:AA245"/>
    <mergeCell ref="AB304:AB305"/>
    <mergeCell ref="AA284:AA285"/>
    <mergeCell ref="AB284:AB285"/>
    <mergeCell ref="D1044:D1045"/>
    <mergeCell ref="Z344:Z345"/>
    <mergeCell ref="T984:T985"/>
    <mergeCell ref="U984:U985"/>
    <mergeCell ref="V984:V985"/>
    <mergeCell ref="D1004:D1005"/>
    <mergeCell ref="T1044:T1045"/>
    <mergeCell ref="U1044:U1045"/>
    <mergeCell ref="V1044:V1045"/>
    <mergeCell ref="V1024:V1025"/>
    <mergeCell ref="D924:D925"/>
    <mergeCell ref="D984:D985"/>
    <mergeCell ref="E984:E985"/>
    <mergeCell ref="N984:N985"/>
    <mergeCell ref="E1044:E1045"/>
    <mergeCell ref="N1044:N1045"/>
    <mergeCell ref="T1024:T1025"/>
    <mergeCell ref="U1024:U1025"/>
    <mergeCell ref="T1004:T1005"/>
    <mergeCell ref="U1004:U1005"/>
    <mergeCell ref="AA344:AA345"/>
    <mergeCell ref="T924:T925"/>
    <mergeCell ref="U924:U925"/>
    <mergeCell ref="V964:V965"/>
    <mergeCell ref="U964:U965"/>
    <mergeCell ref="T964:T965"/>
    <mergeCell ref="V924:V925"/>
    <mergeCell ref="T944:T945"/>
    <mergeCell ref="U944:U945"/>
    <mergeCell ref="V944:V945"/>
    <mergeCell ref="T904:T905"/>
    <mergeCell ref="U904:U905"/>
    <mergeCell ref="V904:V905"/>
    <mergeCell ref="U804:U805"/>
    <mergeCell ref="V804:V805"/>
    <mergeCell ref="T684:T685"/>
    <mergeCell ref="U504:U505"/>
    <mergeCell ref="V544:V545"/>
    <mergeCell ref="V504:V505"/>
    <mergeCell ref="U524:U525"/>
    <mergeCell ref="AA144:AA145"/>
    <mergeCell ref="Z144:Z145"/>
    <mergeCell ref="Z184:Z185"/>
    <mergeCell ref="Z324:Z325"/>
    <mergeCell ref="Z264:Z265"/>
    <mergeCell ref="Z284:Z285"/>
    <mergeCell ref="Z304:Z305"/>
    <mergeCell ref="Z224:Z225"/>
    <mergeCell ref="Z244:Z245"/>
    <mergeCell ref="AA184:AA185"/>
    <mergeCell ref="Z204:Z205"/>
    <mergeCell ref="AA204:AA205"/>
    <mergeCell ref="AA224:AA225"/>
    <mergeCell ref="AA264:AA265"/>
    <mergeCell ref="N904:N905"/>
    <mergeCell ref="O904:O905"/>
    <mergeCell ref="P904:P905"/>
    <mergeCell ref="T864:T865"/>
    <mergeCell ref="U864:U865"/>
    <mergeCell ref="V864:V865"/>
    <mergeCell ref="E884:E885"/>
    <mergeCell ref="N884:N885"/>
    <mergeCell ref="O884:O885"/>
    <mergeCell ref="P884:P885"/>
    <mergeCell ref="T884:T885"/>
    <mergeCell ref="U884:U885"/>
    <mergeCell ref="V884:V885"/>
    <mergeCell ref="E864:E865"/>
    <mergeCell ref="N864:N865"/>
    <mergeCell ref="O864:O865"/>
    <mergeCell ref="P864:P865"/>
    <mergeCell ref="E824:E825"/>
    <mergeCell ref="N824:N825"/>
    <mergeCell ref="D804:D805"/>
    <mergeCell ref="T844:T845"/>
    <mergeCell ref="T804:T805"/>
    <mergeCell ref="N804:N805"/>
    <mergeCell ref="O804:O805"/>
    <mergeCell ref="P804:P805"/>
    <mergeCell ref="D824:D825"/>
    <mergeCell ref="D844:D845"/>
    <mergeCell ref="O824:O825"/>
    <mergeCell ref="P824:P825"/>
    <mergeCell ref="AB144:AB145"/>
    <mergeCell ref="Z164:Z165"/>
    <mergeCell ref="V824:V825"/>
    <mergeCell ref="E804:E805"/>
    <mergeCell ref="U844:U845"/>
    <mergeCell ref="V844:V845"/>
    <mergeCell ref="E844:E845"/>
    <mergeCell ref="N844:N845"/>
    <mergeCell ref="O844:O845"/>
    <mergeCell ref="P844:P845"/>
    <mergeCell ref="U724:U725"/>
    <mergeCell ref="V724:V725"/>
    <mergeCell ref="T824:T825"/>
    <mergeCell ref="U824:U825"/>
    <mergeCell ref="E584:E585"/>
    <mergeCell ref="N584:N585"/>
    <mergeCell ref="O664:O665"/>
    <mergeCell ref="T664:T665"/>
    <mergeCell ref="U664:U665"/>
    <mergeCell ref="T604:T605"/>
    <mergeCell ref="U604:U605"/>
    <mergeCell ref="V644:V645"/>
    <mergeCell ref="P604:P605"/>
    <mergeCell ref="V604:V605"/>
    <mergeCell ref="O624:O625"/>
    <mergeCell ref="AA164:AA165"/>
    <mergeCell ref="AB164:AB165"/>
    <mergeCell ref="T784:T785"/>
    <mergeCell ref="U784:U785"/>
    <mergeCell ref="V784:V785"/>
    <mergeCell ref="T764:T765"/>
    <mergeCell ref="T704:T705"/>
    <mergeCell ref="U684:U685"/>
    <mergeCell ref="U764:U765"/>
    <mergeCell ref="V704:V705"/>
    <mergeCell ref="U704:U705"/>
    <mergeCell ref="V764:V765"/>
    <mergeCell ref="U744:U745"/>
    <mergeCell ref="T644:T645"/>
    <mergeCell ref="U644:U645"/>
    <mergeCell ref="V664:V665"/>
    <mergeCell ref="AB184:AB185"/>
    <mergeCell ref="AB204:AB205"/>
    <mergeCell ref="AB224:AB225"/>
    <mergeCell ref="AB244:AB245"/>
    <mergeCell ref="V624:V625"/>
    <mergeCell ref="U624:U625"/>
    <mergeCell ref="T624:T625"/>
    <mergeCell ref="D684:D685"/>
    <mergeCell ref="E744:E745"/>
    <mergeCell ref="N744:N745"/>
    <mergeCell ref="D744:D745"/>
    <mergeCell ref="V684:V685"/>
    <mergeCell ref="T724:T725"/>
    <mergeCell ref="N84:N85"/>
    <mergeCell ref="O84:O85"/>
    <mergeCell ref="P684:P685"/>
    <mergeCell ref="E684:E685"/>
    <mergeCell ref="N684:N685"/>
    <mergeCell ref="O684:O685"/>
    <mergeCell ref="P664:P665"/>
    <mergeCell ref="P624:P625"/>
    <mergeCell ref="O644:O645"/>
    <mergeCell ref="P644:P645"/>
    <mergeCell ref="P744:P745"/>
    <mergeCell ref="E724:E725"/>
    <mergeCell ref="N724:N725"/>
    <mergeCell ref="O724:O725"/>
    <mergeCell ref="P724:P725"/>
    <mergeCell ref="V744:V745"/>
    <mergeCell ref="D724:D725"/>
    <mergeCell ref="T744:T745"/>
    <mergeCell ref="D764:D765"/>
    <mergeCell ref="D784:D785"/>
    <mergeCell ref="E784:E785"/>
    <mergeCell ref="N784:N785"/>
    <mergeCell ref="O784:O785"/>
    <mergeCell ref="P784:P785"/>
    <mergeCell ref="D704:D705"/>
    <mergeCell ref="E764:E765"/>
    <mergeCell ref="N764:N765"/>
    <mergeCell ref="O764:O765"/>
    <mergeCell ref="P764:P765"/>
    <mergeCell ref="O744:O745"/>
    <mergeCell ref="E704:E705"/>
    <mergeCell ref="N704:N705"/>
    <mergeCell ref="O704:O705"/>
    <mergeCell ref="P704:P705"/>
    <mergeCell ref="D644:D645"/>
    <mergeCell ref="D664:D665"/>
    <mergeCell ref="E624:E625"/>
    <mergeCell ref="E644:E645"/>
    <mergeCell ref="E664:E665"/>
    <mergeCell ref="N664:N665"/>
    <mergeCell ref="N624:N625"/>
    <mergeCell ref="N644:N645"/>
    <mergeCell ref="D624:D625"/>
    <mergeCell ref="O584:O585"/>
    <mergeCell ref="V584:V585"/>
    <mergeCell ref="P584:P585"/>
    <mergeCell ref="E604:E605"/>
    <mergeCell ref="N604:N605"/>
    <mergeCell ref="O604:O605"/>
    <mergeCell ref="D604:D605"/>
    <mergeCell ref="D564:D565"/>
    <mergeCell ref="D584:D585"/>
    <mergeCell ref="E564:E565"/>
    <mergeCell ref="U564:U565"/>
    <mergeCell ref="V564:V565"/>
    <mergeCell ref="P564:P565"/>
    <mergeCell ref="T584:T585"/>
    <mergeCell ref="U584:U585"/>
    <mergeCell ref="T564:T565"/>
    <mergeCell ref="T504:T505"/>
    <mergeCell ref="T524:T525"/>
    <mergeCell ref="N564:N565"/>
    <mergeCell ref="O564:O565"/>
    <mergeCell ref="V484:V485"/>
    <mergeCell ref="E444:E445"/>
    <mergeCell ref="N444:N445"/>
    <mergeCell ref="O484:O485"/>
    <mergeCell ref="P504:P505"/>
    <mergeCell ref="P544:P545"/>
    <mergeCell ref="P524:P525"/>
    <mergeCell ref="U544:U545"/>
    <mergeCell ref="T544:T545"/>
    <mergeCell ref="P464:P465"/>
    <mergeCell ref="T444:T445"/>
    <mergeCell ref="U444:U445"/>
    <mergeCell ref="P484:P485"/>
    <mergeCell ref="P444:P445"/>
    <mergeCell ref="T484:T485"/>
    <mergeCell ref="U484:U485"/>
    <mergeCell ref="T464:T465"/>
    <mergeCell ref="U464:U465"/>
    <mergeCell ref="V464:V465"/>
    <mergeCell ref="E424:E425"/>
    <mergeCell ref="N424:N425"/>
    <mergeCell ref="V404:V405"/>
    <mergeCell ref="D484:D485"/>
    <mergeCell ref="E544:E545"/>
    <mergeCell ref="N544:N545"/>
    <mergeCell ref="O544:O545"/>
    <mergeCell ref="D524:D525"/>
    <mergeCell ref="D544:D545"/>
    <mergeCell ref="O444:O445"/>
    <mergeCell ref="E464:E465"/>
    <mergeCell ref="N464:N465"/>
    <mergeCell ref="D464:D465"/>
    <mergeCell ref="E524:E525"/>
    <mergeCell ref="N524:N525"/>
    <mergeCell ref="O524:O525"/>
    <mergeCell ref="N504:N505"/>
    <mergeCell ref="O504:O505"/>
    <mergeCell ref="D504:D505"/>
    <mergeCell ref="E484:E485"/>
    <mergeCell ref="N484:N485"/>
    <mergeCell ref="O464:O465"/>
    <mergeCell ref="D444:D445"/>
    <mergeCell ref="V524:V525"/>
    <mergeCell ref="U424:U425"/>
    <mergeCell ref="T364:T365"/>
    <mergeCell ref="U364:U365"/>
    <mergeCell ref="T404:T405"/>
    <mergeCell ref="V444:V445"/>
    <mergeCell ref="V364:V365"/>
    <mergeCell ref="V384:V385"/>
    <mergeCell ref="U384:U385"/>
    <mergeCell ref="T384:T385"/>
    <mergeCell ref="V424:V425"/>
    <mergeCell ref="P424:P425"/>
    <mergeCell ref="O424:O425"/>
    <mergeCell ref="N384:N385"/>
    <mergeCell ref="O384:O385"/>
    <mergeCell ref="P384:P385"/>
    <mergeCell ref="N404:N405"/>
    <mergeCell ref="O404:O405"/>
    <mergeCell ref="P404:P405"/>
    <mergeCell ref="T424:T425"/>
    <mergeCell ref="N324:N325"/>
    <mergeCell ref="O324:O325"/>
    <mergeCell ref="D364:D365"/>
    <mergeCell ref="D324:D325"/>
    <mergeCell ref="O304:O305"/>
    <mergeCell ref="D344:D345"/>
    <mergeCell ref="U404:U405"/>
    <mergeCell ref="E324:E325"/>
    <mergeCell ref="P364:P365"/>
    <mergeCell ref="D384:D385"/>
    <mergeCell ref="D404:D405"/>
    <mergeCell ref="E344:E345"/>
    <mergeCell ref="N344:N345"/>
    <mergeCell ref="O344:O345"/>
    <mergeCell ref="E304:E305"/>
    <mergeCell ref="N304:N305"/>
    <mergeCell ref="T344:T345"/>
    <mergeCell ref="U344:U345"/>
    <mergeCell ref="N364:N365"/>
    <mergeCell ref="O364:O365"/>
    <mergeCell ref="E384:E385"/>
    <mergeCell ref="E404:E405"/>
    <mergeCell ref="V304:V305"/>
    <mergeCell ref="U284:U285"/>
    <mergeCell ref="V284:V285"/>
    <mergeCell ref="T284:T285"/>
    <mergeCell ref="V264:V265"/>
    <mergeCell ref="P344:P345"/>
    <mergeCell ref="T324:T325"/>
    <mergeCell ref="U324:U325"/>
    <mergeCell ref="V324:V325"/>
    <mergeCell ref="P324:P325"/>
    <mergeCell ref="U304:U305"/>
    <mergeCell ref="T304:T305"/>
    <mergeCell ref="U264:U265"/>
    <mergeCell ref="P304:P305"/>
    <mergeCell ref="V344:V345"/>
    <mergeCell ref="P284:P285"/>
    <mergeCell ref="E284:E285"/>
    <mergeCell ref="N284:N285"/>
    <mergeCell ref="O284:O285"/>
    <mergeCell ref="E264:E265"/>
    <mergeCell ref="N264:N265"/>
    <mergeCell ref="O264:O265"/>
    <mergeCell ref="O224:O225"/>
    <mergeCell ref="D244:D245"/>
    <mergeCell ref="D224:D225"/>
    <mergeCell ref="E224:E225"/>
    <mergeCell ref="N244:N245"/>
    <mergeCell ref="E244:E245"/>
    <mergeCell ref="O244:O245"/>
    <mergeCell ref="E204:E205"/>
    <mergeCell ref="N224:N225"/>
    <mergeCell ref="T184:T185"/>
    <mergeCell ref="U184:U185"/>
    <mergeCell ref="E184:E185"/>
    <mergeCell ref="D184:D185"/>
    <mergeCell ref="T204:T205"/>
    <mergeCell ref="O184:O185"/>
    <mergeCell ref="O204:O205"/>
    <mergeCell ref="D204:D205"/>
    <mergeCell ref="P204:P205"/>
    <mergeCell ref="V204:V205"/>
    <mergeCell ref="V244:V245"/>
    <mergeCell ref="P264:P265"/>
    <mergeCell ref="T264:T265"/>
    <mergeCell ref="U244:U245"/>
    <mergeCell ref="T224:T225"/>
    <mergeCell ref="U224:U225"/>
    <mergeCell ref="U204:U205"/>
    <mergeCell ref="T244:T245"/>
    <mergeCell ref="P224:P225"/>
    <mergeCell ref="P244:P245"/>
    <mergeCell ref="P164:P165"/>
    <mergeCell ref="T164:T165"/>
    <mergeCell ref="V184:V185"/>
    <mergeCell ref="T144:T145"/>
    <mergeCell ref="U144:U145"/>
    <mergeCell ref="V144:V145"/>
    <mergeCell ref="U164:U165"/>
    <mergeCell ref="V164:V165"/>
    <mergeCell ref="P144:P145"/>
    <mergeCell ref="P184:P185"/>
    <mergeCell ref="U124:U125"/>
    <mergeCell ref="V124:V125"/>
    <mergeCell ref="Z104:Z105"/>
    <mergeCell ref="AA104:AA105"/>
    <mergeCell ref="AB104:AB105"/>
    <mergeCell ref="T104:T105"/>
    <mergeCell ref="AB64:AB65"/>
    <mergeCell ref="V64:V65"/>
    <mergeCell ref="Z64:Z65"/>
    <mergeCell ref="AA64:AA65"/>
    <mergeCell ref="U64:U65"/>
    <mergeCell ref="V104:V105"/>
    <mergeCell ref="AA84:AA85"/>
    <mergeCell ref="U104:U105"/>
    <mergeCell ref="U84:U85"/>
    <mergeCell ref="V84:V85"/>
    <mergeCell ref="Z84:Z85"/>
    <mergeCell ref="AB84:AB85"/>
    <mergeCell ref="Z124:Z125"/>
    <mergeCell ref="AA124:AA125"/>
    <mergeCell ref="AB124:AB125"/>
    <mergeCell ref="O64:O65"/>
    <mergeCell ref="P64:P65"/>
    <mergeCell ref="T64:T65"/>
    <mergeCell ref="T84:T85"/>
    <mergeCell ref="P84:P85"/>
    <mergeCell ref="O124:O125"/>
    <mergeCell ref="P124:P125"/>
    <mergeCell ref="O104:O105"/>
    <mergeCell ref="P104:P105"/>
    <mergeCell ref="T124:T125"/>
    <mergeCell ref="O164:O165"/>
    <mergeCell ref="D104:D105"/>
    <mergeCell ref="D124:D125"/>
    <mergeCell ref="D144:D145"/>
    <mergeCell ref="D164:D165"/>
    <mergeCell ref="E144:E145"/>
    <mergeCell ref="O144:O145"/>
    <mergeCell ref="E104:E105"/>
    <mergeCell ref="E124:E125"/>
    <mergeCell ref="C524:C525"/>
    <mergeCell ref="C184:C185"/>
    <mergeCell ref="C204:C205"/>
    <mergeCell ref="A1:C1"/>
    <mergeCell ref="H1:K1"/>
    <mergeCell ref="D64:D65"/>
    <mergeCell ref="C64:C65"/>
    <mergeCell ref="E64:E65"/>
    <mergeCell ref="C84:C85"/>
    <mergeCell ref="D84:D85"/>
    <mergeCell ref="E84:E85"/>
    <mergeCell ref="C104:C105"/>
    <mergeCell ref="E164:E165"/>
    <mergeCell ref="D284:D285"/>
    <mergeCell ref="D264:D265"/>
    <mergeCell ref="D304:D305"/>
    <mergeCell ref="E364:E365"/>
    <mergeCell ref="D424:D425"/>
    <mergeCell ref="E504:E505"/>
    <mergeCell ref="C484:C485"/>
    <mergeCell ref="C424:C425"/>
    <mergeCell ref="C444:C445"/>
    <mergeCell ref="C124:C125"/>
    <mergeCell ref="C144:C145"/>
    <mergeCell ref="C164:C165"/>
    <mergeCell ref="C224:C225"/>
    <mergeCell ref="C244:C245"/>
    <mergeCell ref="C504:C505"/>
    <mergeCell ref="C344:C345"/>
    <mergeCell ref="C364:C365"/>
    <mergeCell ref="C384:C385"/>
    <mergeCell ref="C404:C405"/>
    <mergeCell ref="C264:C265"/>
    <mergeCell ref="C284:C285"/>
    <mergeCell ref="C304:C305"/>
    <mergeCell ref="C324:C325"/>
    <mergeCell ref="C464:C465"/>
    <mergeCell ref="C644:C645"/>
    <mergeCell ref="C664:C665"/>
    <mergeCell ref="C684:C685"/>
    <mergeCell ref="C704:C705"/>
    <mergeCell ref="C724:C725"/>
    <mergeCell ref="C744:C745"/>
    <mergeCell ref="C764:C765"/>
    <mergeCell ref="C544:C545"/>
    <mergeCell ref="C564:C565"/>
    <mergeCell ref="C1044:C1045"/>
    <mergeCell ref="N64:N65"/>
    <mergeCell ref="N104:N105"/>
    <mergeCell ref="N124:N125"/>
    <mergeCell ref="N144:N145"/>
    <mergeCell ref="N164:N165"/>
    <mergeCell ref="N184:N185"/>
    <mergeCell ref="N204:N205"/>
    <mergeCell ref="C964:C965"/>
    <mergeCell ref="C1004:C1005"/>
    <mergeCell ref="C1024:C1025"/>
    <mergeCell ref="C884:C885"/>
    <mergeCell ref="C904:C905"/>
    <mergeCell ref="C924:C925"/>
    <mergeCell ref="C944:C945"/>
    <mergeCell ref="C824:C825"/>
    <mergeCell ref="C844:C845"/>
    <mergeCell ref="C864:C865"/>
    <mergeCell ref="C984:C985"/>
    <mergeCell ref="C784:C785"/>
    <mergeCell ref="C804:C805"/>
    <mergeCell ref="C584:C585"/>
    <mergeCell ref="C604:C605"/>
    <mergeCell ref="C624:C625"/>
    <mergeCell ref="Z384:Z385"/>
    <mergeCell ref="AA384:AA385"/>
    <mergeCell ref="AB384:AB385"/>
    <mergeCell ref="Z404:Z405"/>
    <mergeCell ref="AA404:AA405"/>
    <mergeCell ref="AB404:AB405"/>
    <mergeCell ref="Z424:Z425"/>
    <mergeCell ref="AA424:AA425"/>
    <mergeCell ref="AB424:AB425"/>
    <mergeCell ref="Z444:Z445"/>
    <mergeCell ref="AA444:AA445"/>
    <mergeCell ref="AB444:AB445"/>
    <mergeCell ref="Z464:Z465"/>
    <mergeCell ref="AA464:AA465"/>
    <mergeCell ref="AB464:AB465"/>
    <mergeCell ref="Z484:Z485"/>
    <mergeCell ref="AA484:AA485"/>
    <mergeCell ref="AB484:AB485"/>
    <mergeCell ref="Z504:Z505"/>
    <mergeCell ref="AA504:AA505"/>
    <mergeCell ref="AB504:AB505"/>
    <mergeCell ref="Z524:Z525"/>
    <mergeCell ref="AA524:AA525"/>
    <mergeCell ref="AB524:AB525"/>
    <mergeCell ref="Z544:Z545"/>
    <mergeCell ref="AA544:AA545"/>
    <mergeCell ref="AB544:AB545"/>
    <mergeCell ref="Z564:Z565"/>
    <mergeCell ref="AA564:AA565"/>
    <mergeCell ref="AB564:AB565"/>
    <mergeCell ref="Z584:Z585"/>
    <mergeCell ref="AA584:AA585"/>
    <mergeCell ref="AB584:AB585"/>
    <mergeCell ref="Z604:Z605"/>
    <mergeCell ref="AA604:AA605"/>
    <mergeCell ref="AB604:AB605"/>
    <mergeCell ref="Z624:Z625"/>
    <mergeCell ref="AA624:AA625"/>
    <mergeCell ref="AB624:AB625"/>
    <mergeCell ref="Z644:Z645"/>
    <mergeCell ref="AA644:AA645"/>
    <mergeCell ref="AB644:AB645"/>
    <mergeCell ref="Z664:Z665"/>
    <mergeCell ref="AA664:AA665"/>
    <mergeCell ref="AB664:AB665"/>
    <mergeCell ref="Z684:Z685"/>
    <mergeCell ref="AA684:AA685"/>
    <mergeCell ref="AB684:AB685"/>
    <mergeCell ref="Z704:Z705"/>
    <mergeCell ref="AA704:AA705"/>
    <mergeCell ref="AB704:AB705"/>
    <mergeCell ref="Z724:Z725"/>
    <mergeCell ref="AA724:AA725"/>
    <mergeCell ref="AB724:AB725"/>
    <mergeCell ref="Z744:Z745"/>
    <mergeCell ref="AA744:AA745"/>
    <mergeCell ref="AB744:AB745"/>
    <mergeCell ref="Z764:Z765"/>
    <mergeCell ref="AA764:AA765"/>
    <mergeCell ref="AB764:AB765"/>
    <mergeCell ref="Z784:Z785"/>
    <mergeCell ref="AA784:AA785"/>
    <mergeCell ref="AB784:AB785"/>
    <mergeCell ref="Z804:Z805"/>
    <mergeCell ref="AA804:AA805"/>
    <mergeCell ref="AB804:AB805"/>
    <mergeCell ref="Z824:Z825"/>
    <mergeCell ref="AA824:AA825"/>
    <mergeCell ref="AB824:AB825"/>
    <mergeCell ref="Z844:Z845"/>
    <mergeCell ref="AA844:AA845"/>
    <mergeCell ref="AB844:AB845"/>
    <mergeCell ref="Z864:Z865"/>
    <mergeCell ref="AA864:AA865"/>
    <mergeCell ref="AB864:AB865"/>
    <mergeCell ref="Z884:Z885"/>
    <mergeCell ref="AA884:AA885"/>
    <mergeCell ref="AB884:AB885"/>
    <mergeCell ref="Z904:Z905"/>
    <mergeCell ref="AA904:AA905"/>
    <mergeCell ref="AB904:AB905"/>
    <mergeCell ref="Z924:Z925"/>
    <mergeCell ref="AA924:AA925"/>
    <mergeCell ref="AB924:AB925"/>
    <mergeCell ref="Z944:Z945"/>
    <mergeCell ref="AA944:AA945"/>
    <mergeCell ref="AB944:AB945"/>
    <mergeCell ref="Z964:Z965"/>
    <mergeCell ref="AA964:AA965"/>
    <mergeCell ref="AB964:AB965"/>
    <mergeCell ref="Z984:Z985"/>
    <mergeCell ref="AA984:AA985"/>
    <mergeCell ref="AB984:AB985"/>
    <mergeCell ref="Z1044:Z1045"/>
    <mergeCell ref="AA1044:AA1045"/>
    <mergeCell ref="AB1044:AB1045"/>
    <mergeCell ref="Z1004:Z1005"/>
    <mergeCell ref="AA1004:AA1005"/>
    <mergeCell ref="AB1004:AB1005"/>
    <mergeCell ref="Z1024:Z1025"/>
    <mergeCell ref="AA1024:AA1025"/>
    <mergeCell ref="AB1024:AB1025"/>
  </mergeCells>
  <conditionalFormatting sqref="H3:H52">
    <cfRule type="cellIs" dxfId="224" priority="3" stopIfTrue="1" operator="notEqual">
      <formula>G3</formula>
    </cfRule>
  </conditionalFormatting>
  <conditionalFormatting sqref="O66:O76 O86:O96 O106:O116 O126:O136 O146:O156 O166:O176 O186:O196 O206:O216 O226:O236 O246:O256 O266:O276 O286:O296 O306:O316 O326:O336 O346:O356 O366:O376 O386:O396 O406:O416 O426:O436 O446:O456 O466:O476 O486:O496 O506:O516 O526:O536 O546:O556 O566:O576 O586:O596 O606:O616 O626:O636 O646:O656 O666:O676 O686:O696 O706:O716 O726:O736 O746:O756 O766:O776 O786:O796 O806:O816 O826:O836 O846:O856 O866:O876 O886:O896 O906:O916 O926:O936 O946:O956 O966:O976 O986:O996 O1006:O1016 O1026:O1036 O1046:O1056 U66:U76 U86:U96 U106:U116 U126:U136 U146:U156 U166:U176 U186:U196 U206:U216 U226:U236 U246:U256 U266:U276 U286:U296 U306:U316 U326:U336 U346:U356 U366:U376 U386:U396 U406:U416 U426:U436 U446:U456 U466:U476 U486:U496 U506:U516 U526:U536 U546:U556 U566:U576 U586:U596 U606:U616 U626:U636 U646:U656 U666:U676 U686:U696 U706:U716 U726:U736 U746:U756 U766:U776 U786:U796 U806:U816 U826:U836 U846:U856 U866:U876 U886:U896 U906:U916 U926:U936 U946:U956 U966:U976 U986:U996 U1006:U1016 U1026:U1036 U1046:U1056 AA1046:AA1055 AA86:AA95 AA106:AA115 AA126:AA135 AA146:AA155 AA166:AA175 AA186:AA195 AA206:AA215 AA226:AA235 AA246:AA255 AA266:AA275 AA286:AA295 AA306:AA315 AA326:AA335 AA346:AA355 AA366:AA375 AA386:AA395 AA406:AA415 AA426:AA435 AA446:AA455 AA466:AA475 AA486:AA495 AA506:AA515 AA526:AA535 AA546:AA555 AA566:AA575 AA586:AA595 AA606:AA615 AA626:AA635 AA646:AA655 AA666:AA675 AA686:AA695 AA706:AA715 AA726:AA735 AA746:AA755 AA766:AA775 AA786:AA795 AA806:AA815 AA826:AA835 AA846:AA855 AA866:AA875 AA886:AA895 AA906:AA915 AA926:AA935 AA946:AA955 AA966:AA975 AA986:AA995 AA1006:AA1015 AA1026:AA1035 D66:D76 D86:D96 D106:D116 D126:D136 D146:D156 D166:D176 D186:D196 D206:D216 D226:D236 D246:D256 D266:D276 D286:D296 D306:D316 D326:D336 D346:D356 D366:D376 D386:D396 D406:D416 D426:D436 D446:D456 D466:D476 D486:D496 D506:D516 D526:D536 D546:D556 D566:D576 D586:D596 D606:D616 D626:D636 D646:D656 D666:D676 D686:D696 D706:D716 D726:D736 D746:D756 D766:D776 D786:D796 D806:D816 D826:D836 D846:D856 D866:D876 D886:D896 D906:D916 D926:D936 D946:D956 D966:D976 D986:D996 D1006:D1016 D1026:D1036 D1046:D1056 AA66:AA75 B3:B13">
    <cfRule type="expression" dxfId="223" priority="4" stopIfTrue="1">
      <formula>AND(COUNTA(B3)=1,(OR(B3-$C$62&lt;0,B3-$E$62+61&gt;0)))</formula>
    </cfRule>
  </conditionalFormatting>
  <conditionalFormatting sqref="N66:N76 N86:N96 N106:N116 N126:N136 N146:N156 N166:N176 N186:N196 N206:N216 N226:N236 N246:N256 N266:N276 N286:N296 N306:N316 N326:N336 N346:N356 N366:N376 N386:N396 N406:N416 N426:N436 N446:N456 N466:N476 N486:N496 N506:N516 N526:N536 N546:N556 N566:N576 N586:N596 N606:N616 N626:N636 N646:N656 N666:N676 N686:N696 N706:N716 N726:N736 N746:N756 N766:N776 N786:N796 N806:N816 N826:N836 N846:N856 N866:N876 N886:N896 N906:N916 N926:N936 N946:N956 N966:N976 N986:N996 N1006:N1016 N1026:N1036 N1046:N1056 T66:T76 T86:T96 T106:T116 T126:T136 T146:T156 T166:T176 T186:T196 T206:T216 T226:T236 T246:T256 T266:T276 T286:T296 T306:T316 T326:T336 T346:T356 T366:T376 T386:T396 T406:T416 T426:T436 T446:T456 T466:T476 T486:T496 T506:T516 T526:T536 T546:T556 T566:T576 T586:T596 T606:T616 T626:T636 T646:T656 T666:T676 T686:T696 T706:T716 T726:T736 T746:T756 T766:T776 T786:T796 T806:T816 T826:T836 T846:T856 T866:T876 T886:T896 T906:T916 T926:T936 T946:T956 T966:T976 T986:T996 T1006:T1016 T1026:T1036 T1046:T1056 Z1046:Z1055 C1046:C1056 Z86:Z95 Z106:Z115 Z126:Z135 Z146:Z155 Z166:Z175 Z186:Z195 Z206:Z215 Z226:Z235 Z246:Z255 Z266:Z275 Z286:Z295 Z306:Z315 Z326:Z335 Z346:Z355 Z366:Z375 Z386:Z395 Z406:Z415 Z426:Z435 Z446:Z455 Z466:Z475 Z486:Z495 Z506:Z515 Z526:Z535 Z546:Z555 Z566:Z575 Z586:Z595 Z606:Z615 Z626:Z635 Z646:Z655 Z666:Z675 Z686:Z695 Z706:Z715 Z726:Z735 Z746:Z755 Z766:Z775 Z786:Z795 Z806:Z815 Z826:Z835 Z846:Z855 Z866:Z875 Z886:Z895 Z906:Z915 Z926:Z935 Z946:Z955 Z966:Z975 Z986:Z995 Z1006:Z1015 Z1026:Z1035 C66:C76 C86:C96 C106:C116 C126:C136 C146:C156 C166:C176 C186:C196 C206:C216 C226:C236 C246:C256 C266:C276 C286:C296 C306:C316 C326:C336 C346:C356 C366:C376 C386:C396 C406:C416 C426:C436 C446:C456 C466:C476 C486:C496 C506:C516 C526:C536 C546:C556 C566:C576 C586:C596 C606:C616 C626:C636 C646:C656 C666:C676 C686:C696 C706:C716 C726:C736 C746:C756 C766:C776 C786:C796 C806:C816 C826:C836 C846:C856 C866:C876 C886:C896 C906:C916 C926:C936 C946:C956 C966:C976 C986:C996 C1006:C1016 C1026:C1036 Z66:Z75">
    <cfRule type="expression" dxfId="222" priority="5" stopIfTrue="1">
      <formula>AND(COUNTA(C66)=1,(OR(C66-$C$62&lt;0,C66-$E$62&gt;0)))</formula>
    </cfRule>
  </conditionalFormatting>
  <conditionalFormatting sqref="A54:G54">
    <cfRule type="expression" dxfId="221" priority="6" stopIfTrue="1">
      <formula>($A$54=0)</formula>
    </cfRule>
  </conditionalFormatting>
  <conditionalFormatting sqref="A58:A59">
    <cfRule type="expression" dxfId="220" priority="2">
      <formula>$A$43=0</formula>
    </cfRule>
  </conditionalFormatting>
  <conditionalFormatting sqref="A1:AB1056">
    <cfRule type="expression" dxfId="219" priority="1">
      <formula>$A$59=0</formula>
    </cfRule>
  </conditionalFormatting>
  <dataValidations count="6">
    <dataValidation type="decimal" allowBlank="1" showInputMessage="1" showErrorMessage="1" error="נא להזין את הסכום ששולם בפועל בש&quot;ח." sqref="P846:P856 V846:V856 P1046:P1056 E1046:E1056 E846:E856 V1046:V1056 AB846:AB856 E66:E84 P66:P84 V66:V84 AB66:AB84 E86:E104 P86:P104 V86:V104 AB86:AB104 E106:E124 P106:P124 V106:V124 AB106:AB124 E126:E144 P126:P144 V126:V144 AB126:AB144 E146:E164 P146:P164 V146:V164 AB146:AB164 E166:E184 P166:P184 V166:V184 AB166:AB184 E186:E204 P186:P204 V186:V204 AB186:AB204 E206:E224 P206:P224 AB206:AB224 E226:E244 P226:P244 V206:V244 AB226:AB244 E246:E264 P246:P264 V246:V264 AB246:AB264 E266:E284 P266:P284 V266:V284 AB266:AB284 E286:E304 P286:P304 V286:V304 AB286:AB304 E306:E324 P306:P324 V306:V324 AB306:AB324 E326:E344 P326:P344 V326:V344 AB326:AB344 E346:E364 P346:P364 V346:V364 AB346:AB364 E366:E384 P366:P384 V366:V384 AB366:AB384 E386:E404 P386:P404 V386:V404 AB386:AB404 E406:E424 P406:P424 V406:V424 AB406:AB424 E426:E444 P426:P444 V426:V444 AB426:AB444 E446:E464 P446:P464 V446:V464 AB446:AB464 E466:E484 P466:P484 V466:V484 AB466:AB484 E486:E504 P486:P504 V486:V504 AB486:AB504 E506:E524 P506:P524 V506:V524 AB506:AB524 E526:E544 P526:P544">
      <formula1>-999999999</formula1>
      <formula2>999999999</formula2>
    </dataValidation>
    <dataValidation type="decimal" allowBlank="1" showInputMessage="1" showErrorMessage="1" error="נא להזין את הסכום ששולם בפועל בש&quot;ח." sqref="AB1006:AB1024 E1026:E1044 P1026:P1044 V1026:V1044 AB1026:AB1044 AB1046:AB1056 V526:V544 AB526:AB544 E546:E564 P546:P564 V546:V564 AB546:AB564 E566:E584 P566:P584 V566:V584 AB566:AB584 E586:E604 P586:P604 V586:V604 AB586:AB604 E606:E624 P606:P624 V606:V624 AB606:AB624 E626:E644 P626:P644 V626:V644 AB626:AB644 E646:E664 P646:P664 V646:V664 AB646:AB664 E666:E684 P666:P684 V666:V684 AB666:AB684 E686:E704 P686:P704 V686:V704 AB686:AB704 E706:E724 P706:P724 V706:V724 AB706:AB724 E726:E744 P726:P744 V726:V744 AB726:AB744 E746:E764 P746:P764 V746:V764 AB746:AB764 E766:E784 P766:P784 V766:V784 AB766:AB784 E786:E804 P786:P804 V786:V804 AB786:AB804 E806:E824 P806:P824 V806:V824 AB806:AB824 E826:E844 P826:P844 V826:V844 AB826:AB844 E864 P864 V864 AB864 E866:E884 P866:P884 V866:V884 AB866:AB884 E886:E904 P886:P904 V886:V904 AB886:AB904 E906:E924 P906:P924 V906:V924 AB906:AB924 E926:E944 P926:P944 V926:V944 AB926:AB944 E946:E964 P946:P964 V946:V964 AB946:AB964 E966:E984 P966:P984 V966:V984 AB966:AB984 E986:E1004 P986:P1004 V986:V1004 AB986:AB1004">
      <formula1>-999999999</formula1>
      <formula2>999999999</formula2>
    </dataValidation>
    <dataValidation type="decimal" allowBlank="1" showInputMessage="1" showErrorMessage="1" error="נא להזין את הסכום ששולם בפועל בש&quot;ח." sqref="E1006:E1024 P1006:P1024 V1006:V1024">
      <formula1>-999999999</formula1>
      <formula2>999999999</formula2>
    </dataValidation>
    <dataValidation type="date" operator="greaterThan" allowBlank="1" showInputMessage="1" showErrorMessage="1" error="הזנת תאריך שגויה, נא להזין שנית:_x000a_DD/MM/YYYY" sqref="T986:U1003 Z1006:AA1023 Z986:AA1003 Z966:AA983 Z946:AA963 Z926:AA943 Z906:AA923 Z886:AA903 Z866:AA883 Z826:AA843 Z806:AA823 Z786:AA803 Z766:AA783 Z746:AA763 Z726:AA743 Z706:AA723 Z686:AA703 Z666:AA683 Z646:AA663 Z626:AA643 Z606:AA623 Z586:AA603 Z566:AA583 Z546:AA563 Z526:AA543 Z506:AA523 Z486:AA503 Z466:AA483 Z446:AA463 Z426:AA443 Z406:AA423 Z386:AA403 Z366:AA383 Z346:AA363 Z326:AA343 Z306:AA323 Z286:AA303 Z266:AA283 Z246:AA263 Z226:AA243 Z206:AA223 Z186:AA203 Z166:AA183 Z146:AA163 Z126:AA143 Z106:AA123 Z86:AA103 Z66:AA83 Z846:AA856 Z1046:AA1056 Z1026:AA1043 T966:U983 T946:U963 T926:U943 T906:U923 T886:U903 T866:U883 T826:U843 T806:U823 T786:U803 T766:U783 T746:U763 T726:U743 T706:U723 T686:U703 T666:U683 T646:U663 T626:U643 T606:U623 T586:U603 T566:U583 T546:U563 T526:U543 T506:U523 T486:U503 T466:U483 T446:U463 T426:U443 T406:U423 T386:U403 T366:U383 T346:U363 T326:U343 T306:U323 T286:U303 T266:U283 T246:U263 T226:U243 T206:U223 T186:U203 T166:U183 T146:U163 T126:U143 T106:U123 T86:U103 T66:U83 T846:U856 T1046:U1056 T1026:U1043 N1006:O1023">
      <formula1>36526</formula1>
    </dataValidation>
    <dataValidation type="date" operator="greaterThan" allowBlank="1" showInputMessage="1" showErrorMessage="1" error="הזנת תאריך שגויה, נא להזין שנית:_x000a_DD/MM/YYYY" sqref="N986:O1003 N966:O983 N946:O963 N926:O943 N906:O923 N886:O903 N866:O883 N826:O843 N806:O823 N786:O803 N766:O783 N746:O763 N726:O743 N706:O723 N686:O703 N666:O683 N646:O663 N626:O643 N606:O623 N586:O603 N566:O583 N546:O563 N526:O543 N506:O523 N486:O503 N466:O483 N446:O463 N426:O443 N406:O423 N386:O403 N366:O383 N346:O363 N326:O343 N306:O323 N286:O303 N266:O283 N246:O263 N226:O243 N206:O223 N186:O203 N166:O183 N146:O163 N126:O143 N106:O123 N86:O103 N66:O83 N846:O856 N1046:O1056 N1026:O1043 T1006:U1023 C1026:D1043 C1046:D1056 C846:D856 C66:D83 C86:D103 C106:D123 C126:D143 C146:D163 C166:D183 C186:D203 C206:D223 C226:D243 C246:D263 C266:D283 C286:D303 C306:D323 C326:D343 C346:D363 C366:D383 C386:D403 C406:D423 C426:D443 C446:D463 C466:D483 C486:D503 C506:D523 C526:D543 C546:D563 C566:D583 C586:D603 C606:D623 C626:D643 C646:D663 C666:D683 C686:D703 C706:D723 C726:D743 C746:D763 C766:D783 C786:D803 C806:D823 C826:D843 C866:D883 C886:D903 C906:D923 C926:D943 C946:D963 C966:D983 C986:D1003 C1006:D1023">
      <formula1>36526</formula1>
    </dataValidation>
    <dataValidation type="decimal" allowBlank="1" showInputMessage="1" showErrorMessage="1" sqref="D3:E52">
      <formula1>0</formula1>
      <formula2>999999999</formula2>
    </dataValidation>
  </dataValidations>
  <hyperlinks>
    <hyperlink ref="B85" location="חומרים!C4" tooltip="הקשה על התא, תחזיר אותך לטבלת החומרים המרכזת" display="חומרים!C4"/>
    <hyperlink ref="B105" location="חומרים!C5" tooltip="הקשה על התא, תחזיר אותך לטבלת החומרים המרכזת" display="חומרים!C5"/>
    <hyperlink ref="B125" location="חומרים!C6" tooltip="הקשה על התא, תחזיר אותך לטבלת החומרים המרכזת" display="חומרים!C6"/>
    <hyperlink ref="B145" location="חומרים!C7" tooltip="הקשה על התא, תחזיר אותך לטבלת החומרים המרכזת" display="חומרים!C7"/>
    <hyperlink ref="B165" location="חומרים!C8" tooltip="הקשה על התא, תחזיר אותך לטבלת החומרים המרכזת" display="חומרים!C8"/>
    <hyperlink ref="B185" location="חומרים!C9" tooltip="הקשה על התא, תחזיר אותך לטבלת החומרים המרכזת" display="חומרים!C9"/>
    <hyperlink ref="B205" location="חומרים!C10" tooltip="הקשה על התא, תחזיר אותך לטבלת החומרים המרכזת" display="חומרים!C10"/>
    <hyperlink ref="B225" location="חומרים!C11" tooltip="הקשה על התא, תחזיר אותך לטבלת החומרים המרכזת" display="חומרים!C11"/>
    <hyperlink ref="B245" location="חומרים!C12" tooltip="הקשה על התא, תחזיר אותך לטבלת החומרים המרכזת" display="חומרים!C12"/>
    <hyperlink ref="B265" location="חומרים!C13" tooltip="הקשה על התא, תחזיר אותך לטבלת החומרים המרכזת" display="חומרים!C13"/>
    <hyperlink ref="B285" location="חומרים!C14" tooltip="הקשה על התא, תחזיר אותך לטבלת החומרים המרכזת" display="חומרים!C14"/>
    <hyperlink ref="B305" location="חומרים!C15" tooltip="הקשה על התא, תחזיר אותך לטבלת החומרים המרכזת" display="חומרים!C15"/>
    <hyperlink ref="B325" location="חומרים!C16" tooltip="הקשה על התא, תחזיר אותך לטבלת החומרים המרכזת" display="חומרים!C16"/>
    <hyperlink ref="B345" location="חומרים!C17" tooltip="הקשה על התא, תחזיר אותך לטבלת החומרים המרכזת" display="חומרים!C17"/>
    <hyperlink ref="B365" location="חומרים!C18" tooltip="הקשה על התא, תחזיר אותך לטבלת החומרים המרכזת" display="חומרים!C18"/>
    <hyperlink ref="B385" location="חומרים!C19" tooltip="הקשה על התא, תחזיר אותך לטבלת החומרים המרכזת" display="חומרים!C19"/>
    <hyperlink ref="B405" location="חומרים!C20" tooltip="הקשה על התא, תחזיר אותך לטבלת החומרים המרכזת" display="חומרים!C20"/>
    <hyperlink ref="B425" location="חומרים!C21" tooltip="הקשה על התא, תחזיר אותך לטבלת החומרים המרכזת" display="חומרים!C21"/>
    <hyperlink ref="B445" location="חומרים!C22" tooltip="הקשה על התא, תחזיר אותך לטבלת החומרים המרכזת" display="חומרים!C22"/>
    <hyperlink ref="B465" location="חומרים!C23" tooltip="הקשה על התא, תחזיר אותך לטבלת החומרים המרכזת" display="חומרים!C23"/>
    <hyperlink ref="B485" location="חומרים!C24" tooltip="הקשה על התא, תחזיר אותך לטבלת החומרים המרכזת" display="חומרים!C24"/>
    <hyperlink ref="B505" location="חומרים!C25" tooltip="הקשה על התא, תחזיר אותך לטבלת החומרים המרכזת" display="חומרים!C25"/>
    <hyperlink ref="B525" location="חומרים!C26" tooltip="הקשה על התא, תחזיר אותך לטבלת החומרים המרכזת" display="חומרים!C26"/>
    <hyperlink ref="B545" location="חומרים!C27" tooltip="הקשה על התא, תחזיר אותך לטבלת החומרים המרכזת" display="חומרים!C27"/>
    <hyperlink ref="B565" location="חומרים!C28" tooltip="הקשה על התא, תחזיר אותך לטבלת החומרים המרכזת" display="חומרים!C28"/>
    <hyperlink ref="B585" location="חומרים!C29" tooltip="הקשה על התא, תחזיר אותך לטבלת החומרים המרכזת" display="חומרים!C29"/>
    <hyperlink ref="B605" location="חומרים!C30" tooltip="הקשה על התא, תחזיר אותך לטבלת החומרים המרכזת" display="חומרים!C30"/>
    <hyperlink ref="B625" location="חומרים!C31" tooltip="הקשה על התא, תחזיר אותך לטבלת החומרים המרכזת" display="חומרים!C31"/>
    <hyperlink ref="B645" location="חומרים!C32" tooltip="הקשה על התא, תחזיר אותך לטבלת החומרים המרכזת" display="חומרים!C32"/>
    <hyperlink ref="C5" location="חומרים!A104:A116" tooltip="הקשה על התא תעביר אותך לטבלה מקושרת בה יש לפרט את החשבוניות הרלבנטיות לסעיף" display="חומרים!A104:A116"/>
    <hyperlink ref="C6" location="חומרים!A124:A136" tooltip="הקשה על התא תעביר אותך לטבלה מקושרת בה יש לפרט את החשבוניות הרלבנטיות לסעיף" display="חומרים!A124:A136"/>
    <hyperlink ref="C7" location="חומרים!A144:A156" tooltip="הקשה על התא תעביר אותך לטבלה מקושרת בה יש לפרט את החשבוניות הרלבנטיות לסעיף" display="חומרים!A144:A156"/>
    <hyperlink ref="C8" location="חומרים!A164:A176" tooltip="הקשה על התא תעביר אותך לטבלה מקושרת בה יש לפרט את החשבוניות הרלבנטיות לסעיף" display="חומרים!A164:A176"/>
    <hyperlink ref="C9" location="חומרים!A184:A196" tooltip="הקשה על התא תעביר אותך לטבלה מקושרת בה יש לפרט את החשבוניות הרלבנטיות לסעיף" display="חומרים!A184:A196"/>
    <hyperlink ref="C10" location="חומרים!A204:A216" tooltip="הקשה על התא תעביר אותך לטבלה מקושרת בה יש לפרט את החשבוניות הרלבנטיות לסעיף" display="חומרים!A204:A216"/>
    <hyperlink ref="C11" location="חומרים!A224:A236" tooltip="הקשה על התא תעביר אותך לטבלה מקושרת בה יש לפרט את החשבוניות הרלבנטיות לסעיף" display="חומרים!A224:A236"/>
    <hyperlink ref="C12" location="חומרים!A244:A256" tooltip="הקשה על התא תעביר אותך לטבלה מקושרת בה יש לפרט את החשבוניות הרלבנטיות לסעיף" display="חומרים!A244:A256"/>
    <hyperlink ref="C13" location="חומרים!A264:A276" tooltip="הקשה על התא תעביר אותך לטבלה מקושרת בה יש לפרט את החשבוניות הרלבנטיות לסעיף" display="חומרים!A264:A276"/>
    <hyperlink ref="C14" location="חומרים!A284:A296" tooltip="הקשה על התא תעביר אותך לטבלה מקושרת בה יש לפרט את החשבוניות הרלבנטיות לסעיף" display="חומרים!A284:A296"/>
    <hyperlink ref="C15" location="חומרים!A304:A316" tooltip="הקשה על התא תעביר אותך לטבלה מקושרת בה יש לפרט את החשבוניות הרלבנטיות לסעיף" display="חומרים!A304:A316"/>
    <hyperlink ref="C16" location="חומרים!A324:A336" tooltip="הקשה על התא תעביר אותך לטבלה מקושרת בה יש לפרט את החשבוניות הרלבנטיות לסעיף" display="חומרים!A324:A336"/>
    <hyperlink ref="C17" location="חומרים!A344:A356" tooltip="הקשה על התא תעביר אותך לטבלה מקושרת בה יש לפרט את החשבוניות הרלבנטיות לסעיף" display="חומרים!A344:A356"/>
    <hyperlink ref="C18" location="חומרים!A364:A376" tooltip="הקשה על התא תעביר אותך לטבלה מקושרת בה יש לפרט את החשבוניות הרלבנטיות לסעיף" display="חומרים!A364:A376"/>
    <hyperlink ref="C19" location="חומרים!A384:A396" tooltip="הקשה על התא תעביר אותך לטבלה מקושרת בה יש לפרט את החשבוניות הרלבנטיות לסעיף" display="חומרים!A384:A396"/>
    <hyperlink ref="C20" location="חומרים!A404:A416" tooltip="הקשה על התא תעביר אותך לטבלה מקושרת בה יש לפרט את החשבוניות הרלבנטיות לסעיף" display="חומרים!A404:A416"/>
    <hyperlink ref="C21" location="חומרים!A424:A436" tooltip="הקשה על התא תעביר אותך לטבלה מקושרת בה יש לפרט את החשבוניות הרלבנטיות לסעיף" display="חומרים!A424:A436"/>
    <hyperlink ref="C22" location="חומרים!A444:A456" tooltip="הקשה על התא תעביר אותך לטבלה מקושרת בה יש לפרט את החשבוניות הרלבנטיות לסעיף" display="חומרים!A444:A456"/>
    <hyperlink ref="C23" location="חומרים!A464:A476" tooltip="הקשה על התא תעביר אותך לטבלה מקושרת בה יש לפרט את החשבוניות הרלבנטיות לסעיף" display="חומרים!A464:A476"/>
    <hyperlink ref="C24" location="חומרים!A484:A496" tooltip="הקשה על התא תעביר אותך לטבלה מקושרת בה יש לפרט את החשבוניות הרלבנטיות לסעיף" display="חומרים!A484:A496"/>
    <hyperlink ref="C25" location="חומרים!A504:A516" tooltip="הקשה על התא תעביר אותך לטבלה מקושרת בה יש לפרט את החשבוניות הרלבנטיות לסעיף" display="חומרים!A504:A516"/>
    <hyperlink ref="C26" location="חומרים!A524:A536" tooltip="הקשה על התא תעביר אותך לטבלה מקושרת בה יש לפרט את החשבוניות הרלבנטיות לסעיף" display="חומרים!A524:A536"/>
    <hyperlink ref="C27" location="חומרים!A544:A556" tooltip="הקשה על התא תעביר אותך לטבלה מקושרת בה יש לפרט את החשבוניות הרלבנטיות לסעיף" display="חומרים!A544:A556"/>
    <hyperlink ref="C28" location="חומרים!A564:A576" tooltip="הקשה על התא תעביר אותך לטבלה מקושרת בה יש לפרט את החשבוניות הרלבנטיות לסעיף" display="חומרים!A564:A576"/>
    <hyperlink ref="C29" location="חומרים!A584:A596" tooltip="הקשה על התא תעביר אותך לטבלה מקושרת בה יש לפרט את החשבוניות הרלבנטיות לסעיף" display="חומרים!A584:A596"/>
    <hyperlink ref="C30" location="חומרים!A604:A616" tooltip="הקשה על התא תעביר אותך לטבלה מקושרת בה יש לפרט את החשבוניות הרלבנטיות לסעיף" display="חומרים!A604:A616"/>
    <hyperlink ref="C31" location="חומרים!A624:A636" tooltip="הקשה על התא תעביר אותך לטבלה מקושרת בה יש לפרט את החשבוניות הרלבנטיות לסעיף" display="חומרים!A624:A636"/>
    <hyperlink ref="C32" location="חומרים!A644:A656" tooltip="הקשה על התא תעביר אותך לטבלה מקושרת בה יש לפרט את החשבוניות הרלבנטיות לסעיף" display="חומרים!A644:A656"/>
    <hyperlink ref="C4" location="חומרים!A84:A96" tooltip="הקשה על התא תעביר אותך לטבלה מקושרת בה יש לפרט את החשבוניות הרלבנטיות לסעיף" display="חומרים!A84:A96"/>
    <hyperlink ref="M105" location="חומרים!C5" tooltip="הקשה על התא, תחזיר אותך לטבלת החומרים המרכזת" display="חומרים!C5"/>
    <hyperlink ref="M125" location="חומרים!C6" tooltip="הקשה על התא, תחזיר אותך לטבלת החומרים המרכזת" display="חומרים!C6"/>
    <hyperlink ref="M145" location="חומרים!C7" tooltip="הקשה על התא, תחזיר אותך לטבלת החומרים המרכזת" display="חומרים!C7"/>
    <hyperlink ref="M165" location="חומרים!C8" tooltip="הקשה על התא, תחזיר אותך לטבלת החומרים המרכזת" display="חומרים!C8"/>
    <hyperlink ref="M185" location="חומרים!C9" tooltip="הקשה על התא, תחזיר אותך לטבלת החומרים המרכזת" display="חומרים!C9"/>
    <hyperlink ref="M205" location="חומרים!C10" tooltip="הקשה על התא, תחזיר אותך לטבלת החומרים המרכזת" display="חומרים!C10"/>
    <hyperlink ref="M225" location="חומרים!C11" tooltip="הקשה על התא, תחזיר אותך לטבלת החומרים המרכזת" display="חומרים!C11"/>
    <hyperlink ref="M245" location="חומרים!C12" tooltip="הקשה על התא, תחזיר אותך לטבלת החומרים המרכזת" display="חומרים!C12"/>
    <hyperlink ref="M265" location="חומרים!C13" tooltip="הקשה על התא, תחזיר אותך לטבלת החומרים המרכזת" display="חומרים!C13"/>
    <hyperlink ref="M285" location="חומרים!C14" tooltip="הקשה על התא, תחזיר אותך לטבלת החומרים המרכזת" display="חומרים!C14"/>
    <hyperlink ref="M305" location="חומרים!C15" tooltip="הקשה על התא, תחזיר אותך לטבלת החומרים המרכזת" display="חומרים!C15"/>
    <hyperlink ref="M325" location="חומרים!C16" tooltip="הקשה על התא, תחזיר אותך לטבלת החומרים המרכזת" display="חומרים!C16"/>
    <hyperlink ref="M345" location="חומרים!C17" tooltip="הקשה על התא, תחזיר אותך לטבלת החומרים המרכזת" display="חומרים!C17"/>
    <hyperlink ref="M365" location="חומרים!C18" tooltip="הקשה על התא, תחזיר אותך לטבלת החומרים המרכזת" display="חומרים!C18"/>
    <hyperlink ref="M385" location="חומרים!C19" tooltip="הקשה על התא, תחזיר אותך לטבלת החומרים המרכזת" display="חומרים!C19"/>
    <hyperlink ref="M405" location="חומרים!C20" tooltip="הקשה על התא, תחזיר אותך לטבלת החומרים המרכזת" display="חומרים!C20"/>
    <hyperlink ref="M425" location="חומרים!C21" tooltip="הקשה על התא, תחזיר אותך לטבלת החומרים המרכזת" display="חומרים!C21"/>
    <hyperlink ref="M445" location="חומרים!C22" tooltip="הקשה על התא, תחזיר אותך לטבלת החומרים המרכזת" display="חומרים!C22"/>
    <hyperlink ref="M465" location="חומרים!C23" tooltip="הקשה על התא, תחזיר אותך לטבלת החומרים המרכזת" display="חומרים!C23"/>
    <hyperlink ref="M485" location="חומרים!C24" tooltip="הקשה על התא, תחזיר אותך לטבלת החומרים המרכזת" display="חומרים!C24"/>
    <hyperlink ref="M505" location="חומרים!C25" tooltip="הקשה על התא, תחזיר אותך לטבלת החומרים המרכזת" display="חומרים!C25"/>
    <hyperlink ref="M525" location="חומרים!C26" tooltip="הקשה על התא, תחזיר אותך לטבלת החומרים המרכזת" display="חומרים!C26"/>
    <hyperlink ref="M545" location="חומרים!C27" tooltip="הקשה על התא, תחזיר אותך לטבלת החומרים המרכזת" display="חומרים!C27"/>
    <hyperlink ref="M565" location="חומרים!C28" tooltip="הקשה על התא, תחזיר אותך לטבלת החומרים המרכזת" display="חומרים!C28"/>
    <hyperlink ref="M585" location="חומרים!C29" tooltip="הקשה על התא, תחזיר אותך לטבלת החומרים המרכזת" display="חומרים!C29"/>
    <hyperlink ref="M605" location="חומרים!C30" tooltip="הקשה על התא, תחזיר אותך לטבלת החומרים המרכזת" display="חומרים!C30"/>
    <hyperlink ref="M625" location="חומרים!C31" tooltip="הקשה על התא, תחזיר אותך לטבלת החומרים המרכזת" display="חומרים!C31"/>
    <hyperlink ref="M645" location="חומרים!C32" tooltip="הקשה על התא, תחזיר אותך לטבלת החומרים המרכזת" display="חומרים!C32"/>
    <hyperlink ref="M85" location="חומרים!C4" tooltip="הקשה על התא, תחזיר אותך לטבלת החומרים המרכזת" display="חומרים!C4"/>
    <hyperlink ref="C3" location="חומרים!A64:A76" tooltip="הקשה על התא תעביר אותך לטבלה מקושרת בה יש לפרט את החשבוניות הרלבנטיות לסעיף" display="חומרים!A64:A76"/>
    <hyperlink ref="B665" location="חומרים!C33" tooltip="הקשה על התא, תחזיר אותך לטבלת החומרים המרכזת" display="חומרים!C33"/>
    <hyperlink ref="B685" location="חומרים!C34" tooltip="הקשה על התא, תחזיר אותך לטבלת החומרים המרכזת" display="חומרים!C34"/>
    <hyperlink ref="B725" location="חומרים!C36" tooltip="הקשה על התא, תחזיר אותך לטבלת החומרים המרכזת" display="חומרים!C36"/>
    <hyperlink ref="B745" location="חומרים!C37" tooltip="הקשה על התא, תחזיר אותך לטבלת החומרים המרכזת" display="חומרים!C37"/>
    <hyperlink ref="B765" location="חומרים!C38" tooltip="הקשה על התא, תחזיר אותך לטבלת החומרים המרכזת" display="חומרים!C38"/>
    <hyperlink ref="B785" location="חומרים!C39" tooltip="הקשה על התא, תחזיר אותך לטבלת החומרים המרכזת" display="חומרים!C39"/>
    <hyperlink ref="B805" location="חומרים!C40" tooltip="הקשה על התא, תחזיר אותך לטבלת החומרים המרכזת" display="חומרים!C40"/>
    <hyperlink ref="B825" location="חומרים!C41" tooltip="הקשה על התא, תחזיר אותך לטבלת החומרים המרכזת" display="חומרים!C41"/>
    <hyperlink ref="B845" location="חומרים!C42" tooltip="הקשה על התא, תחזיר אותך לטבלת החומרים המרכזת" display="חומרים!C42"/>
    <hyperlink ref="M665" location="חומרים!C33" tooltip="הקשה על התא, תחזיר אותך לטבלת החומרים המרכזת" display="חומרים!C33"/>
    <hyperlink ref="M685" location="חומרים!C34" tooltip="הקשה על התא, תחזיר אותך לטבלת החומרים המרכזת" display="חומרים!C34"/>
    <hyperlink ref="M725" location="חומרים!C36" tooltip="הקשה על התא, תחזיר אותך לטבלת החומרים המרכזת" display="חומרים!C36"/>
    <hyperlink ref="M745" location="חומרים!C37" tooltip="הקשה על התא, תחזיר אותך לטבלת החומרים המרכזת" display="חומרים!C37"/>
    <hyperlink ref="M765" location="חומרים!C38" tooltip="הקשה על התא, תחזיר אותך לטבלת החומרים המרכזת" display="חומרים!C38"/>
    <hyperlink ref="M785" location="חומרים!C39" tooltip="הקשה על התא, תחזיר אותך לטבלת החומרים המרכזת" display="חומרים!C39"/>
    <hyperlink ref="M805" location="חומרים!C40" tooltip="הקשה על התא, תחזיר אותך לטבלת החומרים המרכזת" display="חומרים!C40"/>
    <hyperlink ref="M825" location="חומרים!C41" tooltip="הקשה על התא, תחזיר אותך לטבלת החומרים המרכזת" display="חומרים!C41"/>
    <hyperlink ref="C33" location="חומרים!A664:A676" tooltip="הקשה על התא תעביר אותך לטבלה מקושרת בה יש לפרט את החשבוניות הרלבנטיות לסעיף" display="חומרים!A664:A676"/>
    <hyperlink ref="C34" location="חומרים!A684:A696" tooltip="הקשה על התא תעביר אותך לטבלה מקושרת בה יש לפרט את החשבוניות הרלבנטיות לסעיף" display="חומרים!A684:A696"/>
    <hyperlink ref="C35" location="חומרים!A704:A716" tooltip="הקשה על התא תעביר אותך לטבלה מקושרת בה יש לפרט את החשבוניות הרלבנטיות לסעיף" display="חומרים!A704:A716"/>
    <hyperlink ref="C36" location="חומרים!A724:A736" tooltip="הקשה על התא תעביר אותך לטבלה מקושרת בה יש לפרט את החשבוניות הרלבנטיות לסעיף" display="חומרים!A724:A736"/>
    <hyperlink ref="C37" location="חומרים!A744:A756" tooltip="הקשה על התא תעביר אותך לטבלה מקושרת בה יש לפרט את החשבוניות הרלבנטיות לסעיף" display="חומרים!A744:A756"/>
    <hyperlink ref="C38" location="חומרים!A764:A776" tooltip="הקשה על התא תעביר אותך לטבלה מקושרת בה יש לפרט את החשבוניות הרלבנטיות לסעיף" display="חומרים!A764:A776"/>
    <hyperlink ref="C39" location="חומרים!A784:A796" tooltip="הקשה על התא תעביר אותך לטבלה מקושרת בה יש לפרט את החשבוניות הרלבנטיות לסעיף" display="חומרים!A784:A796"/>
    <hyperlink ref="C40" location="חומרים!A804:A816" tooltip="הקשה על התא תעביר אותך לטבלה מקושרת בה יש לפרט את החשבוניות הרלבנטיות לסעיף" display="חומרים!A804:A816"/>
    <hyperlink ref="C41" location="חומרים!A824:A836" tooltip="הקשה על התא תעביר אותך לטבלה מקושרת בה יש לפרט את החשבוניות הרלבנטיות לסעיף" display="חומרים!A824:A836"/>
    <hyperlink ref="C52" location="חומרים!A1044:A1056" tooltip="הקשה על התא תעביר אותך לטבלה מקושרת בה יש לפרט את החשבוניות הרלבנטיות לסעיף" display="חומרים!A1044:A1056"/>
    <hyperlink ref="B705" location="חומרים!C35" tooltip="הקשה על התא, תחזיר אותך לטבלת החומרים המרכזת" display="חומרים!C35"/>
    <hyperlink ref="M705" location="חומרים!C35" tooltip="הקשה על התא, תחזיר אותך לטבלת החומרים המרכזת" display="חומרים!C35"/>
    <hyperlink ref="S65" location="חומרים!C3" tooltip="הקשה על התא, תחזיר אותך לטבלת החומרים המרכזת" display="חומרים!C3"/>
    <hyperlink ref="S85" location="חומרים!C4" tooltip="הקשה על התא, תחזיר אותך לטבלת החומרים המרכזת" display="חומרים!C4"/>
    <hyperlink ref="S105" location="חומרים!C5" tooltip="הקשה על התא, תחזיר אותך לטבלת החומרים המרכזת" display="חומרים!C5"/>
    <hyperlink ref="S125" location="חומרים!C6" tooltip="הקשה על התא, תחזיר אותך לטבלת החומרים המרכזת" display="חומרים!C6"/>
    <hyperlink ref="S145" location="חומרים!C7" tooltip="הקשה על התא, תחזיר אותך לטבלת החומרים המרכזת" display="חומרים!C7"/>
    <hyperlink ref="S165" location="חומרים!C8" tooltip="הקשה על התא, תחזיר אותך לטבלת החומרים המרכזת" display="חומרים!C8"/>
    <hyperlink ref="S185" location="חומרים!C9" tooltip="הקשה על התא, תחזיר אותך לטבלת החומרים המרכזת" display="חומרים!C9"/>
    <hyperlink ref="S205" location="חומרים!C10" tooltip="הקשה על התא, תחזיר אותך לטבלת החומרים המרכזת" display="חומרים!C10"/>
    <hyperlink ref="S225" location="חומרים!C11" tooltip="הקשה על התא, תחזיר אותך לטבלת החומרים המרכזת" display="חומרים!C11"/>
    <hyperlink ref="S245" location="חומרים!C12" tooltip="הקשה על התא, תחזיר אותך לטבלת החומרים המרכזת" display="חומרים!C12"/>
    <hyperlink ref="S265" location="חומרים!C13" tooltip="הקשה על התא, תחזיר אותך לטבלת החומרים המרכזת" display="חומרים!C13"/>
    <hyperlink ref="S285" location="חומרים!C14" tooltip="הקשה על התא, תחזיר אותך לטבלת החומרים המרכזת" display="חומרים!C14"/>
    <hyperlink ref="S305" location="חומרים!C15" tooltip="הקשה על התא, תחזיר אותך לטבלת החומרים המרכזת" display="חומרים!C15"/>
    <hyperlink ref="S325" location="חומרים!C16" tooltip="הקשה על התא, תחזיר אותך לטבלת החומרים המרכזת" display="חומרים!C16"/>
    <hyperlink ref="S345" location="חומרים!C17" tooltip="הקשה על התא, תחזיר אותך לטבלת החומרים המרכזת" display="חומרים!C17"/>
    <hyperlink ref="S365" location="חומרים!C18" tooltip="הקשה על התא, תחזיר אותך לטבלת החומרים המרכזת" display="חומרים!C18"/>
    <hyperlink ref="S385" location="חומרים!C19" tooltip="הקשה על התא, תחזיר אותך לטבלת החומרים המרכזת" display="חומרים!C19"/>
    <hyperlink ref="S405" location="חומרים!C20" tooltip="הקשה על התא, תחזיר אותך לטבלת החומרים המרכזת" display="חומרים!C20"/>
    <hyperlink ref="S425" location="חומרים!C21" tooltip="הקשה על התא, תחזיר אותך לטבלת החומרים המרכזת" display="חומרים!C21"/>
    <hyperlink ref="S445" location="חומרים!C22" tooltip="הקשה על התא, תחזיר אותך לטבלת החומרים המרכזת" display="חומרים!C22"/>
    <hyperlink ref="S465" location="חומרים!C23" tooltip="הקשה על התא, תחזיר אותך לטבלת החומרים המרכזת" display="חומרים!C23"/>
    <hyperlink ref="S485" location="חומרים!C24" tooltip="הקשה על התא, תחזיר אותך לטבלת החומרים המרכזת" display="חומרים!C24"/>
    <hyperlink ref="S505" location="חומרים!C25" tooltip="הקשה על התא, תחזיר אותך לטבלת החומרים המרכזת" display="חומרים!C25"/>
    <hyperlink ref="S525" location="חומרים!C26" tooltip="הקשה על התא, תחזיר אותך לטבלת החומרים המרכזת" display="חומרים!C26"/>
    <hyperlink ref="S545" location="חומרים!C27" tooltip="הקשה על התא, תחזיר אותך לטבלת החומרים המרכזת" display="חומרים!C27"/>
    <hyperlink ref="S565" location="חומרים!C28" tooltip="הקשה על התא, תחזיר אותך לטבלת החומרים המרכזת" display="חומרים!C28"/>
    <hyperlink ref="S585" location="חומרים!C29" tooltip="הקשה על התא, תחזיר אותך לטבלת החומרים המרכזת" display="חומרים!C29"/>
    <hyperlink ref="S605" location="חומרים!C30" tooltip="הקשה על התא, תחזיר אותך לטבלת החומרים המרכזת" display="חומרים!C30"/>
    <hyperlink ref="S625" location="חומרים!C31" tooltip="הקשה על התא, תחזיר אותך לטבלת החומרים המרכזת" display="חומרים!C31"/>
    <hyperlink ref="S645" location="חומרים!C32" tooltip="הקשה על התא, תחזיר אותך לטבלת החומרים המרכזת" display="חומרים!C32"/>
    <hyperlink ref="Y105" location="חומרים!C5" tooltip="הקשה על התא, תחזיר אותך לטבלת החומרים המרכזת" display="חומרים!C5"/>
    <hyperlink ref="Y125" location="חומרים!C6" tooltip="הקשה על התא, תחזיר אותך לטבלת החומרים המרכזת" display="חומרים!C6"/>
    <hyperlink ref="Y145" location="חומרים!C7" tooltip="הקשה על התא, תחזיר אותך לטבלת החומרים המרכזת" display="חומרים!C7"/>
    <hyperlink ref="Y165" location="חומרים!C8" tooltip="הקשה על התא, תחזיר אותך לטבלת החומרים המרכזת" display="חומרים!C8"/>
    <hyperlink ref="Y185" location="חומרים!C9" tooltip="הקשה על התא, תחזיר אותך לטבלת החומרים המרכזת" display="חומרים!C9"/>
    <hyperlink ref="Y205" location="חומרים!C10" tooltip="הקשה על התא, תחזיר אותך לטבלת החומרים המרכזת" display="חומרים!C10"/>
    <hyperlink ref="Y225" location="חומרים!C11" tooltip="הקשה על התא, תחזיר אותך לטבלת החומרים המרכזת" display="חומרים!C11"/>
    <hyperlink ref="Y245" location="חומרים!C12" tooltip="הקשה על התא, תחזיר אותך לטבלת החומרים המרכזת" display="חומרים!C12"/>
    <hyperlink ref="Y265" location="חומרים!C13" tooltip="הקשה על התא, תחזיר אותך לטבלת החומרים המרכזת" display="חומרים!C13"/>
    <hyperlink ref="Y285" location="חומרים!C14" tooltip="הקשה על התא, תחזיר אותך לטבלת החומרים המרכזת" display="חומרים!C14"/>
    <hyperlink ref="Y305" location="חומרים!C15" tooltip="הקשה על התא, תחזיר אותך לטבלת החומרים המרכזת" display="חומרים!C15"/>
    <hyperlink ref="Y325" location="חומרים!C16" tooltip="הקשה על התא, תחזיר אותך לטבלת החומרים המרכזת" display="חומרים!C16"/>
    <hyperlink ref="Y345" location="חומרים!C17" tooltip="הקשה על התא, תחזיר אותך לטבלת החומרים המרכזת" display="חומרים!C17"/>
    <hyperlink ref="Y365" location="חומרים!C18" tooltip="הקשה על התא, תחזיר אותך לטבלת החומרים המרכזת" display="חומרים!C18"/>
    <hyperlink ref="Y385" location="חומרים!C19" tooltip="הקשה על התא, תחזיר אותך לטבלת החומרים המרכזת" display="חומרים!C19"/>
    <hyperlink ref="Y405" location="חומרים!C20" tooltip="הקשה על התא, תחזיר אותך לטבלת החומרים המרכזת" display="חומרים!C20"/>
    <hyperlink ref="Y425" location="חומרים!C21" tooltip="הקשה על התא, תחזיר אותך לטבלת החומרים המרכזת" display="חומרים!C21"/>
    <hyperlink ref="Y445" location="חומרים!C22" tooltip="הקשה על התא, תחזיר אותך לטבלת החומרים המרכזת" display="חומרים!C22"/>
    <hyperlink ref="Y465" location="חומרים!C23" tooltip="הקשה על התא, תחזיר אותך לטבלת החומרים המרכזת" display="חומרים!C23"/>
    <hyperlink ref="Y485" location="חומרים!C24" tooltip="הקשה על התא, תחזיר אותך לטבלת החומרים המרכזת" display="חומרים!C24"/>
    <hyperlink ref="Y505" location="חומרים!C25" tooltip="הקשה על התא, תחזיר אותך לטבלת החומרים המרכזת" display="חומרים!C25"/>
    <hyperlink ref="Y525" location="חומרים!C26" tooltip="הקשה על התא, תחזיר אותך לטבלת החומרים המרכזת" display="חומרים!C26"/>
    <hyperlink ref="Y545" location="חומרים!C27" tooltip="הקשה על התא, תחזיר אותך לטבלת החומרים המרכזת" display="חומרים!C27"/>
    <hyperlink ref="Y565" location="חומרים!C28" tooltip="הקשה על התא, תחזיר אותך לטבלת החומרים המרכזת" display="חומרים!C28"/>
    <hyperlink ref="Y585" location="חומרים!C29" tooltip="הקשה על התא, תחזיר אותך לטבלת החומרים המרכזת" display="חומרים!C29"/>
    <hyperlink ref="Y605" location="'חומרים '!C30" tooltip="הקשה על התא, תחזיר אותך לטבלת החומרים המרכזת" display="'חומרים '!C30"/>
    <hyperlink ref="Y625" location="חומרים!C31" tooltip="הקשה על התא, תחזיר אותך לטבלת החומרים המרכזת" display="חומרים!C31"/>
    <hyperlink ref="Y645" location="חומרים!C32" tooltip="הקשה על התא, תחזיר אותך לטבלת החומרים המרכזת" display="חומרים!C32"/>
    <hyperlink ref="Y65" location="חומרים!C3" tooltip="הקשה על התא, תחזיר אותך לטבלת החומרים המרכזת" display="חומרים!C3"/>
    <hyperlink ref="Y85" location="חומרים!C4" tooltip="הקשה על התא, תחזיר אותך לטבלת החומרים המרכזת" display="חומרים!C4"/>
    <hyperlink ref="S665" location="חומרים!C33" tooltip="הקשה על התא, תחזיר אותך לטבלת החומרים המרכזת" display="חומרים!C33"/>
    <hyperlink ref="S685" location="חומרים!C34" tooltip="הקשה על התא, תחזיר אותך לטבלת החומרים המרכזת" display="חומרים!C34"/>
    <hyperlink ref="S725" location="חומרים!C36" tooltip="הקשה על התא, תחזיר אותך לטבלת החומרים המרכזת" display="חומרים!C36"/>
    <hyperlink ref="S745" location="חומרים!C37" tooltip="הקשה על התא, תחזיר אותך לטבלת החומרים המרכזת" display="חומרים!C37"/>
    <hyperlink ref="S765" location="חומרים!C38" tooltip="הקשה על התא, תחזיר אותך לטבלת החומרים המרכזת" display="חומרים!C38"/>
    <hyperlink ref="S785" location="חומרים!C39" tooltip="הקשה על התא, תחזיר אותך לטבלת החומרים המרכזת" display="חומרים!C39"/>
    <hyperlink ref="S805" location="חומרים!C40" tooltip="הקשה על התא, תחזיר אותך לטבלת החומרים המרכזת" display="חומרים!C40"/>
    <hyperlink ref="S825" location="חומרים!C41" tooltip="הקשה על התא, תחזיר אותך לטבלת החומרים המרכזת" display="חומרים!C41"/>
    <hyperlink ref="Y665" location="חומרים!C33" tooltip="הקשה על התא, תחזיר אותך לטבלת החומרים המרכזת" display="חומרים!C33"/>
    <hyperlink ref="Y685" location="חומרים!C34" tooltip="הקשה על התא, תחזיר אותך לטבלת החומרים המרכזת" display="חומרים!C34"/>
    <hyperlink ref="Y725" location="חומרים!C36" tooltip="הקשה על התא, תחזיר אותך לטבלת החומרים המרכזת" display="חומרים!C36"/>
    <hyperlink ref="Y745" location="חומרים!C37" tooltip="הקשה על התא, תחזיר אותך לטבלת החומרים המרכזת" display="חומרים!C37"/>
    <hyperlink ref="Y765" location="חומרים!C38" tooltip="הקשה על התא, תחזיר אותך לטבלת החומרים המרכזת" display="חומרים!C38"/>
    <hyperlink ref="Y785" location="חומרים!C39" tooltip="הקשה על התא, תחזיר אותך לטבלת החומרים המרכזת" display="חומרים!C39"/>
    <hyperlink ref="Y805" location="חומרים!C40" tooltip="הקשה על התא, תחזיר אותך לטבלת החומרים המרכזת" display="חומרים!C40"/>
    <hyperlink ref="Y825" location="חומרים!C41" tooltip="הקשה על התא, תחזיר אותך לטבלת החומרים המרכזת" display="חומרים!C41"/>
    <hyperlink ref="S705" location="חומרים!C35" tooltip="הקשה על התא, תחזיר אותך לטבלת החומרים המרכזת" display="חומרים!C35"/>
    <hyperlink ref="Y705" location="חומרים!C35" tooltip="הקשה על התא, תחזיר אותך לטבלת החומרים המרכזת" display="חומרים!C35"/>
    <hyperlink ref="M65" location="חומרים!C3" tooltip="הקשה על התא, תחזיר אותך לטבלת החומרים המרכזת" display="חומרים!C3"/>
    <hyperlink ref="B65" location="חומרים!C3" tooltip="הקשה על התא, תחזיר אותך לטבלת החומרים המרכזת" display="חומרים!C3"/>
    <hyperlink ref="C42" location="חומרים!A844:A856" tooltip="הקשה על התא תעביר אותך לטבלה מקושרת בה יש לפרט את החשבוניות הרלבנטיות לסעיף" display="חומרים!A844:A856"/>
    <hyperlink ref="C43" location="חומרים!A864:A876" tooltip="הקשה על התא תעביר אותך לטבלה מקושרת בה יש לפרט את החשבוניות הרלבנטיות לסעיף" display="חומרים!A864:A876"/>
    <hyperlink ref="C44" location="חומרים!A884:A896" tooltip="הקשה על התא תעביר אותך לטבלה מקושרת בה יש לפרט את החשבוניות הרלבנטיות לסעיף" display="חומרים!A884:A896"/>
    <hyperlink ref="C45" location="חומרים!A904:A916" tooltip="הקשה על התא תעביר אותך לטבלה מקושרת בה יש לפרט את החשבוניות הרלבנטיות לסעיף" display="חומרים!A904:A916"/>
    <hyperlink ref="C46" location="חומרים!A924:A936" tooltip="הקשה על התא תעביר אותך לטבלה מקושרת בה יש לפרט את החשבוניות הרלבנטיות לסעיף" display="חומרים!A924:A936"/>
    <hyperlink ref="C47" location="חומרים!A944:A956" tooltip="הקשה על התא תעביר אותך לטבלה מקושרת בה יש לפרט את החשבוניות הרלבנטיות לסעיף" display="חומרים!A944:A956"/>
    <hyperlink ref="C48" location="חומרים!A964:A976" tooltip="הקשה על התא תעביר אותך לטבלה מקושרת בה יש לפרט את החשבוניות הרלבנטיות לסעיף" display="חומרים!A964:A976"/>
    <hyperlink ref="C49" location="חומרים!A984:A996" tooltip="הקשה על התא תעביר אותך לטבלה מקושרת בה יש לפרט את החשבוניות הרלבנטיות לסעיף" display="חומרים!A984:A996"/>
    <hyperlink ref="C50" location="חומרים!A1004:A1016" tooltip="הקשה על התא תעביר אותך לטבלה מקושרת בה יש לפרט את החשבוניות הרלבנטיות לסעיף" display="חומרים!A1004:A1016"/>
    <hyperlink ref="C51" location="חומרים!A1024:A1036" tooltip="הקשה על התא תעביר אותך לטבלה מקושרת בה יש לפרט את החשבוניות הרלבנטיות לסעיף" display="חומרים!A1024:A1036"/>
    <hyperlink ref="B865" location="חומרים!C43" tooltip="הקשה על התא, תחזיר אותך לטבלת החומרים המרכזת" display="חומרים!C43"/>
    <hyperlink ref="B885" location="חומרים!C44" tooltip="הקשה על התא, תחזיר אותך לטבלת החומרים המרכזת" display="חומרים!C44"/>
    <hyperlink ref="B925" location="חומרים!C46" tooltip="הקשה על התא, תחזיר אותך לטבלת החומרים המרכזת" display="חומרים!C46"/>
    <hyperlink ref="B945" location="חומרים!C47" tooltip="הקשה על התא, תחזיר אותך לטבלת החומרים המרכזת" display="חומרים!C47"/>
    <hyperlink ref="B965" location="חומרים!C48" tooltip="הקשה על התא, תחזיר אותך לטבלת החומרים המרכזת" display="חומרים!C48"/>
    <hyperlink ref="B985" location="חומרים!C49" tooltip="הקשה על התא, תחזיר אותך לטבלת החומרים המרכזת" display="חומרים!C49"/>
    <hyperlink ref="B1005" location="חומרים!C50" tooltip="הקשה על התא, תחזיר אותך לטבלת החומרים המרכזת" display="חומרים!C50"/>
    <hyperlink ref="B1025" location="חומרים!C51" tooltip="הקשה על התא, תחזיר אותך לטבלת החומרים המרכזת" display="חומרים!C51"/>
    <hyperlink ref="B1045" location="חומרים!C52" tooltip="הקשה על התא, תחזיר אותך לטבלת החומרים המרכזת" display="חומרים!C52"/>
    <hyperlink ref="B905" location="חומרים!C45" tooltip="הקשה על התא, תחזיר אותך לטבלת החומרים המרכזת" display="חומרים!C45"/>
    <hyperlink ref="S845" location="חומרים!C42" tooltip="הקשה על התא, תחזיר אותך לטבלת החומרים המרכזת" display="חומרים!C42"/>
    <hyperlink ref="Y845" location="חומרים!C42" tooltip="הקשה על התא, תחזיר אותך לטבלת החומרים המרכזת" display="חומרים!C42"/>
    <hyperlink ref="M845" location="חומרים!C42" tooltip="הקשה על התא, תחזיר אותך לטבלת החומרים המרכזת" display="חומרים!C42"/>
    <hyperlink ref="S865" location="חומרים!C43" tooltip="הקשה על התא, תחזיר אותך לטבלת החומרים המרכזת" display="חומרים!C43"/>
    <hyperlink ref="Y865" location="חומרים!C43" tooltip="הקשה על התא, תחזיר אותך לטבלת החומרים המרכזת" display="חומרים!C43"/>
    <hyperlink ref="S885" location="חומרים!C44" tooltip="הקשה על התא, תחזיר אותך לטבלת החומרים המרכזת" display="חומרים!C44"/>
    <hyperlink ref="Y885" location="חומרים!C44" tooltip="הקשה על התא, תחזיר אותך לטבלת החומרים המרכזת" display="חומרים!C44"/>
    <hyperlink ref="S905" location="חומרים!C45" tooltip="הקשה על התא, תחזיר אותך לטבלת החומרים המרכזת" display="חומרים!C45"/>
    <hyperlink ref="Y905" location="חומרים!C45" tooltip="הקשה על התא, תחזיר אותך לטבלת החומרים המרכזת" display="חומרים!C45"/>
    <hyperlink ref="S925" location="חומרים!C46" tooltip="הקשה על התא, תחזיר אותך לטבלת החומרים המרכזת" display="חומרים!C46"/>
    <hyperlink ref="Y925" location="חומרים!C46" tooltip="הקשה על התא, תחזיר אותך לטבלת החומרים המרכזת" display="חומרים!C46"/>
    <hyperlink ref="S945" location="חומרים!C47" tooltip="הקשה על התא, תחזיר אותך לטבלת החומרים המרכזת" display="חומרים!C47"/>
    <hyperlink ref="Y945" location="חומרים!C47" tooltip="הקשה על התא, תחזיר אותך לטבלת החומרים המרכזת" display="חומרים!C47"/>
    <hyperlink ref="S965" location="חומרים!C48" tooltip="הקשה על התא, תחזיר אותך לטבלת החומרים המרכזת" display="חומרים!C48"/>
    <hyperlink ref="Y965" location="חומרים!C48" tooltip="הקשה על התא, תחזיר אותך לטבלת החומרים המרכזת" display="חומרים!C48"/>
    <hyperlink ref="S985" location="חומרים!C49" tooltip="הקשה על התא, תחזיר אותך לטבלת החומרים המרכזת" display="חומרים!C49"/>
    <hyperlink ref="Y985" location="חומרים!C49" tooltip="הקשה על התא, תחזיר אותך לטבלת החומרים המרכזת" display="חומרים!C49"/>
    <hyperlink ref="S1005" location="חומרים!C50" tooltip="הקשה על התא, תחזיר אותך לטבלת החומרים המרכזת" display="חומרים!C50"/>
    <hyperlink ref="Y1005" location="חומרים!C50" tooltip="הקשה על התא, תחזיר אותך לטבלת החומרים המרכזת" display="חומרים!C50"/>
    <hyperlink ref="S1025" location="חומרים!C51" tooltip="הקשה על התא, תחזיר אותך לטבלת החומרים המרכזת" display="חומרים!C51"/>
    <hyperlink ref="Y1025" location="חומרים!C51" tooltip="הקשה על התא, תחזיר אותך לטבלת החומרים המרכזת" display="חומרים!C51"/>
    <hyperlink ref="S1045" location="חומרים!C52" tooltip="הקשה על התא, תחזיר אותך לטבלת החומרים המרכזת" display="חומרים!C52"/>
    <hyperlink ref="Y1045" location="חומרים!C52" tooltip="הקשה על התא, תחזיר אותך לטבלת החומרים המרכזת" display="חומרים!C52"/>
    <hyperlink ref="M865" location="חומרים!C43" tooltip="הקשה על התא, תחזיר אותך לטבלת החומרים המרכזת" display="חומרים!C43"/>
    <hyperlink ref="M885" location="חומרים!C44" tooltip="הקשה על התא, תחזיר אותך לטבלת החומרים המרכזת" display="חומרים!C44"/>
    <hyperlink ref="M905" location="חומרים!C45" tooltip="הקשה על התא, תחזיר אותך לטבלת החומרים המרכזת" display="חומרים!C45"/>
    <hyperlink ref="M925" location="חומרים!C46" tooltip="הקשה על התא, תחזיר אותך לטבלת החומרים המרכזת" display="חומרים!C46"/>
    <hyperlink ref="M945" location="חומרים!C47" tooltip="הקשה על התא, תחזיר אותך לטבלת החומרים המרכזת" display="חומרים!C47"/>
    <hyperlink ref="M965" location="חומרים!C48" tooltip="הקשה על התא, תחזיר אותך לטבלת החומרים המרכזת" display="חומרים!C48"/>
    <hyperlink ref="M985" location="חומרים!C49" tooltip="הקשה על התא, תחזיר אותך לטבלת החומרים המרכזת" display="חומרים!C49"/>
    <hyperlink ref="M1005" location="חומרים!C50" tooltip="הקשה על התא, תחזיר אותך לטבלת החומרים המרכזת" display="חומרים!C50"/>
    <hyperlink ref="M1025" location="חומרים!C51" tooltip="הקשה על התא, תחזיר אותך לטבלת החומרים המרכזת" display="חומרים!C51"/>
    <hyperlink ref="M1045" location="חומרים!C52" tooltip="הקשה על התא, תחזיר אותך לטבלת החומרים המרכזת" display="חומרים!C52"/>
  </hyperlinks>
  <printOptions horizontalCentered="1" verticalCentered="1"/>
  <pageMargins left="0.74803149606299202" right="0.74803149606299202" top="0.38" bottom="0.43" header="0.27" footer="0.23"/>
  <pageSetup paperSize="9" scale="10" orientation="portrait" horizontalDpi="1200" verticalDpi="1200" r:id="rId1"/>
  <headerFooter alignWithMargins="0">
    <oddFooter>&amp;Cעמוד &amp;P מתוך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5">
    <tabColor rgb="FF5B9BD5"/>
    <pageSetUpPr fitToPage="1"/>
  </sheetPr>
  <dimension ref="A1:AD871"/>
  <sheetViews>
    <sheetView showGridLines="0" rightToLeft="1" zoomScale="85" zoomScaleNormal="85" workbookViewId="0">
      <pane ySplit="2" topLeftCell="A78" activePane="bottomLeft" state="frozen"/>
      <selection activeCell="A44" sqref="A44"/>
      <selection pane="bottomLeft" activeCell="H2" sqref="H1:J1048576"/>
    </sheetView>
  </sheetViews>
  <sheetFormatPr defaultColWidth="9.140625" defaultRowHeight="12.75"/>
  <cols>
    <col min="1" max="1" width="5.85546875" style="21" bestFit="1" customWidth="1"/>
    <col min="2" max="2" width="29" style="3" customWidth="1"/>
    <col min="3" max="3" width="14.85546875" style="3" customWidth="1"/>
    <col min="4" max="4" width="16.140625" style="3" customWidth="1"/>
    <col min="5" max="5" width="18.140625" style="3" customWidth="1"/>
    <col min="6" max="6" width="17" style="3" customWidth="1"/>
    <col min="7" max="7" width="18.85546875" style="3" customWidth="1"/>
    <col min="8" max="8" width="15.28515625" style="3" hidden="1" customWidth="1"/>
    <col min="9" max="9" width="12.28515625" style="3" hidden="1" customWidth="1"/>
    <col min="10" max="10" width="18.28515625" style="3" hidden="1" customWidth="1"/>
    <col min="11" max="12" width="12.28515625" style="3" customWidth="1"/>
    <col min="13" max="13" width="14.28515625" style="3" customWidth="1"/>
    <col min="14" max="14" width="13.85546875" style="3" customWidth="1"/>
    <col min="15" max="19" width="12.28515625" style="3" customWidth="1"/>
    <col min="20" max="20" width="14.28515625" style="3" customWidth="1"/>
    <col min="21" max="21" width="16.5703125" style="3" customWidth="1"/>
    <col min="22" max="26" width="12.28515625" style="3" customWidth="1"/>
    <col min="27" max="27" width="14.28515625" style="3" customWidth="1"/>
    <col min="28" max="28" width="15.5703125" style="3" customWidth="1"/>
    <col min="29" max="16384" width="9.140625" style="3"/>
  </cols>
  <sheetData>
    <row r="1" spans="1:30" s="18" customFormat="1" ht="21.75" customHeight="1">
      <c r="A1" s="518" t="s">
        <v>54</v>
      </c>
      <c r="B1" s="519"/>
      <c r="C1" s="519"/>
      <c r="D1" s="295" t="s">
        <v>46</v>
      </c>
      <c r="E1" s="296">
        <f>'ראשי-פרטים כלליים וריכוז הוצאות'!C8</f>
        <v>0</v>
      </c>
      <c r="F1" s="295" t="s">
        <v>53</v>
      </c>
      <c r="G1" s="297">
        <f>'ראשי-פרטים כלליים וריכוז הוצאות'!C6</f>
        <v>0</v>
      </c>
      <c r="H1" s="520" t="s">
        <v>34</v>
      </c>
      <c r="I1" s="521"/>
      <c r="J1" s="522"/>
    </row>
    <row r="2" spans="1:30" ht="30" customHeight="1" thickBot="1">
      <c r="A2" s="298" t="s">
        <v>4</v>
      </c>
      <c r="B2" s="298" t="s">
        <v>28</v>
      </c>
      <c r="C2" s="298" t="s">
        <v>29</v>
      </c>
      <c r="D2" s="298" t="s">
        <v>38</v>
      </c>
      <c r="E2" s="298" t="s">
        <v>81</v>
      </c>
      <c r="F2" s="298" t="s">
        <v>72</v>
      </c>
      <c r="G2" s="298" t="s">
        <v>185</v>
      </c>
      <c r="H2" s="19" t="s">
        <v>33</v>
      </c>
      <c r="I2" s="19" t="s">
        <v>73</v>
      </c>
      <c r="J2" s="19" t="s">
        <v>32</v>
      </c>
    </row>
    <row r="3" spans="1:30" ht="27" customHeight="1">
      <c r="A3" s="317">
        <v>1</v>
      </c>
      <c r="B3" s="148"/>
      <c r="C3" s="132">
        <f>+$AD91</f>
        <v>0</v>
      </c>
      <c r="D3" s="180"/>
      <c r="E3" s="270">
        <v>0</v>
      </c>
      <c r="F3" s="270">
        <f>C3+D3</f>
        <v>0</v>
      </c>
      <c r="G3" s="302">
        <f t="shared" ref="G3" si="0">IF(E3-D3&gt;C3,C3,IF(E3-D3&lt;=0,0,E3-D3))</f>
        <v>0</v>
      </c>
      <c r="H3" s="61">
        <f>G3</f>
        <v>0</v>
      </c>
      <c r="I3" s="65">
        <f t="shared" ref="I3" si="1">H3-C3</f>
        <v>0</v>
      </c>
      <c r="J3" s="66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s="5" customFormat="1" ht="27" customHeight="1">
      <c r="A4" s="294">
        <v>2</v>
      </c>
      <c r="B4" s="148"/>
      <c r="C4" s="132">
        <f>+$AD111</f>
        <v>0</v>
      </c>
      <c r="D4" s="180"/>
      <c r="E4" s="270">
        <v>0</v>
      </c>
      <c r="F4" s="270">
        <f t="shared" ref="F4" si="2">C4+D4</f>
        <v>0</v>
      </c>
      <c r="G4" s="302">
        <f t="shared" ref="G4" si="3">IF(E4-D4&gt;C4,C4,IF(E4-D4&lt;=0,0,E4-D4))</f>
        <v>0</v>
      </c>
      <c r="H4" s="61">
        <f t="shared" ref="H4" si="4">G4</f>
        <v>0</v>
      </c>
      <c r="I4" s="65">
        <f t="shared" ref="I4" si="5">H4-C4</f>
        <v>0</v>
      </c>
      <c r="J4" s="66"/>
    </row>
    <row r="5" spans="1:30" s="5" customFormat="1" ht="27" customHeight="1">
      <c r="A5" s="294">
        <v>3</v>
      </c>
      <c r="B5" s="148"/>
      <c r="C5" s="132">
        <f>+$AD131</f>
        <v>0</v>
      </c>
      <c r="D5" s="180"/>
      <c r="E5" s="270">
        <v>0</v>
      </c>
      <c r="F5" s="270">
        <f t="shared" ref="F5" si="6">C5+D5</f>
        <v>0</v>
      </c>
      <c r="G5" s="302">
        <f t="shared" ref="G5" si="7">IF(E5-D5&gt;C5,C5,IF(E5-D5&lt;=0,0,E5-D5))</f>
        <v>0</v>
      </c>
      <c r="H5" s="61">
        <f t="shared" ref="H5" si="8">G5</f>
        <v>0</v>
      </c>
      <c r="I5" s="65">
        <f t="shared" ref="I5" si="9">H5-C5</f>
        <v>0</v>
      </c>
      <c r="J5" s="66"/>
    </row>
    <row r="6" spans="1:30" s="5" customFormat="1" ht="27" customHeight="1">
      <c r="A6" s="294">
        <v>4</v>
      </c>
      <c r="B6" s="148"/>
      <c r="C6" s="132">
        <f>+$AD151</f>
        <v>0</v>
      </c>
      <c r="D6" s="180"/>
      <c r="E6" s="270">
        <v>0</v>
      </c>
      <c r="F6" s="270">
        <f t="shared" ref="F6" si="10">C6+D6</f>
        <v>0</v>
      </c>
      <c r="G6" s="302">
        <f t="shared" ref="G6" si="11">IF(E6-D6&gt;C6,C6,IF(E6-D6&lt;=0,0,E6-D6))</f>
        <v>0</v>
      </c>
      <c r="H6" s="61">
        <f t="shared" ref="H6" si="12">G6</f>
        <v>0</v>
      </c>
      <c r="I6" s="65">
        <f t="shared" ref="I6" si="13">H6-C6</f>
        <v>0</v>
      </c>
      <c r="J6" s="66"/>
    </row>
    <row r="7" spans="1:30" s="5" customFormat="1" ht="27" customHeight="1">
      <c r="A7" s="294">
        <v>5</v>
      </c>
      <c r="B7" s="148"/>
      <c r="C7" s="132">
        <f>+$AD171</f>
        <v>0</v>
      </c>
      <c r="D7" s="180"/>
      <c r="E7" s="270">
        <v>0</v>
      </c>
      <c r="F7" s="270">
        <f t="shared" ref="F7" si="14">C7+D7</f>
        <v>0</v>
      </c>
      <c r="G7" s="302">
        <f t="shared" ref="G7:G27" si="15">IF(E7-D7&gt;C7,C7,IF(E7-D7&lt;=0,0,E7-D7))</f>
        <v>0</v>
      </c>
      <c r="H7" s="61">
        <f t="shared" ref="H7" si="16">G7</f>
        <v>0</v>
      </c>
      <c r="I7" s="65">
        <f t="shared" ref="I7:I32" si="17">H7-C7</f>
        <v>0</v>
      </c>
      <c r="J7" s="66"/>
    </row>
    <row r="8" spans="1:30" s="5" customFormat="1" ht="27" customHeight="1">
      <c r="A8" s="294">
        <v>6</v>
      </c>
      <c r="B8" s="148"/>
      <c r="C8" s="132">
        <f>+$AD191</f>
        <v>0</v>
      </c>
      <c r="D8" s="180"/>
      <c r="E8" s="270">
        <v>0</v>
      </c>
      <c r="F8" s="270">
        <f t="shared" ref="F8:F32" si="18">C8+D8</f>
        <v>0</v>
      </c>
      <c r="G8" s="302">
        <f t="shared" si="15"/>
        <v>0</v>
      </c>
      <c r="H8" s="61">
        <f t="shared" ref="H8:H42" si="19">G8</f>
        <v>0</v>
      </c>
      <c r="I8" s="65">
        <f t="shared" si="17"/>
        <v>0</v>
      </c>
      <c r="J8" s="66"/>
    </row>
    <row r="9" spans="1:30" s="5" customFormat="1" ht="27" customHeight="1">
      <c r="A9" s="294">
        <v>7</v>
      </c>
      <c r="B9" s="148"/>
      <c r="C9" s="132">
        <f>+$AD211</f>
        <v>0</v>
      </c>
      <c r="D9" s="180"/>
      <c r="E9" s="270">
        <v>0</v>
      </c>
      <c r="F9" s="270">
        <f t="shared" si="18"/>
        <v>0</v>
      </c>
      <c r="G9" s="302">
        <f t="shared" si="15"/>
        <v>0</v>
      </c>
      <c r="H9" s="61">
        <f t="shared" si="19"/>
        <v>0</v>
      </c>
      <c r="I9" s="65">
        <f t="shared" si="17"/>
        <v>0</v>
      </c>
      <c r="J9" s="66"/>
    </row>
    <row r="10" spans="1:30" s="5" customFormat="1" ht="27" customHeight="1">
      <c r="A10" s="294">
        <v>8</v>
      </c>
      <c r="B10" s="148"/>
      <c r="C10" s="132">
        <f>+$AD231</f>
        <v>0</v>
      </c>
      <c r="D10" s="180"/>
      <c r="E10" s="270">
        <v>0</v>
      </c>
      <c r="F10" s="270">
        <f t="shared" si="18"/>
        <v>0</v>
      </c>
      <c r="G10" s="302">
        <f t="shared" si="15"/>
        <v>0</v>
      </c>
      <c r="H10" s="61">
        <f t="shared" si="19"/>
        <v>0</v>
      </c>
      <c r="I10" s="65">
        <f t="shared" si="17"/>
        <v>0</v>
      </c>
      <c r="J10" s="66"/>
    </row>
    <row r="11" spans="1:30" s="5" customFormat="1" ht="27" customHeight="1">
      <c r="A11" s="294">
        <v>9</v>
      </c>
      <c r="B11" s="148"/>
      <c r="C11" s="132">
        <f>+$AD251</f>
        <v>0</v>
      </c>
      <c r="D11" s="180"/>
      <c r="E11" s="270">
        <v>0</v>
      </c>
      <c r="F11" s="270">
        <f t="shared" si="18"/>
        <v>0</v>
      </c>
      <c r="G11" s="302">
        <f t="shared" si="15"/>
        <v>0</v>
      </c>
      <c r="H11" s="61">
        <f t="shared" si="19"/>
        <v>0</v>
      </c>
      <c r="I11" s="65">
        <f t="shared" si="17"/>
        <v>0</v>
      </c>
      <c r="J11" s="66"/>
    </row>
    <row r="12" spans="1:30" s="5" customFormat="1" ht="27" customHeight="1">
      <c r="A12" s="294">
        <v>10</v>
      </c>
      <c r="B12" s="148"/>
      <c r="C12" s="132">
        <f>+$AD271</f>
        <v>0</v>
      </c>
      <c r="D12" s="180"/>
      <c r="E12" s="270">
        <v>0</v>
      </c>
      <c r="F12" s="270">
        <f t="shared" si="18"/>
        <v>0</v>
      </c>
      <c r="G12" s="302">
        <f t="shared" si="15"/>
        <v>0</v>
      </c>
      <c r="H12" s="61">
        <f t="shared" si="19"/>
        <v>0</v>
      </c>
      <c r="I12" s="65">
        <f t="shared" si="17"/>
        <v>0</v>
      </c>
      <c r="J12" s="66"/>
    </row>
    <row r="13" spans="1:30" s="5" customFormat="1" ht="27" customHeight="1">
      <c r="A13" s="294">
        <v>11</v>
      </c>
      <c r="B13" s="148"/>
      <c r="C13" s="132">
        <f>+$AD291</f>
        <v>0</v>
      </c>
      <c r="D13" s="180"/>
      <c r="E13" s="270">
        <v>0</v>
      </c>
      <c r="F13" s="270">
        <f t="shared" si="18"/>
        <v>0</v>
      </c>
      <c r="G13" s="302">
        <f t="shared" si="15"/>
        <v>0</v>
      </c>
      <c r="H13" s="61">
        <f t="shared" si="19"/>
        <v>0</v>
      </c>
      <c r="I13" s="65">
        <f t="shared" si="17"/>
        <v>0</v>
      </c>
      <c r="J13" s="66"/>
    </row>
    <row r="14" spans="1:30" s="5" customFormat="1" ht="27" customHeight="1">
      <c r="A14" s="294">
        <v>12</v>
      </c>
      <c r="B14" s="148"/>
      <c r="C14" s="132">
        <f>+$AD311</f>
        <v>0</v>
      </c>
      <c r="D14" s="180"/>
      <c r="E14" s="270">
        <v>0</v>
      </c>
      <c r="F14" s="270">
        <f t="shared" si="18"/>
        <v>0</v>
      </c>
      <c r="G14" s="302">
        <f t="shared" si="15"/>
        <v>0</v>
      </c>
      <c r="H14" s="61">
        <f t="shared" si="19"/>
        <v>0</v>
      </c>
      <c r="I14" s="65">
        <f t="shared" si="17"/>
        <v>0</v>
      </c>
      <c r="J14" s="66"/>
    </row>
    <row r="15" spans="1:30" s="5" customFormat="1" ht="27" customHeight="1">
      <c r="A15" s="294">
        <v>13</v>
      </c>
      <c r="B15" s="148"/>
      <c r="C15" s="132">
        <f>+$AD331</f>
        <v>0</v>
      </c>
      <c r="D15" s="180"/>
      <c r="E15" s="270">
        <v>0</v>
      </c>
      <c r="F15" s="270">
        <f t="shared" si="18"/>
        <v>0</v>
      </c>
      <c r="G15" s="302">
        <f t="shared" si="15"/>
        <v>0</v>
      </c>
      <c r="H15" s="61">
        <f t="shared" si="19"/>
        <v>0</v>
      </c>
      <c r="I15" s="65">
        <f t="shared" si="17"/>
        <v>0</v>
      </c>
      <c r="J15" s="66"/>
    </row>
    <row r="16" spans="1:30" s="5" customFormat="1" ht="27" customHeight="1">
      <c r="A16" s="294">
        <v>14</v>
      </c>
      <c r="B16" s="148"/>
      <c r="C16" s="132">
        <f>+$AD351</f>
        <v>0</v>
      </c>
      <c r="D16" s="180"/>
      <c r="E16" s="270">
        <v>0</v>
      </c>
      <c r="F16" s="270">
        <f t="shared" si="18"/>
        <v>0</v>
      </c>
      <c r="G16" s="302">
        <f t="shared" si="15"/>
        <v>0</v>
      </c>
      <c r="H16" s="61">
        <f t="shared" si="19"/>
        <v>0</v>
      </c>
      <c r="I16" s="65">
        <f t="shared" si="17"/>
        <v>0</v>
      </c>
      <c r="J16" s="66"/>
    </row>
    <row r="17" spans="1:10" s="5" customFormat="1" ht="27" customHeight="1">
      <c r="A17" s="294">
        <v>15</v>
      </c>
      <c r="B17" s="148"/>
      <c r="C17" s="132">
        <f>+$AD371</f>
        <v>0</v>
      </c>
      <c r="D17" s="180"/>
      <c r="E17" s="270">
        <v>0</v>
      </c>
      <c r="F17" s="270">
        <f t="shared" si="18"/>
        <v>0</v>
      </c>
      <c r="G17" s="302">
        <f t="shared" si="15"/>
        <v>0</v>
      </c>
      <c r="H17" s="61">
        <f t="shared" si="19"/>
        <v>0</v>
      </c>
      <c r="I17" s="65">
        <f t="shared" si="17"/>
        <v>0</v>
      </c>
      <c r="J17" s="66"/>
    </row>
    <row r="18" spans="1:10" s="5" customFormat="1" ht="27" customHeight="1">
      <c r="A18" s="294">
        <v>16</v>
      </c>
      <c r="B18" s="148"/>
      <c r="C18" s="132">
        <f>+$AD391</f>
        <v>0</v>
      </c>
      <c r="D18" s="180"/>
      <c r="E18" s="270">
        <v>0</v>
      </c>
      <c r="F18" s="270">
        <f t="shared" si="18"/>
        <v>0</v>
      </c>
      <c r="G18" s="302">
        <f t="shared" si="15"/>
        <v>0</v>
      </c>
      <c r="H18" s="61">
        <f t="shared" si="19"/>
        <v>0</v>
      </c>
      <c r="I18" s="65">
        <f t="shared" si="17"/>
        <v>0</v>
      </c>
      <c r="J18" s="66"/>
    </row>
    <row r="19" spans="1:10" s="5" customFormat="1" ht="27" customHeight="1">
      <c r="A19" s="294">
        <v>17</v>
      </c>
      <c r="B19" s="148"/>
      <c r="C19" s="132">
        <f>+$AD411</f>
        <v>0</v>
      </c>
      <c r="D19" s="180"/>
      <c r="E19" s="270">
        <v>0</v>
      </c>
      <c r="F19" s="270">
        <f t="shared" si="18"/>
        <v>0</v>
      </c>
      <c r="G19" s="302">
        <f t="shared" si="15"/>
        <v>0</v>
      </c>
      <c r="H19" s="61">
        <f t="shared" si="19"/>
        <v>0</v>
      </c>
      <c r="I19" s="65">
        <f t="shared" si="17"/>
        <v>0</v>
      </c>
      <c r="J19" s="66"/>
    </row>
    <row r="20" spans="1:10" s="5" customFormat="1" ht="27" customHeight="1">
      <c r="A20" s="294">
        <v>18</v>
      </c>
      <c r="B20" s="148"/>
      <c r="C20" s="132">
        <f>+$AD431</f>
        <v>0</v>
      </c>
      <c r="D20" s="180"/>
      <c r="E20" s="270">
        <v>0</v>
      </c>
      <c r="F20" s="270">
        <f t="shared" si="18"/>
        <v>0</v>
      </c>
      <c r="G20" s="302">
        <f t="shared" si="15"/>
        <v>0</v>
      </c>
      <c r="H20" s="61">
        <f t="shared" si="19"/>
        <v>0</v>
      </c>
      <c r="I20" s="65">
        <f t="shared" si="17"/>
        <v>0</v>
      </c>
      <c r="J20" s="66"/>
    </row>
    <row r="21" spans="1:10" s="5" customFormat="1" ht="27" customHeight="1">
      <c r="A21" s="294">
        <v>19</v>
      </c>
      <c r="B21" s="148"/>
      <c r="C21" s="132">
        <f>+$AD451</f>
        <v>0</v>
      </c>
      <c r="D21" s="180"/>
      <c r="E21" s="270">
        <v>0</v>
      </c>
      <c r="F21" s="270">
        <f t="shared" si="18"/>
        <v>0</v>
      </c>
      <c r="G21" s="302">
        <f t="shared" si="15"/>
        <v>0</v>
      </c>
      <c r="H21" s="61">
        <f t="shared" si="19"/>
        <v>0</v>
      </c>
      <c r="I21" s="65">
        <f t="shared" si="17"/>
        <v>0</v>
      </c>
      <c r="J21" s="66"/>
    </row>
    <row r="22" spans="1:10" s="5" customFormat="1" ht="27" customHeight="1">
      <c r="A22" s="294">
        <v>20</v>
      </c>
      <c r="B22" s="148"/>
      <c r="C22" s="132">
        <f>+$AD471</f>
        <v>0</v>
      </c>
      <c r="D22" s="180"/>
      <c r="E22" s="270">
        <v>0</v>
      </c>
      <c r="F22" s="270">
        <f t="shared" si="18"/>
        <v>0</v>
      </c>
      <c r="G22" s="302">
        <f t="shared" si="15"/>
        <v>0</v>
      </c>
      <c r="H22" s="61">
        <f t="shared" si="19"/>
        <v>0</v>
      </c>
      <c r="I22" s="65">
        <f t="shared" si="17"/>
        <v>0</v>
      </c>
      <c r="J22" s="66"/>
    </row>
    <row r="23" spans="1:10" s="5" customFormat="1" ht="27" customHeight="1">
      <c r="A23" s="294">
        <v>21</v>
      </c>
      <c r="B23" s="148"/>
      <c r="C23" s="132">
        <f>+$AD491</f>
        <v>0</v>
      </c>
      <c r="D23" s="180"/>
      <c r="E23" s="270">
        <v>0</v>
      </c>
      <c r="F23" s="270">
        <f t="shared" si="18"/>
        <v>0</v>
      </c>
      <c r="G23" s="302">
        <f t="shared" si="15"/>
        <v>0</v>
      </c>
      <c r="H23" s="61">
        <f t="shared" si="19"/>
        <v>0</v>
      </c>
      <c r="I23" s="65">
        <f t="shared" si="17"/>
        <v>0</v>
      </c>
      <c r="J23" s="66"/>
    </row>
    <row r="24" spans="1:10" s="5" customFormat="1" ht="27" customHeight="1">
      <c r="A24" s="294">
        <v>22</v>
      </c>
      <c r="B24" s="148"/>
      <c r="C24" s="132">
        <f>+$AD511</f>
        <v>0</v>
      </c>
      <c r="D24" s="180"/>
      <c r="E24" s="270">
        <v>0</v>
      </c>
      <c r="F24" s="270">
        <f t="shared" si="18"/>
        <v>0</v>
      </c>
      <c r="G24" s="302">
        <f t="shared" si="15"/>
        <v>0</v>
      </c>
      <c r="H24" s="61">
        <f t="shared" si="19"/>
        <v>0</v>
      </c>
      <c r="I24" s="65">
        <f t="shared" si="17"/>
        <v>0</v>
      </c>
      <c r="J24" s="66"/>
    </row>
    <row r="25" spans="1:10" s="5" customFormat="1" ht="27" customHeight="1">
      <c r="A25" s="294">
        <v>23</v>
      </c>
      <c r="B25" s="148"/>
      <c r="C25" s="132">
        <f>+$AD531</f>
        <v>0</v>
      </c>
      <c r="D25" s="180"/>
      <c r="E25" s="270">
        <v>0</v>
      </c>
      <c r="F25" s="270">
        <f t="shared" si="18"/>
        <v>0</v>
      </c>
      <c r="G25" s="302">
        <f t="shared" si="15"/>
        <v>0</v>
      </c>
      <c r="H25" s="61">
        <f t="shared" si="19"/>
        <v>0</v>
      </c>
      <c r="I25" s="65">
        <f t="shared" si="17"/>
        <v>0</v>
      </c>
      <c r="J25" s="66"/>
    </row>
    <row r="26" spans="1:10" s="5" customFormat="1" ht="27" customHeight="1">
      <c r="A26" s="294">
        <v>24</v>
      </c>
      <c r="B26" s="148"/>
      <c r="C26" s="132">
        <f>+$AD551</f>
        <v>0</v>
      </c>
      <c r="D26" s="180"/>
      <c r="E26" s="270">
        <v>0</v>
      </c>
      <c r="F26" s="270">
        <f t="shared" si="18"/>
        <v>0</v>
      </c>
      <c r="G26" s="302">
        <f t="shared" si="15"/>
        <v>0</v>
      </c>
      <c r="H26" s="61">
        <f t="shared" si="19"/>
        <v>0</v>
      </c>
      <c r="I26" s="65">
        <f t="shared" si="17"/>
        <v>0</v>
      </c>
      <c r="J26" s="66"/>
    </row>
    <row r="27" spans="1:10" s="5" customFormat="1" ht="27" customHeight="1">
      <c r="A27" s="294">
        <v>25</v>
      </c>
      <c r="B27" s="148"/>
      <c r="C27" s="132">
        <f>+$AD571</f>
        <v>0</v>
      </c>
      <c r="D27" s="180"/>
      <c r="E27" s="270">
        <v>0</v>
      </c>
      <c r="F27" s="270">
        <f t="shared" si="18"/>
        <v>0</v>
      </c>
      <c r="G27" s="302">
        <f t="shared" si="15"/>
        <v>0</v>
      </c>
      <c r="H27" s="61">
        <f t="shared" si="19"/>
        <v>0</v>
      </c>
      <c r="I27" s="65">
        <f t="shared" si="17"/>
        <v>0</v>
      </c>
      <c r="J27" s="66"/>
    </row>
    <row r="28" spans="1:10" s="5" customFormat="1" ht="27" customHeight="1">
      <c r="A28" s="294">
        <v>26</v>
      </c>
      <c r="B28" s="148"/>
      <c r="C28" s="132">
        <f>+$AD591</f>
        <v>0</v>
      </c>
      <c r="D28" s="180"/>
      <c r="E28" s="270">
        <v>0</v>
      </c>
      <c r="F28" s="270">
        <f t="shared" si="18"/>
        <v>0</v>
      </c>
      <c r="G28" s="302">
        <f t="shared" ref="G28" si="20">IF(E28-D28&gt;C28,C28,IF(E28-D28&lt;=0,0,E28-D28))</f>
        <v>0</v>
      </c>
      <c r="H28" s="61">
        <f t="shared" si="19"/>
        <v>0</v>
      </c>
      <c r="I28" s="65">
        <f t="shared" si="17"/>
        <v>0</v>
      </c>
      <c r="J28" s="66"/>
    </row>
    <row r="29" spans="1:10" s="5" customFormat="1" ht="27" customHeight="1">
      <c r="A29" s="294">
        <v>27</v>
      </c>
      <c r="B29" s="148"/>
      <c r="C29" s="132">
        <f>+$AD611</f>
        <v>0</v>
      </c>
      <c r="D29" s="180"/>
      <c r="E29" s="270">
        <v>0</v>
      </c>
      <c r="F29" s="270">
        <f t="shared" si="18"/>
        <v>0</v>
      </c>
      <c r="G29" s="302">
        <f t="shared" ref="G29" si="21">IF(E29-D29&gt;C29,C29,IF(E29-D29&lt;=0,0,E29-D29))</f>
        <v>0</v>
      </c>
      <c r="H29" s="61">
        <f t="shared" si="19"/>
        <v>0</v>
      </c>
      <c r="I29" s="65">
        <f t="shared" si="17"/>
        <v>0</v>
      </c>
      <c r="J29" s="66"/>
    </row>
    <row r="30" spans="1:10" s="5" customFormat="1" ht="27" customHeight="1">
      <c r="A30" s="294">
        <v>28</v>
      </c>
      <c r="B30" s="148"/>
      <c r="C30" s="132">
        <f>+$AD631</f>
        <v>0</v>
      </c>
      <c r="D30" s="180"/>
      <c r="E30" s="270">
        <v>0</v>
      </c>
      <c r="F30" s="270">
        <f t="shared" si="18"/>
        <v>0</v>
      </c>
      <c r="G30" s="302">
        <f t="shared" ref="G30" si="22">IF(E30-D30&gt;C30,C30,IF(E30-D30&lt;=0,0,E30-D30))</f>
        <v>0</v>
      </c>
      <c r="H30" s="61">
        <f t="shared" si="19"/>
        <v>0</v>
      </c>
      <c r="I30" s="65">
        <f t="shared" si="17"/>
        <v>0</v>
      </c>
      <c r="J30" s="66"/>
    </row>
    <row r="31" spans="1:10" s="5" customFormat="1" ht="27" customHeight="1">
      <c r="A31" s="294">
        <v>29</v>
      </c>
      <c r="B31" s="148"/>
      <c r="C31" s="132">
        <f>+$AD651</f>
        <v>0</v>
      </c>
      <c r="D31" s="180"/>
      <c r="E31" s="270">
        <v>0</v>
      </c>
      <c r="F31" s="270">
        <f t="shared" si="18"/>
        <v>0</v>
      </c>
      <c r="G31" s="302">
        <f t="shared" ref="G31" si="23">IF(E31-D31&gt;C31,C31,IF(E31-D31&lt;=0,0,E31-D31))</f>
        <v>0</v>
      </c>
      <c r="H31" s="61">
        <f t="shared" si="19"/>
        <v>0</v>
      </c>
      <c r="I31" s="65">
        <f t="shared" si="17"/>
        <v>0</v>
      </c>
      <c r="J31" s="66"/>
    </row>
    <row r="32" spans="1:10" s="5" customFormat="1" ht="27" customHeight="1">
      <c r="A32" s="294">
        <v>30</v>
      </c>
      <c r="B32" s="148"/>
      <c r="C32" s="132">
        <f>+$AD671</f>
        <v>0</v>
      </c>
      <c r="D32" s="180"/>
      <c r="E32" s="270">
        <v>0</v>
      </c>
      <c r="F32" s="270">
        <f t="shared" si="18"/>
        <v>0</v>
      </c>
      <c r="G32" s="302">
        <f t="shared" ref="G32:G42" si="24">IF(E32-D32&gt;C32,C32,IF(E32-D32&lt;=0,0,E32-D32))</f>
        <v>0</v>
      </c>
      <c r="H32" s="61">
        <f t="shared" si="19"/>
        <v>0</v>
      </c>
      <c r="I32" s="65">
        <f t="shared" si="17"/>
        <v>0</v>
      </c>
      <c r="J32" s="66"/>
    </row>
    <row r="33" spans="1:14" s="5" customFormat="1" ht="27" customHeight="1">
      <c r="A33" s="294">
        <v>31</v>
      </c>
      <c r="B33" s="148"/>
      <c r="C33" s="132">
        <f>+$AD691</f>
        <v>0</v>
      </c>
      <c r="D33" s="180"/>
      <c r="E33" s="270">
        <v>0</v>
      </c>
      <c r="F33" s="270">
        <f t="shared" ref="F33" si="25">C33+D33</f>
        <v>0</v>
      </c>
      <c r="G33" s="302">
        <f t="shared" si="24"/>
        <v>0</v>
      </c>
      <c r="H33" s="61">
        <f t="shared" si="19"/>
        <v>0</v>
      </c>
      <c r="I33" s="65">
        <f t="shared" ref="I33" si="26">H33-C33</f>
        <v>0</v>
      </c>
      <c r="J33" s="66"/>
    </row>
    <row r="34" spans="1:14" s="5" customFormat="1" ht="27" customHeight="1">
      <c r="A34" s="294">
        <v>32</v>
      </c>
      <c r="B34" s="148"/>
      <c r="C34" s="132">
        <f>+$AD711</f>
        <v>0</v>
      </c>
      <c r="D34" s="180"/>
      <c r="E34" s="270">
        <v>0</v>
      </c>
      <c r="F34" s="270">
        <f t="shared" ref="F34" si="27">C34+D34</f>
        <v>0</v>
      </c>
      <c r="G34" s="302">
        <f t="shared" si="24"/>
        <v>0</v>
      </c>
      <c r="H34" s="61">
        <f t="shared" si="19"/>
        <v>0</v>
      </c>
      <c r="I34" s="65">
        <f t="shared" ref="I34" si="28">H34-C34</f>
        <v>0</v>
      </c>
      <c r="J34" s="66"/>
    </row>
    <row r="35" spans="1:14" s="5" customFormat="1" ht="27" customHeight="1">
      <c r="A35" s="294">
        <v>33</v>
      </c>
      <c r="B35" s="148"/>
      <c r="C35" s="132">
        <f>+$AD731</f>
        <v>0</v>
      </c>
      <c r="D35" s="180"/>
      <c r="E35" s="270">
        <v>0</v>
      </c>
      <c r="F35" s="270">
        <f t="shared" ref="F35" si="29">C35+D35</f>
        <v>0</v>
      </c>
      <c r="G35" s="302">
        <f t="shared" si="24"/>
        <v>0</v>
      </c>
      <c r="H35" s="61">
        <f t="shared" si="19"/>
        <v>0</v>
      </c>
      <c r="I35" s="65">
        <f t="shared" ref="I35" si="30">H35-C35</f>
        <v>0</v>
      </c>
      <c r="J35" s="66"/>
    </row>
    <row r="36" spans="1:14" s="5" customFormat="1" ht="27" customHeight="1">
      <c r="A36" s="294">
        <v>34</v>
      </c>
      <c r="B36" s="148"/>
      <c r="C36" s="132">
        <f>+$AD751</f>
        <v>0</v>
      </c>
      <c r="D36" s="180"/>
      <c r="E36" s="270">
        <v>0</v>
      </c>
      <c r="F36" s="270">
        <f t="shared" ref="F36" si="31">C36+D36</f>
        <v>0</v>
      </c>
      <c r="G36" s="302">
        <f t="shared" si="24"/>
        <v>0</v>
      </c>
      <c r="H36" s="61">
        <f t="shared" si="19"/>
        <v>0</v>
      </c>
      <c r="I36" s="65">
        <f t="shared" ref="I36" si="32">H36-C36</f>
        <v>0</v>
      </c>
      <c r="J36" s="66"/>
    </row>
    <row r="37" spans="1:14" s="5" customFormat="1" ht="27" customHeight="1">
      <c r="A37" s="294">
        <v>35</v>
      </c>
      <c r="B37" s="148"/>
      <c r="C37" s="132">
        <f>+$AD771</f>
        <v>0</v>
      </c>
      <c r="D37" s="180"/>
      <c r="E37" s="270">
        <v>0</v>
      </c>
      <c r="F37" s="270">
        <f t="shared" ref="F37:F42" si="33">C37+D37</f>
        <v>0</v>
      </c>
      <c r="G37" s="302">
        <f t="shared" si="24"/>
        <v>0</v>
      </c>
      <c r="H37" s="61">
        <f t="shared" si="19"/>
        <v>0</v>
      </c>
      <c r="I37" s="65">
        <f t="shared" ref="I37:I42" si="34">H37-C37</f>
        <v>0</v>
      </c>
      <c r="J37" s="66"/>
    </row>
    <row r="38" spans="1:14" s="5" customFormat="1" ht="27" customHeight="1">
      <c r="A38" s="294">
        <v>36</v>
      </c>
      <c r="B38" s="148"/>
      <c r="C38" s="132">
        <f>+$AD791</f>
        <v>0</v>
      </c>
      <c r="D38" s="180"/>
      <c r="E38" s="270">
        <v>0</v>
      </c>
      <c r="F38" s="270">
        <f t="shared" si="33"/>
        <v>0</v>
      </c>
      <c r="G38" s="302">
        <f t="shared" si="24"/>
        <v>0</v>
      </c>
      <c r="H38" s="61">
        <f t="shared" si="19"/>
        <v>0</v>
      </c>
      <c r="I38" s="65">
        <f t="shared" si="34"/>
        <v>0</v>
      </c>
      <c r="J38" s="66"/>
    </row>
    <row r="39" spans="1:14" s="5" customFormat="1" ht="27" customHeight="1">
      <c r="A39" s="294">
        <v>37</v>
      </c>
      <c r="B39" s="148"/>
      <c r="C39" s="132">
        <f>+$AD811</f>
        <v>0</v>
      </c>
      <c r="D39" s="180"/>
      <c r="E39" s="270">
        <v>0</v>
      </c>
      <c r="F39" s="270">
        <f t="shared" si="33"/>
        <v>0</v>
      </c>
      <c r="G39" s="302">
        <f t="shared" si="24"/>
        <v>0</v>
      </c>
      <c r="H39" s="61">
        <f t="shared" si="19"/>
        <v>0</v>
      </c>
      <c r="I39" s="65">
        <f t="shared" si="34"/>
        <v>0</v>
      </c>
      <c r="J39" s="66"/>
    </row>
    <row r="40" spans="1:14" s="5" customFormat="1" ht="27" customHeight="1">
      <c r="A40" s="294">
        <v>38</v>
      </c>
      <c r="B40" s="148"/>
      <c r="C40" s="132">
        <f>+$AD831</f>
        <v>0</v>
      </c>
      <c r="D40" s="180"/>
      <c r="E40" s="270">
        <v>0</v>
      </c>
      <c r="F40" s="270">
        <f t="shared" si="33"/>
        <v>0</v>
      </c>
      <c r="G40" s="302">
        <f t="shared" si="24"/>
        <v>0</v>
      </c>
      <c r="H40" s="61">
        <f t="shared" si="19"/>
        <v>0</v>
      </c>
      <c r="I40" s="65">
        <f t="shared" si="34"/>
        <v>0</v>
      </c>
      <c r="J40" s="66"/>
    </row>
    <row r="41" spans="1:14" s="5" customFormat="1" ht="27" customHeight="1">
      <c r="A41" s="294">
        <v>39</v>
      </c>
      <c r="B41" s="148"/>
      <c r="C41" s="132">
        <f>+$AD851</f>
        <v>0</v>
      </c>
      <c r="D41" s="180"/>
      <c r="E41" s="270">
        <v>0</v>
      </c>
      <c r="F41" s="270">
        <f t="shared" si="33"/>
        <v>0</v>
      </c>
      <c r="G41" s="302">
        <f t="shared" si="24"/>
        <v>0</v>
      </c>
      <c r="H41" s="61">
        <f t="shared" si="19"/>
        <v>0</v>
      </c>
      <c r="I41" s="65">
        <f t="shared" si="34"/>
        <v>0</v>
      </c>
      <c r="J41" s="66"/>
    </row>
    <row r="42" spans="1:14" s="5" customFormat="1" ht="27" customHeight="1">
      <c r="A42" s="294">
        <v>40</v>
      </c>
      <c r="B42" s="148"/>
      <c r="C42" s="132">
        <f>+$AD871</f>
        <v>0</v>
      </c>
      <c r="D42" s="180"/>
      <c r="E42" s="270">
        <v>0</v>
      </c>
      <c r="F42" s="270">
        <f t="shared" si="33"/>
        <v>0</v>
      </c>
      <c r="G42" s="302">
        <f t="shared" si="24"/>
        <v>0</v>
      </c>
      <c r="H42" s="61">
        <f t="shared" si="19"/>
        <v>0</v>
      </c>
      <c r="I42" s="65">
        <f t="shared" si="34"/>
        <v>0</v>
      </c>
      <c r="J42" s="66"/>
    </row>
    <row r="43" spans="1:14" s="5" customFormat="1" ht="24.75" customHeight="1">
      <c r="A43" s="304"/>
      <c r="B43" s="304" t="s">
        <v>3</v>
      </c>
      <c r="C43" s="284">
        <f t="shared" ref="C43" si="35">SUM(C3:C42)</f>
        <v>0</v>
      </c>
      <c r="D43" s="284">
        <f t="shared" ref="D43" si="36">SUM(D3:D42)</f>
        <v>0</v>
      </c>
      <c r="E43" s="284">
        <f>SUM(E3:E42)</f>
        <v>0</v>
      </c>
      <c r="F43" s="284">
        <f>SUM(F3:F42)</f>
        <v>0</v>
      </c>
      <c r="G43" s="284">
        <f>SUM(G3:G42)</f>
        <v>0</v>
      </c>
      <c r="H43" s="72">
        <f>SUM(H3:H42)</f>
        <v>0</v>
      </c>
      <c r="I43" s="73">
        <f>SUM(I3:I42)</f>
        <v>0</v>
      </c>
      <c r="J43" s="72"/>
    </row>
    <row r="44" spans="1:14">
      <c r="C44" s="122"/>
      <c r="D44" s="36"/>
      <c r="N44" s="36"/>
    </row>
    <row r="45" spans="1:14">
      <c r="C45" s="122"/>
      <c r="D45" s="36"/>
      <c r="N45" s="36"/>
    </row>
    <row r="46" spans="1:14">
      <c r="A46" s="215">
        <f>'ראשי-פרטים כלליים וריכוז הוצאות'!$F$99</f>
        <v>11</v>
      </c>
      <c r="C46" s="122"/>
      <c r="D46" s="36"/>
      <c r="N46" s="36"/>
    </row>
    <row r="47" spans="1:14">
      <c r="A47" s="215">
        <f>INDEX('ראשי-פרטים כלליים וריכוז הוצאות'!$I$102:$I$151,A46)</f>
        <v>1</v>
      </c>
      <c r="C47" s="122"/>
      <c r="D47" s="36"/>
    </row>
    <row r="48" spans="1:14">
      <c r="C48" s="122"/>
      <c r="D48" s="36"/>
    </row>
    <row r="49" spans="3:4">
      <c r="C49" s="122"/>
      <c r="D49" s="36"/>
    </row>
    <row r="50" spans="3:4">
      <c r="C50" s="122"/>
      <c r="D50" s="36"/>
    </row>
    <row r="51" spans="3:4">
      <c r="C51" s="122"/>
      <c r="D51" s="36"/>
    </row>
    <row r="77" spans="1:30" ht="18.75">
      <c r="B77" s="78" t="s">
        <v>35</v>
      </c>
      <c r="C77" s="79">
        <f>'ראשי-פרטים כלליים וריכוז הוצאות'!F10</f>
        <v>0</v>
      </c>
      <c r="D77" s="80" t="s">
        <v>36</v>
      </c>
      <c r="E77" s="79">
        <f>'ראשי-פרטים כלליים וריכוז הוצאות'!F11</f>
        <v>0</v>
      </c>
    </row>
    <row r="78" spans="1:30" ht="13.5" thickBot="1"/>
    <row r="79" spans="1:30" ht="16.5" customHeight="1">
      <c r="A79" s="24">
        <v>1</v>
      </c>
      <c r="B79" s="527" t="str">
        <f>+"מספר אסמכתא "&amp;B3&amp;"         חזרה לטבלה "</f>
        <v xml:space="preserve">מספר אסמכתא          חזרה לטבלה </v>
      </c>
      <c r="C79" s="523" t="s">
        <v>26</v>
      </c>
      <c r="D79" s="523" t="s">
        <v>139</v>
      </c>
      <c r="E79" s="523" t="s">
        <v>27</v>
      </c>
      <c r="F79" s="523" t="s">
        <v>13</v>
      </c>
      <c r="K79" s="24">
        <v>1</v>
      </c>
      <c r="L79" s="527" t="str">
        <f>+"מספר אסמכתא "&amp;B3&amp;"         חזרה לטבלה "</f>
        <v xml:space="preserve">מספר אסמכתא          חזרה לטבלה </v>
      </c>
      <c r="M79" s="523" t="s">
        <v>26</v>
      </c>
      <c r="N79" s="523" t="s">
        <v>139</v>
      </c>
      <c r="O79" s="523" t="s">
        <v>27</v>
      </c>
      <c r="P79" s="523" t="s">
        <v>13</v>
      </c>
      <c r="R79" s="24">
        <v>1</v>
      </c>
      <c r="S79" s="139"/>
      <c r="T79" s="523" t="s">
        <v>26</v>
      </c>
      <c r="U79" s="523" t="s">
        <v>139</v>
      </c>
      <c r="V79" s="523" t="s">
        <v>27</v>
      </c>
      <c r="W79" s="523" t="s">
        <v>13</v>
      </c>
      <c r="Y79" s="24">
        <v>1</v>
      </c>
      <c r="Z79" s="139"/>
      <c r="AA79" s="523" t="s">
        <v>26</v>
      </c>
      <c r="AB79" s="523" t="s">
        <v>139</v>
      </c>
      <c r="AC79" s="523" t="s">
        <v>27</v>
      </c>
      <c r="AD79" s="523" t="s">
        <v>13</v>
      </c>
    </row>
    <row r="80" spans="1:30" ht="25.5" customHeight="1">
      <c r="A80" s="26" t="s">
        <v>7</v>
      </c>
      <c r="B80" s="528"/>
      <c r="C80" s="524"/>
      <c r="D80" s="524"/>
      <c r="E80" s="524"/>
      <c r="F80" s="524"/>
      <c r="K80" s="26" t="s">
        <v>19</v>
      </c>
      <c r="L80" s="528"/>
      <c r="M80" s="524"/>
      <c r="N80" s="524"/>
      <c r="O80" s="524"/>
      <c r="P80" s="524"/>
      <c r="R80" s="26" t="s">
        <v>19</v>
      </c>
      <c r="S80" s="140" t="str">
        <f>+"מספר אסמכתא "&amp;B3&amp;"         חזרה לטבלה "</f>
        <v xml:space="preserve">מספר אסמכתא          חזרה לטבלה </v>
      </c>
      <c r="T80" s="524"/>
      <c r="U80" s="524"/>
      <c r="V80" s="524"/>
      <c r="W80" s="524"/>
      <c r="Y80" s="26" t="s">
        <v>19</v>
      </c>
      <c r="Z80" s="140" t="str">
        <f>+"מספר אסמכתא "&amp;B3&amp;"         חזרה לטבלה "</f>
        <v xml:space="preserve">מספר אסמכתא          חזרה לטבלה </v>
      </c>
      <c r="AA80" s="524"/>
      <c r="AB80" s="524"/>
      <c r="AC80" s="524"/>
      <c r="AD80" s="524"/>
    </row>
    <row r="81" spans="1:30">
      <c r="A81" s="29">
        <v>1</v>
      </c>
      <c r="B81" s="123"/>
      <c r="C81" s="124"/>
      <c r="D81" s="125"/>
      <c r="E81" s="125"/>
      <c r="F81" s="126"/>
      <c r="K81" s="29">
        <v>12</v>
      </c>
      <c r="L81" s="127"/>
      <c r="M81" s="124"/>
      <c r="N81" s="125"/>
      <c r="O81" s="125"/>
      <c r="P81" s="126"/>
      <c r="R81" s="29">
        <v>23</v>
      </c>
      <c r="S81" s="123"/>
      <c r="T81" s="124"/>
      <c r="U81" s="125"/>
      <c r="V81" s="125"/>
      <c r="W81" s="126"/>
      <c r="Y81" s="29">
        <v>34</v>
      </c>
      <c r="Z81" s="127"/>
      <c r="AA81" s="124"/>
      <c r="AB81" s="125"/>
      <c r="AC81" s="125"/>
      <c r="AD81" s="126"/>
    </row>
    <row r="82" spans="1:30">
      <c r="A82" s="29">
        <v>2</v>
      </c>
      <c r="B82" s="123"/>
      <c r="C82" s="124"/>
      <c r="D82" s="125"/>
      <c r="E82" s="125"/>
      <c r="F82" s="126"/>
      <c r="K82" s="29">
        <v>13</v>
      </c>
      <c r="L82" s="127"/>
      <c r="M82" s="124"/>
      <c r="N82" s="125"/>
      <c r="O82" s="125"/>
      <c r="P82" s="126"/>
      <c r="R82" s="29">
        <v>24</v>
      </c>
      <c r="S82" s="123"/>
      <c r="T82" s="124"/>
      <c r="U82" s="125"/>
      <c r="V82" s="125"/>
      <c r="W82" s="126"/>
      <c r="Y82" s="29">
        <v>35</v>
      </c>
      <c r="Z82" s="127"/>
      <c r="AA82" s="124"/>
      <c r="AB82" s="125"/>
      <c r="AC82" s="125"/>
      <c r="AD82" s="126"/>
    </row>
    <row r="83" spans="1:30">
      <c r="A83" s="29">
        <v>3</v>
      </c>
      <c r="B83" s="123"/>
      <c r="C83" s="124"/>
      <c r="D83" s="125"/>
      <c r="E83" s="125"/>
      <c r="F83" s="126"/>
      <c r="K83" s="29">
        <v>14</v>
      </c>
      <c r="L83" s="127"/>
      <c r="M83" s="124"/>
      <c r="N83" s="125"/>
      <c r="O83" s="125"/>
      <c r="P83" s="126"/>
      <c r="R83" s="29">
        <v>25</v>
      </c>
      <c r="S83" s="123"/>
      <c r="T83" s="124"/>
      <c r="U83" s="125"/>
      <c r="V83" s="125"/>
      <c r="W83" s="126"/>
      <c r="Y83" s="29">
        <v>36</v>
      </c>
      <c r="Z83" s="127"/>
      <c r="AA83" s="124"/>
      <c r="AB83" s="125"/>
      <c r="AC83" s="125"/>
      <c r="AD83" s="126"/>
    </row>
    <row r="84" spans="1:30">
      <c r="A84" s="29">
        <v>4</v>
      </c>
      <c r="B84" s="123"/>
      <c r="C84" s="124"/>
      <c r="D84" s="125"/>
      <c r="E84" s="125"/>
      <c r="F84" s="126"/>
      <c r="K84" s="29">
        <v>15</v>
      </c>
      <c r="L84" s="127"/>
      <c r="M84" s="124"/>
      <c r="N84" s="125"/>
      <c r="O84" s="125"/>
      <c r="P84" s="126"/>
      <c r="R84" s="29">
        <v>26</v>
      </c>
      <c r="S84" s="123"/>
      <c r="T84" s="124"/>
      <c r="U84" s="125"/>
      <c r="V84" s="125"/>
      <c r="W84" s="126"/>
      <c r="Y84" s="29">
        <v>37</v>
      </c>
      <c r="Z84" s="127"/>
      <c r="AA84" s="124"/>
      <c r="AB84" s="125"/>
      <c r="AC84" s="125"/>
      <c r="AD84" s="126"/>
    </row>
    <row r="85" spans="1:30">
      <c r="A85" s="29">
        <v>5</v>
      </c>
      <c r="B85" s="123"/>
      <c r="C85" s="124"/>
      <c r="D85" s="125"/>
      <c r="E85" s="125"/>
      <c r="F85" s="126"/>
      <c r="K85" s="29">
        <v>16</v>
      </c>
      <c r="L85" s="127"/>
      <c r="M85" s="124"/>
      <c r="N85" s="125"/>
      <c r="O85" s="125"/>
      <c r="P85" s="126"/>
      <c r="R85" s="29">
        <v>27</v>
      </c>
      <c r="S85" s="123"/>
      <c r="T85" s="124"/>
      <c r="U85" s="125"/>
      <c r="V85" s="125"/>
      <c r="W85" s="126"/>
      <c r="Y85" s="29">
        <v>38</v>
      </c>
      <c r="Z85" s="127"/>
      <c r="AA85" s="124"/>
      <c r="AB85" s="125"/>
      <c r="AC85" s="125"/>
      <c r="AD85" s="126"/>
    </row>
    <row r="86" spans="1:30">
      <c r="A86" s="29">
        <v>6</v>
      </c>
      <c r="B86" s="123"/>
      <c r="C86" s="124"/>
      <c r="D86" s="125"/>
      <c r="E86" s="125"/>
      <c r="F86" s="126"/>
      <c r="K86" s="29">
        <v>17</v>
      </c>
      <c r="L86" s="127"/>
      <c r="M86" s="124"/>
      <c r="N86" s="125"/>
      <c r="O86" s="125"/>
      <c r="P86" s="126"/>
      <c r="R86" s="29">
        <v>28</v>
      </c>
      <c r="S86" s="123"/>
      <c r="T86" s="124"/>
      <c r="U86" s="125"/>
      <c r="V86" s="125"/>
      <c r="W86" s="126"/>
      <c r="Y86" s="29">
        <v>39</v>
      </c>
      <c r="Z86" s="127"/>
      <c r="AA86" s="124"/>
      <c r="AB86" s="125"/>
      <c r="AC86" s="125"/>
      <c r="AD86" s="126"/>
    </row>
    <row r="87" spans="1:30">
      <c r="A87" s="29">
        <v>7</v>
      </c>
      <c r="B87" s="123"/>
      <c r="C87" s="124"/>
      <c r="D87" s="125"/>
      <c r="E87" s="125"/>
      <c r="F87" s="126"/>
      <c r="K87" s="29">
        <v>18</v>
      </c>
      <c r="L87" s="127"/>
      <c r="M87" s="124"/>
      <c r="N87" s="125"/>
      <c r="O87" s="125"/>
      <c r="P87" s="126"/>
      <c r="R87" s="29">
        <v>29</v>
      </c>
      <c r="S87" s="123"/>
      <c r="T87" s="124"/>
      <c r="U87" s="125"/>
      <c r="V87" s="125"/>
      <c r="W87" s="126"/>
      <c r="Y87" s="29">
        <v>40</v>
      </c>
      <c r="Z87" s="127"/>
      <c r="AA87" s="124"/>
      <c r="AB87" s="125"/>
      <c r="AC87" s="125"/>
      <c r="AD87" s="126"/>
    </row>
    <row r="88" spans="1:30">
      <c r="A88" s="29">
        <v>8</v>
      </c>
      <c r="B88" s="123"/>
      <c r="C88" s="124"/>
      <c r="D88" s="125"/>
      <c r="E88" s="125"/>
      <c r="F88" s="126"/>
      <c r="K88" s="29">
        <v>19</v>
      </c>
      <c r="L88" s="127"/>
      <c r="M88" s="124"/>
      <c r="N88" s="125"/>
      <c r="O88" s="125"/>
      <c r="P88" s="126"/>
      <c r="R88" s="29">
        <v>30</v>
      </c>
      <c r="S88" s="123"/>
      <c r="T88" s="124"/>
      <c r="U88" s="125"/>
      <c r="V88" s="125"/>
      <c r="W88" s="126"/>
      <c r="Y88" s="29">
        <v>41</v>
      </c>
      <c r="Z88" s="127"/>
      <c r="AA88" s="124"/>
      <c r="AB88" s="125"/>
      <c r="AC88" s="125"/>
      <c r="AD88" s="126"/>
    </row>
    <row r="89" spans="1:30">
      <c r="A89" s="29">
        <v>9</v>
      </c>
      <c r="B89" s="123"/>
      <c r="C89" s="124"/>
      <c r="D89" s="125"/>
      <c r="E89" s="125"/>
      <c r="F89" s="126"/>
      <c r="K89" s="29">
        <v>20</v>
      </c>
      <c r="L89" s="127"/>
      <c r="M89" s="124"/>
      <c r="N89" s="125"/>
      <c r="O89" s="125"/>
      <c r="P89" s="126"/>
      <c r="R89" s="29">
        <v>31</v>
      </c>
      <c r="S89" s="123"/>
      <c r="T89" s="124"/>
      <c r="U89" s="125"/>
      <c r="V89" s="125"/>
      <c r="W89" s="126"/>
      <c r="Y89" s="29">
        <v>42</v>
      </c>
      <c r="Z89" s="127"/>
      <c r="AA89" s="124"/>
      <c r="AB89" s="125"/>
      <c r="AC89" s="125"/>
      <c r="AD89" s="126"/>
    </row>
    <row r="90" spans="1:30">
      <c r="A90" s="29">
        <v>10</v>
      </c>
      <c r="B90" s="123"/>
      <c r="C90" s="124"/>
      <c r="D90" s="125"/>
      <c r="E90" s="125"/>
      <c r="F90" s="126"/>
      <c r="K90" s="29">
        <v>21</v>
      </c>
      <c r="L90" s="127"/>
      <c r="M90" s="124"/>
      <c r="N90" s="125"/>
      <c r="O90" s="125"/>
      <c r="P90" s="126"/>
      <c r="R90" s="29">
        <v>32</v>
      </c>
      <c r="S90" s="123"/>
      <c r="T90" s="124"/>
      <c r="U90" s="125"/>
      <c r="V90" s="125"/>
      <c r="W90" s="126"/>
      <c r="Y90" s="29">
        <v>43</v>
      </c>
      <c r="Z90" s="127"/>
      <c r="AA90" s="124"/>
      <c r="AB90" s="125"/>
      <c r="AC90" s="125"/>
      <c r="AD90" s="126"/>
    </row>
    <row r="91" spans="1:30" ht="13.5" thickBot="1">
      <c r="A91" s="37">
        <v>11</v>
      </c>
      <c r="B91" s="123"/>
      <c r="C91" s="124"/>
      <c r="D91" s="125"/>
      <c r="E91" s="125"/>
      <c r="F91" s="126"/>
      <c r="K91" s="29">
        <v>22</v>
      </c>
      <c r="L91" s="127"/>
      <c r="M91" s="124"/>
      <c r="N91" s="125"/>
      <c r="O91" s="125"/>
      <c r="P91" s="126"/>
      <c r="R91" s="29">
        <v>33</v>
      </c>
      <c r="S91" s="123"/>
      <c r="T91" s="124"/>
      <c r="U91" s="125"/>
      <c r="V91" s="125"/>
      <c r="W91" s="126"/>
      <c r="Y91" s="31"/>
      <c r="Z91" s="32"/>
      <c r="AA91" s="33"/>
      <c r="AB91" s="33"/>
      <c r="AC91" s="38" t="s">
        <v>3</v>
      </c>
      <c r="AD91" s="35">
        <f>SUM(F81:F91)+SUM(P81:P91)+SUM(AD81:AD90)+SUM(W81:W91)</f>
        <v>0</v>
      </c>
    </row>
    <row r="92" spans="1:30">
      <c r="E92" s="39"/>
      <c r="O92" s="39"/>
      <c r="R92" s="21"/>
      <c r="V92" s="39"/>
      <c r="AC92" s="39"/>
    </row>
    <row r="93" spans="1:30">
      <c r="E93" s="39"/>
      <c r="O93" s="39"/>
      <c r="R93" s="21"/>
      <c r="V93" s="39"/>
      <c r="AC93" s="39"/>
    </row>
    <row r="94" spans="1:30">
      <c r="E94" s="39"/>
      <c r="O94" s="39"/>
      <c r="R94" s="21"/>
      <c r="V94" s="39"/>
      <c r="AC94" s="39"/>
    </row>
    <row r="95" spans="1:30">
      <c r="E95" s="39"/>
      <c r="O95" s="39"/>
      <c r="R95" s="21"/>
      <c r="V95" s="39"/>
      <c r="AC95" s="39"/>
    </row>
    <row r="96" spans="1:30">
      <c r="E96" s="39"/>
      <c r="O96" s="39"/>
      <c r="R96" s="21"/>
      <c r="V96" s="39"/>
      <c r="AC96" s="39"/>
    </row>
    <row r="97" spans="1:30">
      <c r="E97" s="39"/>
      <c r="O97" s="39"/>
      <c r="R97" s="21"/>
      <c r="V97" s="39"/>
      <c r="AC97" s="39"/>
    </row>
    <row r="98" spans="1:30" ht="13.5" thickBot="1">
      <c r="E98" s="39"/>
      <c r="O98" s="39"/>
      <c r="R98" s="21"/>
      <c r="V98" s="39"/>
      <c r="AC98" s="39"/>
    </row>
    <row r="99" spans="1:30" ht="16.5" customHeight="1">
      <c r="A99" s="24">
        <v>2</v>
      </c>
      <c r="B99" s="525" t="str">
        <f>+"מספר אסמכתא "&amp;B4&amp;"         חזרה לטבלה "</f>
        <v xml:space="preserve">מספר אסמכתא          חזרה לטבלה </v>
      </c>
      <c r="C99" s="523" t="s">
        <v>26</v>
      </c>
      <c r="D99" s="523" t="s">
        <v>139</v>
      </c>
      <c r="E99" s="523" t="s">
        <v>27</v>
      </c>
      <c r="F99" s="523" t="s">
        <v>13</v>
      </c>
      <c r="K99" s="24">
        <v>2</v>
      </c>
      <c r="L99" s="525" t="str">
        <f>+"מספר אסמכתא "&amp;B4&amp;"         חזרה לטבלה "</f>
        <v xml:space="preserve">מספר אסמכתא          חזרה לטבלה </v>
      </c>
      <c r="M99" s="523" t="s">
        <v>26</v>
      </c>
      <c r="N99" s="523" t="s">
        <v>139</v>
      </c>
      <c r="O99" s="523" t="s">
        <v>27</v>
      </c>
      <c r="P99" s="523" t="s">
        <v>13</v>
      </c>
      <c r="R99" s="24">
        <v>2</v>
      </c>
      <c r="S99" s="139"/>
      <c r="T99" s="523" t="s">
        <v>26</v>
      </c>
      <c r="U99" s="523" t="s">
        <v>139</v>
      </c>
      <c r="V99" s="523" t="s">
        <v>27</v>
      </c>
      <c r="W99" s="523" t="s">
        <v>13</v>
      </c>
      <c r="Y99" s="24">
        <v>2</v>
      </c>
      <c r="Z99" s="139"/>
      <c r="AA99" s="523" t="s">
        <v>26</v>
      </c>
      <c r="AB99" s="523" t="s">
        <v>139</v>
      </c>
      <c r="AC99" s="523" t="s">
        <v>27</v>
      </c>
      <c r="AD99" s="523" t="s">
        <v>13</v>
      </c>
    </row>
    <row r="100" spans="1:30" ht="25.5" customHeight="1">
      <c r="A100" s="26" t="s">
        <v>7</v>
      </c>
      <c r="B100" s="526"/>
      <c r="C100" s="524"/>
      <c r="D100" s="524"/>
      <c r="E100" s="524"/>
      <c r="F100" s="524"/>
      <c r="K100" s="26" t="s">
        <v>19</v>
      </c>
      <c r="L100" s="526"/>
      <c r="M100" s="524"/>
      <c r="N100" s="524"/>
      <c r="O100" s="524"/>
      <c r="P100" s="524"/>
      <c r="R100" s="26" t="s">
        <v>19</v>
      </c>
      <c r="S100" s="140" t="str">
        <f>+"מספר אסמכתא "&amp;B4&amp;"         חזרה לטבלה "</f>
        <v xml:space="preserve">מספר אסמכתא          חזרה לטבלה </v>
      </c>
      <c r="T100" s="524"/>
      <c r="U100" s="524"/>
      <c r="V100" s="524"/>
      <c r="W100" s="524"/>
      <c r="Y100" s="26" t="s">
        <v>19</v>
      </c>
      <c r="Z100" s="140" t="str">
        <f>+"מספר אסמכתא "&amp;B4&amp;"         חזרה לטבלה "</f>
        <v xml:space="preserve">מספר אסמכתא          חזרה לטבלה </v>
      </c>
      <c r="AA100" s="524"/>
      <c r="AB100" s="524"/>
      <c r="AC100" s="524"/>
      <c r="AD100" s="524"/>
    </row>
    <row r="101" spans="1:30">
      <c r="A101" s="29">
        <v>1</v>
      </c>
      <c r="B101" s="123"/>
      <c r="C101" s="124"/>
      <c r="D101" s="125"/>
      <c r="E101" s="125"/>
      <c r="F101" s="126"/>
      <c r="K101" s="29">
        <v>12</v>
      </c>
      <c r="L101" s="127"/>
      <c r="M101" s="124"/>
      <c r="N101" s="125"/>
      <c r="O101" s="125"/>
      <c r="P101" s="126"/>
      <c r="R101" s="29">
        <v>23</v>
      </c>
      <c r="S101" s="123"/>
      <c r="T101" s="124"/>
      <c r="U101" s="125"/>
      <c r="V101" s="125"/>
      <c r="W101" s="126"/>
      <c r="Y101" s="29">
        <v>34</v>
      </c>
      <c r="Z101" s="127"/>
      <c r="AA101" s="124"/>
      <c r="AB101" s="125"/>
      <c r="AC101" s="125"/>
      <c r="AD101" s="126"/>
    </row>
    <row r="102" spans="1:30">
      <c r="A102" s="29">
        <v>2</v>
      </c>
      <c r="B102" s="123"/>
      <c r="C102" s="124"/>
      <c r="D102" s="125"/>
      <c r="E102" s="125"/>
      <c r="F102" s="126"/>
      <c r="K102" s="29">
        <v>13</v>
      </c>
      <c r="L102" s="127"/>
      <c r="M102" s="124"/>
      <c r="N102" s="125"/>
      <c r="O102" s="125"/>
      <c r="P102" s="126"/>
      <c r="R102" s="29">
        <v>24</v>
      </c>
      <c r="S102" s="123"/>
      <c r="T102" s="124"/>
      <c r="U102" s="125"/>
      <c r="V102" s="125"/>
      <c r="W102" s="126"/>
      <c r="Y102" s="29">
        <v>35</v>
      </c>
      <c r="Z102" s="127"/>
      <c r="AA102" s="124"/>
      <c r="AB102" s="125"/>
      <c r="AC102" s="125"/>
      <c r="AD102" s="126"/>
    </row>
    <row r="103" spans="1:30">
      <c r="A103" s="29">
        <v>3</v>
      </c>
      <c r="B103" s="123"/>
      <c r="C103" s="124"/>
      <c r="D103" s="125"/>
      <c r="E103" s="125"/>
      <c r="F103" s="126"/>
      <c r="K103" s="29">
        <v>14</v>
      </c>
      <c r="L103" s="127"/>
      <c r="M103" s="124"/>
      <c r="N103" s="125"/>
      <c r="O103" s="125"/>
      <c r="P103" s="126"/>
      <c r="R103" s="29">
        <v>25</v>
      </c>
      <c r="S103" s="123"/>
      <c r="T103" s="124"/>
      <c r="U103" s="125"/>
      <c r="V103" s="125"/>
      <c r="W103" s="126"/>
      <c r="Y103" s="29">
        <v>36</v>
      </c>
      <c r="Z103" s="127"/>
      <c r="AA103" s="124"/>
      <c r="AB103" s="125"/>
      <c r="AC103" s="125"/>
      <c r="AD103" s="126"/>
    </row>
    <row r="104" spans="1:30">
      <c r="A104" s="29">
        <v>4</v>
      </c>
      <c r="B104" s="123"/>
      <c r="C104" s="124"/>
      <c r="D104" s="125"/>
      <c r="E104" s="125"/>
      <c r="F104" s="126"/>
      <c r="K104" s="29">
        <v>15</v>
      </c>
      <c r="L104" s="127"/>
      <c r="M104" s="124"/>
      <c r="N104" s="125"/>
      <c r="O104" s="125"/>
      <c r="P104" s="126"/>
      <c r="R104" s="29">
        <v>26</v>
      </c>
      <c r="S104" s="123"/>
      <c r="T104" s="124"/>
      <c r="U104" s="125"/>
      <c r="V104" s="125"/>
      <c r="W104" s="126"/>
      <c r="Y104" s="29">
        <v>37</v>
      </c>
      <c r="Z104" s="127"/>
      <c r="AA104" s="124"/>
      <c r="AB104" s="125"/>
      <c r="AC104" s="125"/>
      <c r="AD104" s="126"/>
    </row>
    <row r="105" spans="1:30">
      <c r="A105" s="29">
        <v>5</v>
      </c>
      <c r="B105" s="123"/>
      <c r="C105" s="124"/>
      <c r="D105" s="125"/>
      <c r="E105" s="125"/>
      <c r="F105" s="126"/>
      <c r="K105" s="29">
        <v>16</v>
      </c>
      <c r="L105" s="127"/>
      <c r="M105" s="124"/>
      <c r="N105" s="125"/>
      <c r="O105" s="125"/>
      <c r="P105" s="126"/>
      <c r="R105" s="29">
        <v>27</v>
      </c>
      <c r="S105" s="123"/>
      <c r="T105" s="124"/>
      <c r="U105" s="125"/>
      <c r="V105" s="125"/>
      <c r="W105" s="126"/>
      <c r="Y105" s="29">
        <v>38</v>
      </c>
      <c r="Z105" s="127"/>
      <c r="AA105" s="124"/>
      <c r="AB105" s="125"/>
      <c r="AC105" s="125"/>
      <c r="AD105" s="126"/>
    </row>
    <row r="106" spans="1:30">
      <c r="A106" s="29">
        <v>6</v>
      </c>
      <c r="B106" s="123"/>
      <c r="C106" s="124"/>
      <c r="D106" s="125"/>
      <c r="E106" s="125"/>
      <c r="F106" s="126"/>
      <c r="K106" s="29">
        <v>17</v>
      </c>
      <c r="L106" s="127"/>
      <c r="M106" s="124"/>
      <c r="N106" s="125"/>
      <c r="O106" s="125"/>
      <c r="P106" s="126"/>
      <c r="R106" s="29">
        <v>28</v>
      </c>
      <c r="S106" s="123"/>
      <c r="T106" s="124"/>
      <c r="U106" s="125"/>
      <c r="V106" s="125"/>
      <c r="W106" s="126"/>
      <c r="Y106" s="29">
        <v>39</v>
      </c>
      <c r="Z106" s="127"/>
      <c r="AA106" s="124"/>
      <c r="AB106" s="125"/>
      <c r="AC106" s="125"/>
      <c r="AD106" s="126"/>
    </row>
    <row r="107" spans="1:30">
      <c r="A107" s="29">
        <v>7</v>
      </c>
      <c r="B107" s="123"/>
      <c r="C107" s="124"/>
      <c r="D107" s="125"/>
      <c r="E107" s="125"/>
      <c r="F107" s="126"/>
      <c r="K107" s="29">
        <v>18</v>
      </c>
      <c r="L107" s="127"/>
      <c r="M107" s="124"/>
      <c r="N107" s="125"/>
      <c r="O107" s="125"/>
      <c r="P107" s="126"/>
      <c r="R107" s="29">
        <v>29</v>
      </c>
      <c r="S107" s="123"/>
      <c r="T107" s="124"/>
      <c r="U107" s="125"/>
      <c r="V107" s="125"/>
      <c r="W107" s="126"/>
      <c r="Y107" s="29">
        <v>40</v>
      </c>
      <c r="Z107" s="127"/>
      <c r="AA107" s="124"/>
      <c r="AB107" s="125"/>
      <c r="AC107" s="125"/>
      <c r="AD107" s="126"/>
    </row>
    <row r="108" spans="1:30">
      <c r="A108" s="29">
        <v>8</v>
      </c>
      <c r="B108" s="123"/>
      <c r="C108" s="124"/>
      <c r="D108" s="125"/>
      <c r="E108" s="125"/>
      <c r="F108" s="126"/>
      <c r="K108" s="29">
        <v>19</v>
      </c>
      <c r="L108" s="127"/>
      <c r="M108" s="124"/>
      <c r="N108" s="125"/>
      <c r="O108" s="125"/>
      <c r="P108" s="126"/>
      <c r="R108" s="29">
        <v>30</v>
      </c>
      <c r="S108" s="123"/>
      <c r="T108" s="124"/>
      <c r="U108" s="125"/>
      <c r="V108" s="125"/>
      <c r="W108" s="126"/>
      <c r="Y108" s="29">
        <v>41</v>
      </c>
      <c r="Z108" s="127"/>
      <c r="AA108" s="124"/>
      <c r="AB108" s="125"/>
      <c r="AC108" s="125"/>
      <c r="AD108" s="126"/>
    </row>
    <row r="109" spans="1:30">
      <c r="A109" s="29">
        <v>9</v>
      </c>
      <c r="B109" s="123"/>
      <c r="C109" s="124"/>
      <c r="D109" s="125"/>
      <c r="E109" s="125"/>
      <c r="F109" s="126"/>
      <c r="K109" s="29">
        <v>20</v>
      </c>
      <c r="L109" s="127"/>
      <c r="M109" s="124"/>
      <c r="N109" s="125"/>
      <c r="O109" s="125"/>
      <c r="P109" s="126"/>
      <c r="R109" s="29">
        <v>31</v>
      </c>
      <c r="S109" s="123"/>
      <c r="T109" s="124"/>
      <c r="U109" s="125"/>
      <c r="V109" s="125"/>
      <c r="W109" s="126"/>
      <c r="Y109" s="29">
        <v>42</v>
      </c>
      <c r="Z109" s="127"/>
      <c r="AA109" s="124"/>
      <c r="AB109" s="125"/>
      <c r="AC109" s="125"/>
      <c r="AD109" s="126"/>
    </row>
    <row r="110" spans="1:30">
      <c r="A110" s="29">
        <v>10</v>
      </c>
      <c r="B110" s="123"/>
      <c r="C110" s="124"/>
      <c r="D110" s="125"/>
      <c r="E110" s="125"/>
      <c r="F110" s="126"/>
      <c r="K110" s="29">
        <v>21</v>
      </c>
      <c r="L110" s="127"/>
      <c r="M110" s="124"/>
      <c r="N110" s="125"/>
      <c r="O110" s="125"/>
      <c r="P110" s="126"/>
      <c r="R110" s="29">
        <v>32</v>
      </c>
      <c r="S110" s="123"/>
      <c r="T110" s="124"/>
      <c r="U110" s="125"/>
      <c r="V110" s="125"/>
      <c r="W110" s="126"/>
      <c r="Y110" s="29">
        <v>43</v>
      </c>
      <c r="Z110" s="127"/>
      <c r="AA110" s="124"/>
      <c r="AB110" s="125"/>
      <c r="AC110" s="125"/>
      <c r="AD110" s="126"/>
    </row>
    <row r="111" spans="1:30" ht="13.5" thickBot="1">
      <c r="A111" s="37">
        <v>11</v>
      </c>
      <c r="B111" s="123"/>
      <c r="C111" s="124"/>
      <c r="D111" s="125"/>
      <c r="E111" s="125"/>
      <c r="F111" s="126"/>
      <c r="K111" s="29">
        <v>22</v>
      </c>
      <c r="L111" s="127"/>
      <c r="M111" s="124"/>
      <c r="N111" s="125"/>
      <c r="O111" s="125"/>
      <c r="P111" s="126"/>
      <c r="R111" s="29">
        <v>33</v>
      </c>
      <c r="S111" s="123"/>
      <c r="T111" s="124"/>
      <c r="U111" s="125"/>
      <c r="V111" s="125"/>
      <c r="W111" s="126"/>
      <c r="Y111" s="31"/>
      <c r="Z111" s="32"/>
      <c r="AA111" s="33"/>
      <c r="AB111" s="33"/>
      <c r="AC111" s="38" t="s">
        <v>3</v>
      </c>
      <c r="AD111" s="35">
        <f>SUM(F101:F111)+SUM(P101:P111)+SUM(AD101:AD110)+SUM(W101:W111)</f>
        <v>0</v>
      </c>
    </row>
    <row r="112" spans="1:30">
      <c r="E112" s="39"/>
      <c r="O112" s="39"/>
      <c r="R112" s="21"/>
      <c r="V112" s="39"/>
      <c r="AC112" s="39"/>
    </row>
    <row r="113" spans="1:30">
      <c r="E113" s="39"/>
      <c r="O113" s="39"/>
      <c r="R113" s="21"/>
      <c r="V113" s="39"/>
      <c r="AC113" s="39"/>
    </row>
    <row r="114" spans="1:30">
      <c r="E114" s="39"/>
      <c r="O114" s="39"/>
      <c r="R114" s="21"/>
      <c r="V114" s="39"/>
      <c r="AC114" s="39"/>
    </row>
    <row r="115" spans="1:30">
      <c r="E115" s="39"/>
      <c r="O115" s="39"/>
      <c r="R115" s="21"/>
      <c r="V115" s="39"/>
      <c r="AC115" s="39"/>
    </row>
    <row r="116" spans="1:30">
      <c r="E116" s="39"/>
      <c r="O116" s="39"/>
      <c r="R116" s="21"/>
      <c r="V116" s="39"/>
      <c r="AC116" s="39"/>
    </row>
    <row r="117" spans="1:30">
      <c r="E117" s="39"/>
      <c r="O117" s="39"/>
      <c r="R117" s="21"/>
      <c r="V117" s="39"/>
      <c r="AC117" s="39"/>
    </row>
    <row r="118" spans="1:30" ht="13.5" thickBot="1">
      <c r="E118" s="39"/>
      <c r="O118" s="39"/>
      <c r="R118" s="21"/>
      <c r="V118" s="39"/>
      <c r="AC118" s="39"/>
    </row>
    <row r="119" spans="1:30" ht="16.5" customHeight="1">
      <c r="A119" s="24">
        <v>3</v>
      </c>
      <c r="B119" s="525" t="str">
        <f>+"מספר אסמכתא "&amp;B5&amp;"         חזרה לטבלה "</f>
        <v xml:space="preserve">מספר אסמכתא          חזרה לטבלה </v>
      </c>
      <c r="C119" s="523" t="s">
        <v>26</v>
      </c>
      <c r="D119" s="523" t="s">
        <v>139</v>
      </c>
      <c r="E119" s="523" t="s">
        <v>27</v>
      </c>
      <c r="F119" s="523" t="s">
        <v>13</v>
      </c>
      <c r="K119" s="24">
        <v>3</v>
      </c>
      <c r="L119" s="525" t="str">
        <f>+"מספר אסמכתא "&amp;B5&amp;"         חזרה לטבלה "</f>
        <v xml:space="preserve">מספר אסמכתא          חזרה לטבלה </v>
      </c>
      <c r="M119" s="523" t="s">
        <v>26</v>
      </c>
      <c r="N119" s="523" t="s">
        <v>139</v>
      </c>
      <c r="O119" s="523" t="s">
        <v>27</v>
      </c>
      <c r="P119" s="523" t="s">
        <v>13</v>
      </c>
      <c r="R119" s="24">
        <v>3</v>
      </c>
      <c r="S119" s="139"/>
      <c r="T119" s="523" t="s">
        <v>26</v>
      </c>
      <c r="U119" s="523" t="s">
        <v>139</v>
      </c>
      <c r="V119" s="523" t="s">
        <v>27</v>
      </c>
      <c r="W119" s="523" t="s">
        <v>13</v>
      </c>
      <c r="Y119" s="24">
        <v>3</v>
      </c>
      <c r="Z119" s="139"/>
      <c r="AA119" s="523" t="s">
        <v>26</v>
      </c>
      <c r="AB119" s="523" t="s">
        <v>139</v>
      </c>
      <c r="AC119" s="523" t="s">
        <v>27</v>
      </c>
      <c r="AD119" s="523" t="s">
        <v>13</v>
      </c>
    </row>
    <row r="120" spans="1:30" ht="25.5" customHeight="1">
      <c r="A120" s="26" t="s">
        <v>7</v>
      </c>
      <c r="B120" s="526"/>
      <c r="C120" s="524"/>
      <c r="D120" s="524"/>
      <c r="E120" s="524"/>
      <c r="F120" s="524"/>
      <c r="K120" s="26" t="s">
        <v>19</v>
      </c>
      <c r="L120" s="526"/>
      <c r="M120" s="524"/>
      <c r="N120" s="524"/>
      <c r="O120" s="524"/>
      <c r="P120" s="524"/>
      <c r="R120" s="26" t="s">
        <v>19</v>
      </c>
      <c r="S120" s="140" t="str">
        <f>+"מספר אסמכתא "&amp;B5&amp;"         חזרה לטבלה "</f>
        <v xml:space="preserve">מספר אסמכתא          חזרה לטבלה </v>
      </c>
      <c r="T120" s="524"/>
      <c r="U120" s="524"/>
      <c r="V120" s="524"/>
      <c r="W120" s="524"/>
      <c r="Y120" s="26" t="s">
        <v>19</v>
      </c>
      <c r="Z120" s="140" t="str">
        <f>+"מספר אסמכתא "&amp;B5&amp;"         חזרה לטבלה "</f>
        <v xml:space="preserve">מספר אסמכתא          חזרה לטבלה </v>
      </c>
      <c r="AA120" s="524"/>
      <c r="AB120" s="524"/>
      <c r="AC120" s="524"/>
      <c r="AD120" s="524"/>
    </row>
    <row r="121" spans="1:30">
      <c r="A121" s="29">
        <v>1</v>
      </c>
      <c r="B121" s="123"/>
      <c r="C121" s="124"/>
      <c r="D121" s="125"/>
      <c r="E121" s="125"/>
      <c r="F121" s="126"/>
      <c r="K121" s="29">
        <v>12</v>
      </c>
      <c r="L121" s="127"/>
      <c r="M121" s="124"/>
      <c r="N121" s="125"/>
      <c r="O121" s="125"/>
      <c r="P121" s="126"/>
      <c r="R121" s="29">
        <v>23</v>
      </c>
      <c r="S121" s="123"/>
      <c r="T121" s="124"/>
      <c r="U121" s="125"/>
      <c r="V121" s="125"/>
      <c r="W121" s="126"/>
      <c r="Y121" s="29">
        <v>34</v>
      </c>
      <c r="Z121" s="127"/>
      <c r="AA121" s="124"/>
      <c r="AB121" s="125"/>
      <c r="AC121" s="125"/>
      <c r="AD121" s="126"/>
    </row>
    <row r="122" spans="1:30">
      <c r="A122" s="29">
        <v>2</v>
      </c>
      <c r="B122" s="123"/>
      <c r="C122" s="124"/>
      <c r="D122" s="125"/>
      <c r="E122" s="125"/>
      <c r="F122" s="126"/>
      <c r="K122" s="29">
        <v>13</v>
      </c>
      <c r="L122" s="127"/>
      <c r="M122" s="124"/>
      <c r="N122" s="125"/>
      <c r="O122" s="125"/>
      <c r="P122" s="126"/>
      <c r="R122" s="29">
        <v>24</v>
      </c>
      <c r="S122" s="123"/>
      <c r="T122" s="124"/>
      <c r="U122" s="125"/>
      <c r="V122" s="125"/>
      <c r="W122" s="126"/>
      <c r="Y122" s="29">
        <v>35</v>
      </c>
      <c r="Z122" s="127"/>
      <c r="AA122" s="124"/>
      <c r="AB122" s="125"/>
      <c r="AC122" s="125"/>
      <c r="AD122" s="126"/>
    </row>
    <row r="123" spans="1:30">
      <c r="A123" s="29">
        <v>3</v>
      </c>
      <c r="B123" s="123"/>
      <c r="C123" s="124"/>
      <c r="D123" s="125"/>
      <c r="E123" s="125"/>
      <c r="F123" s="126"/>
      <c r="K123" s="29">
        <v>14</v>
      </c>
      <c r="L123" s="127"/>
      <c r="M123" s="124"/>
      <c r="N123" s="125"/>
      <c r="O123" s="125"/>
      <c r="P123" s="126"/>
      <c r="R123" s="29">
        <v>25</v>
      </c>
      <c r="S123" s="123"/>
      <c r="T123" s="124"/>
      <c r="U123" s="125"/>
      <c r="V123" s="125"/>
      <c r="W123" s="126"/>
      <c r="Y123" s="29">
        <v>36</v>
      </c>
      <c r="Z123" s="127"/>
      <c r="AA123" s="124"/>
      <c r="AB123" s="125"/>
      <c r="AC123" s="125"/>
      <c r="AD123" s="126"/>
    </row>
    <row r="124" spans="1:30">
      <c r="A124" s="29">
        <v>4</v>
      </c>
      <c r="B124" s="123"/>
      <c r="C124" s="124"/>
      <c r="D124" s="125"/>
      <c r="E124" s="125"/>
      <c r="F124" s="126"/>
      <c r="K124" s="29">
        <v>15</v>
      </c>
      <c r="L124" s="127"/>
      <c r="M124" s="124"/>
      <c r="N124" s="125"/>
      <c r="O124" s="125"/>
      <c r="P124" s="126"/>
      <c r="R124" s="29">
        <v>26</v>
      </c>
      <c r="S124" s="123"/>
      <c r="T124" s="124"/>
      <c r="U124" s="125"/>
      <c r="V124" s="125"/>
      <c r="W124" s="126"/>
      <c r="Y124" s="29">
        <v>37</v>
      </c>
      <c r="Z124" s="127"/>
      <c r="AA124" s="124"/>
      <c r="AB124" s="125"/>
      <c r="AC124" s="125"/>
      <c r="AD124" s="126"/>
    </row>
    <row r="125" spans="1:30">
      <c r="A125" s="29">
        <v>5</v>
      </c>
      <c r="B125" s="123"/>
      <c r="C125" s="124"/>
      <c r="D125" s="125"/>
      <c r="E125" s="125"/>
      <c r="F125" s="126"/>
      <c r="K125" s="29">
        <v>16</v>
      </c>
      <c r="L125" s="127"/>
      <c r="M125" s="124"/>
      <c r="N125" s="125"/>
      <c r="O125" s="125"/>
      <c r="P125" s="126"/>
      <c r="R125" s="29">
        <v>27</v>
      </c>
      <c r="S125" s="123"/>
      <c r="T125" s="124"/>
      <c r="U125" s="125"/>
      <c r="V125" s="125"/>
      <c r="W125" s="126"/>
      <c r="Y125" s="29">
        <v>38</v>
      </c>
      <c r="Z125" s="127"/>
      <c r="AA125" s="124"/>
      <c r="AB125" s="125"/>
      <c r="AC125" s="125"/>
      <c r="AD125" s="126"/>
    </row>
    <row r="126" spans="1:30">
      <c r="A126" s="29">
        <v>6</v>
      </c>
      <c r="B126" s="123"/>
      <c r="C126" s="124"/>
      <c r="D126" s="125"/>
      <c r="E126" s="125"/>
      <c r="F126" s="126"/>
      <c r="K126" s="29">
        <v>17</v>
      </c>
      <c r="L126" s="127"/>
      <c r="M126" s="124"/>
      <c r="N126" s="125"/>
      <c r="O126" s="125"/>
      <c r="P126" s="126"/>
      <c r="R126" s="29">
        <v>28</v>
      </c>
      <c r="S126" s="123"/>
      <c r="T126" s="124"/>
      <c r="U126" s="125"/>
      <c r="V126" s="125"/>
      <c r="W126" s="126"/>
      <c r="Y126" s="29">
        <v>39</v>
      </c>
      <c r="Z126" s="127"/>
      <c r="AA126" s="124"/>
      <c r="AB126" s="125"/>
      <c r="AC126" s="125"/>
      <c r="AD126" s="126"/>
    </row>
    <row r="127" spans="1:30">
      <c r="A127" s="29">
        <v>7</v>
      </c>
      <c r="B127" s="123"/>
      <c r="C127" s="124"/>
      <c r="D127" s="125"/>
      <c r="E127" s="125"/>
      <c r="F127" s="126"/>
      <c r="K127" s="29">
        <v>18</v>
      </c>
      <c r="L127" s="127"/>
      <c r="M127" s="124"/>
      <c r="N127" s="125"/>
      <c r="O127" s="125"/>
      <c r="P127" s="126"/>
      <c r="R127" s="29">
        <v>29</v>
      </c>
      <c r="S127" s="123"/>
      <c r="T127" s="124"/>
      <c r="U127" s="125"/>
      <c r="V127" s="125"/>
      <c r="W127" s="126"/>
      <c r="Y127" s="29">
        <v>40</v>
      </c>
      <c r="Z127" s="127"/>
      <c r="AA127" s="124"/>
      <c r="AB127" s="125"/>
      <c r="AC127" s="125"/>
      <c r="AD127" s="126"/>
    </row>
    <row r="128" spans="1:30">
      <c r="A128" s="29">
        <v>8</v>
      </c>
      <c r="B128" s="123"/>
      <c r="C128" s="124"/>
      <c r="D128" s="125"/>
      <c r="E128" s="125"/>
      <c r="F128" s="126"/>
      <c r="K128" s="29">
        <v>19</v>
      </c>
      <c r="L128" s="127"/>
      <c r="M128" s="124"/>
      <c r="N128" s="125"/>
      <c r="O128" s="125"/>
      <c r="P128" s="126"/>
      <c r="R128" s="29">
        <v>30</v>
      </c>
      <c r="S128" s="123"/>
      <c r="T128" s="124"/>
      <c r="U128" s="125"/>
      <c r="V128" s="125"/>
      <c r="W128" s="126"/>
      <c r="Y128" s="29">
        <v>41</v>
      </c>
      <c r="Z128" s="127"/>
      <c r="AA128" s="124"/>
      <c r="AB128" s="125"/>
      <c r="AC128" s="125"/>
      <c r="AD128" s="126"/>
    </row>
    <row r="129" spans="1:30">
      <c r="A129" s="29">
        <v>9</v>
      </c>
      <c r="B129" s="123"/>
      <c r="C129" s="124"/>
      <c r="D129" s="125"/>
      <c r="E129" s="125"/>
      <c r="F129" s="126"/>
      <c r="K129" s="29">
        <v>20</v>
      </c>
      <c r="L129" s="127"/>
      <c r="M129" s="124"/>
      <c r="N129" s="125"/>
      <c r="O129" s="125"/>
      <c r="P129" s="126"/>
      <c r="R129" s="29">
        <v>31</v>
      </c>
      <c r="S129" s="123"/>
      <c r="T129" s="124"/>
      <c r="U129" s="125"/>
      <c r="V129" s="125"/>
      <c r="W129" s="126"/>
      <c r="Y129" s="29">
        <v>42</v>
      </c>
      <c r="Z129" s="127"/>
      <c r="AA129" s="124"/>
      <c r="AB129" s="125"/>
      <c r="AC129" s="125"/>
      <c r="AD129" s="126"/>
    </row>
    <row r="130" spans="1:30">
      <c r="A130" s="29">
        <v>10</v>
      </c>
      <c r="B130" s="123"/>
      <c r="C130" s="124"/>
      <c r="D130" s="125"/>
      <c r="E130" s="125"/>
      <c r="F130" s="126"/>
      <c r="K130" s="29">
        <v>21</v>
      </c>
      <c r="L130" s="127"/>
      <c r="M130" s="124"/>
      <c r="N130" s="125"/>
      <c r="O130" s="125"/>
      <c r="P130" s="126"/>
      <c r="R130" s="29">
        <v>32</v>
      </c>
      <c r="S130" s="123"/>
      <c r="T130" s="124"/>
      <c r="U130" s="125"/>
      <c r="V130" s="125"/>
      <c r="W130" s="126"/>
      <c r="Y130" s="29">
        <v>43</v>
      </c>
      <c r="Z130" s="127"/>
      <c r="AA130" s="124"/>
      <c r="AB130" s="125"/>
      <c r="AC130" s="125"/>
      <c r="AD130" s="126"/>
    </row>
    <row r="131" spans="1:30" ht="13.5" thickBot="1">
      <c r="A131" s="37">
        <v>11</v>
      </c>
      <c r="B131" s="123"/>
      <c r="C131" s="124"/>
      <c r="D131" s="125"/>
      <c r="E131" s="125"/>
      <c r="F131" s="126"/>
      <c r="K131" s="29">
        <v>22</v>
      </c>
      <c r="L131" s="127"/>
      <c r="M131" s="124"/>
      <c r="N131" s="125"/>
      <c r="O131" s="125"/>
      <c r="P131" s="126"/>
      <c r="R131" s="29">
        <v>33</v>
      </c>
      <c r="S131" s="123"/>
      <c r="T131" s="124"/>
      <c r="U131" s="125"/>
      <c r="V131" s="125"/>
      <c r="W131" s="126"/>
      <c r="Y131" s="31"/>
      <c r="Z131" s="32"/>
      <c r="AA131" s="33"/>
      <c r="AB131" s="33"/>
      <c r="AC131" s="38" t="s">
        <v>3</v>
      </c>
      <c r="AD131" s="35">
        <f>SUM(F121:F131)+SUM(P121:P131)+SUM(AD121:AD130)+SUM(W121:W131)</f>
        <v>0</v>
      </c>
    </row>
    <row r="132" spans="1:30">
      <c r="E132" s="39"/>
      <c r="O132" s="39"/>
      <c r="R132" s="21"/>
      <c r="V132" s="39"/>
      <c r="AC132" s="39"/>
    </row>
    <row r="133" spans="1:30">
      <c r="E133" s="39"/>
      <c r="O133" s="39"/>
      <c r="R133" s="21"/>
      <c r="V133" s="39"/>
      <c r="AC133" s="39"/>
    </row>
    <row r="134" spans="1:30">
      <c r="E134" s="39"/>
      <c r="O134" s="39"/>
      <c r="R134" s="21"/>
      <c r="V134" s="39"/>
      <c r="AC134" s="39"/>
    </row>
    <row r="135" spans="1:30">
      <c r="E135" s="39"/>
      <c r="O135" s="39"/>
      <c r="R135" s="21"/>
      <c r="V135" s="39"/>
      <c r="AC135" s="39"/>
    </row>
    <row r="136" spans="1:30">
      <c r="E136" s="39"/>
      <c r="O136" s="39"/>
      <c r="R136" s="21"/>
      <c r="V136" s="39"/>
      <c r="AC136" s="39"/>
    </row>
    <row r="137" spans="1:30">
      <c r="E137" s="39"/>
      <c r="O137" s="39"/>
      <c r="R137" s="21"/>
      <c r="V137" s="39"/>
      <c r="AC137" s="39"/>
    </row>
    <row r="138" spans="1:30" ht="13.5" thickBot="1">
      <c r="E138" s="39"/>
      <c r="O138" s="39"/>
      <c r="R138" s="21"/>
      <c r="V138" s="39"/>
      <c r="AC138" s="39"/>
    </row>
    <row r="139" spans="1:30" ht="16.5" customHeight="1">
      <c r="A139" s="24">
        <v>4</v>
      </c>
      <c r="B139" s="525" t="str">
        <f>+"מספר אסמכתא "&amp;B6&amp;"         חזרה לטבלה "</f>
        <v xml:space="preserve">מספר אסמכתא          חזרה לטבלה </v>
      </c>
      <c r="C139" s="523" t="s">
        <v>26</v>
      </c>
      <c r="D139" s="523" t="s">
        <v>139</v>
      </c>
      <c r="E139" s="523" t="s">
        <v>27</v>
      </c>
      <c r="F139" s="523" t="s">
        <v>13</v>
      </c>
      <c r="K139" s="24">
        <v>4</v>
      </c>
      <c r="L139" s="525" t="str">
        <f>+"מספר אסמכתא "&amp;B6&amp;"         חזרה לטבלה "</f>
        <v xml:space="preserve">מספר אסמכתא          חזרה לטבלה </v>
      </c>
      <c r="M139" s="523" t="s">
        <v>26</v>
      </c>
      <c r="N139" s="523" t="s">
        <v>139</v>
      </c>
      <c r="O139" s="523" t="s">
        <v>27</v>
      </c>
      <c r="P139" s="523" t="s">
        <v>13</v>
      </c>
      <c r="R139" s="24">
        <v>4</v>
      </c>
      <c r="S139" s="139"/>
      <c r="T139" s="523" t="s">
        <v>26</v>
      </c>
      <c r="U139" s="523" t="s">
        <v>139</v>
      </c>
      <c r="V139" s="523" t="s">
        <v>27</v>
      </c>
      <c r="W139" s="523" t="s">
        <v>13</v>
      </c>
      <c r="Y139" s="24">
        <v>4</v>
      </c>
      <c r="Z139" s="139"/>
      <c r="AA139" s="523" t="s">
        <v>26</v>
      </c>
      <c r="AB139" s="523" t="s">
        <v>139</v>
      </c>
      <c r="AC139" s="523" t="s">
        <v>27</v>
      </c>
      <c r="AD139" s="523" t="s">
        <v>13</v>
      </c>
    </row>
    <row r="140" spans="1:30" ht="25.5" customHeight="1">
      <c r="A140" s="26" t="s">
        <v>7</v>
      </c>
      <c r="B140" s="526"/>
      <c r="C140" s="524"/>
      <c r="D140" s="524"/>
      <c r="E140" s="524"/>
      <c r="F140" s="524"/>
      <c r="K140" s="26" t="s">
        <v>19</v>
      </c>
      <c r="L140" s="526"/>
      <c r="M140" s="524"/>
      <c r="N140" s="524"/>
      <c r="O140" s="524"/>
      <c r="P140" s="524"/>
      <c r="R140" s="26" t="s">
        <v>19</v>
      </c>
      <c r="S140" s="140" t="str">
        <f>+"מספר אסמכתא "&amp;B6&amp;"         חזרה לטבלה "</f>
        <v xml:space="preserve">מספר אסמכתא          חזרה לטבלה </v>
      </c>
      <c r="T140" s="524"/>
      <c r="U140" s="524"/>
      <c r="V140" s="524"/>
      <c r="W140" s="524"/>
      <c r="Y140" s="26" t="s">
        <v>19</v>
      </c>
      <c r="Z140" s="140" t="str">
        <f>+"מספר אסמכתא "&amp;B6&amp;"         חזרה לטבלה "</f>
        <v xml:space="preserve">מספר אסמכתא          חזרה לטבלה </v>
      </c>
      <c r="AA140" s="524"/>
      <c r="AB140" s="524"/>
      <c r="AC140" s="524"/>
      <c r="AD140" s="524"/>
    </row>
    <row r="141" spans="1:30">
      <c r="A141" s="29">
        <v>1</v>
      </c>
      <c r="B141" s="123"/>
      <c r="C141" s="124"/>
      <c r="D141" s="125"/>
      <c r="E141" s="125"/>
      <c r="F141" s="126"/>
      <c r="K141" s="29">
        <v>12</v>
      </c>
      <c r="L141" s="127"/>
      <c r="M141" s="124"/>
      <c r="N141" s="125"/>
      <c r="O141" s="125"/>
      <c r="P141" s="126"/>
      <c r="R141" s="29">
        <v>23</v>
      </c>
      <c r="S141" s="123"/>
      <c r="T141" s="124"/>
      <c r="U141" s="125"/>
      <c r="V141" s="125"/>
      <c r="W141" s="126"/>
      <c r="Y141" s="29">
        <v>34</v>
      </c>
      <c r="Z141" s="127"/>
      <c r="AA141" s="124"/>
      <c r="AB141" s="125"/>
      <c r="AC141" s="125"/>
      <c r="AD141" s="126"/>
    </row>
    <row r="142" spans="1:30">
      <c r="A142" s="29">
        <v>2</v>
      </c>
      <c r="B142" s="123"/>
      <c r="C142" s="124"/>
      <c r="D142" s="125"/>
      <c r="E142" s="125"/>
      <c r="F142" s="126"/>
      <c r="K142" s="29">
        <v>13</v>
      </c>
      <c r="L142" s="127"/>
      <c r="M142" s="124"/>
      <c r="N142" s="125"/>
      <c r="O142" s="125"/>
      <c r="P142" s="126"/>
      <c r="R142" s="29">
        <v>24</v>
      </c>
      <c r="S142" s="123"/>
      <c r="T142" s="124"/>
      <c r="U142" s="125"/>
      <c r="V142" s="125"/>
      <c r="W142" s="126"/>
      <c r="Y142" s="29">
        <v>35</v>
      </c>
      <c r="Z142" s="127"/>
      <c r="AA142" s="124"/>
      <c r="AB142" s="125"/>
      <c r="AC142" s="125"/>
      <c r="AD142" s="126"/>
    </row>
    <row r="143" spans="1:30">
      <c r="A143" s="29">
        <v>3</v>
      </c>
      <c r="B143" s="123"/>
      <c r="C143" s="124"/>
      <c r="D143" s="125"/>
      <c r="E143" s="125"/>
      <c r="F143" s="126"/>
      <c r="K143" s="29">
        <v>14</v>
      </c>
      <c r="L143" s="127"/>
      <c r="M143" s="124"/>
      <c r="N143" s="125"/>
      <c r="O143" s="125"/>
      <c r="P143" s="126"/>
      <c r="R143" s="29">
        <v>25</v>
      </c>
      <c r="S143" s="123"/>
      <c r="T143" s="124"/>
      <c r="U143" s="125"/>
      <c r="V143" s="125"/>
      <c r="W143" s="126"/>
      <c r="Y143" s="29">
        <v>36</v>
      </c>
      <c r="Z143" s="127"/>
      <c r="AA143" s="124"/>
      <c r="AB143" s="125"/>
      <c r="AC143" s="125"/>
      <c r="AD143" s="126"/>
    </row>
    <row r="144" spans="1:30">
      <c r="A144" s="29">
        <v>4</v>
      </c>
      <c r="B144" s="123"/>
      <c r="C144" s="124"/>
      <c r="D144" s="125"/>
      <c r="E144" s="125"/>
      <c r="F144" s="126"/>
      <c r="K144" s="29">
        <v>15</v>
      </c>
      <c r="L144" s="127"/>
      <c r="M144" s="124"/>
      <c r="N144" s="125"/>
      <c r="O144" s="125"/>
      <c r="P144" s="126"/>
      <c r="R144" s="29">
        <v>26</v>
      </c>
      <c r="S144" s="123"/>
      <c r="T144" s="124"/>
      <c r="U144" s="125"/>
      <c r="V144" s="125"/>
      <c r="W144" s="126"/>
      <c r="Y144" s="29">
        <v>37</v>
      </c>
      <c r="Z144" s="127"/>
      <c r="AA144" s="124"/>
      <c r="AB144" s="125"/>
      <c r="AC144" s="125"/>
      <c r="AD144" s="126"/>
    </row>
    <row r="145" spans="1:30">
      <c r="A145" s="29">
        <v>5</v>
      </c>
      <c r="B145" s="123"/>
      <c r="C145" s="124"/>
      <c r="D145" s="125"/>
      <c r="E145" s="125"/>
      <c r="F145" s="126"/>
      <c r="K145" s="29">
        <v>16</v>
      </c>
      <c r="L145" s="127"/>
      <c r="M145" s="124"/>
      <c r="N145" s="125"/>
      <c r="O145" s="125"/>
      <c r="P145" s="126"/>
      <c r="R145" s="29">
        <v>27</v>
      </c>
      <c r="S145" s="123"/>
      <c r="T145" s="124"/>
      <c r="U145" s="125"/>
      <c r="V145" s="125"/>
      <c r="W145" s="126"/>
      <c r="Y145" s="29">
        <v>38</v>
      </c>
      <c r="Z145" s="127"/>
      <c r="AA145" s="124"/>
      <c r="AB145" s="125"/>
      <c r="AC145" s="125"/>
      <c r="AD145" s="126"/>
    </row>
    <row r="146" spans="1:30">
      <c r="A146" s="29">
        <v>6</v>
      </c>
      <c r="B146" s="123"/>
      <c r="C146" s="124"/>
      <c r="D146" s="125"/>
      <c r="E146" s="125"/>
      <c r="F146" s="126"/>
      <c r="K146" s="29">
        <v>17</v>
      </c>
      <c r="L146" s="127"/>
      <c r="M146" s="124"/>
      <c r="N146" s="125"/>
      <c r="O146" s="125"/>
      <c r="P146" s="126"/>
      <c r="R146" s="29">
        <v>28</v>
      </c>
      <c r="S146" s="123"/>
      <c r="T146" s="124"/>
      <c r="U146" s="125"/>
      <c r="V146" s="125"/>
      <c r="W146" s="126"/>
      <c r="Y146" s="29">
        <v>39</v>
      </c>
      <c r="Z146" s="127"/>
      <c r="AA146" s="124"/>
      <c r="AB146" s="125"/>
      <c r="AC146" s="125"/>
      <c r="AD146" s="126"/>
    </row>
    <row r="147" spans="1:30">
      <c r="A147" s="29">
        <v>7</v>
      </c>
      <c r="B147" s="123"/>
      <c r="C147" s="124"/>
      <c r="D147" s="125"/>
      <c r="E147" s="125"/>
      <c r="F147" s="126"/>
      <c r="K147" s="29">
        <v>18</v>
      </c>
      <c r="L147" s="127"/>
      <c r="M147" s="124"/>
      <c r="N147" s="125"/>
      <c r="O147" s="125"/>
      <c r="P147" s="126"/>
      <c r="R147" s="29">
        <v>29</v>
      </c>
      <c r="S147" s="123"/>
      <c r="T147" s="124"/>
      <c r="U147" s="125"/>
      <c r="V147" s="125"/>
      <c r="W147" s="126"/>
      <c r="Y147" s="29">
        <v>40</v>
      </c>
      <c r="Z147" s="127"/>
      <c r="AA147" s="124"/>
      <c r="AB147" s="125"/>
      <c r="AC147" s="125"/>
      <c r="AD147" s="126"/>
    </row>
    <row r="148" spans="1:30">
      <c r="A148" s="29">
        <v>8</v>
      </c>
      <c r="B148" s="123"/>
      <c r="C148" s="124"/>
      <c r="D148" s="125"/>
      <c r="E148" s="125"/>
      <c r="F148" s="126"/>
      <c r="K148" s="29">
        <v>19</v>
      </c>
      <c r="L148" s="127"/>
      <c r="M148" s="124"/>
      <c r="N148" s="125"/>
      <c r="O148" s="125"/>
      <c r="P148" s="126"/>
      <c r="R148" s="29">
        <v>30</v>
      </c>
      <c r="S148" s="123"/>
      <c r="T148" s="124"/>
      <c r="U148" s="125"/>
      <c r="V148" s="125"/>
      <c r="W148" s="126"/>
      <c r="Y148" s="29">
        <v>41</v>
      </c>
      <c r="Z148" s="127"/>
      <c r="AA148" s="124"/>
      <c r="AB148" s="125"/>
      <c r="AC148" s="125"/>
      <c r="AD148" s="126"/>
    </row>
    <row r="149" spans="1:30">
      <c r="A149" s="29">
        <v>9</v>
      </c>
      <c r="B149" s="123"/>
      <c r="C149" s="124"/>
      <c r="D149" s="125"/>
      <c r="E149" s="125"/>
      <c r="F149" s="126"/>
      <c r="K149" s="29">
        <v>20</v>
      </c>
      <c r="L149" s="127"/>
      <c r="M149" s="124"/>
      <c r="N149" s="125"/>
      <c r="O149" s="125"/>
      <c r="P149" s="126"/>
      <c r="R149" s="29">
        <v>31</v>
      </c>
      <c r="S149" s="123"/>
      <c r="T149" s="124"/>
      <c r="U149" s="125"/>
      <c r="V149" s="125"/>
      <c r="W149" s="126"/>
      <c r="Y149" s="29">
        <v>42</v>
      </c>
      <c r="Z149" s="127"/>
      <c r="AA149" s="124"/>
      <c r="AB149" s="125"/>
      <c r="AC149" s="125"/>
      <c r="AD149" s="126"/>
    </row>
    <row r="150" spans="1:30">
      <c r="A150" s="29">
        <v>10</v>
      </c>
      <c r="B150" s="123"/>
      <c r="C150" s="124"/>
      <c r="D150" s="125"/>
      <c r="E150" s="125"/>
      <c r="F150" s="126"/>
      <c r="K150" s="29">
        <v>21</v>
      </c>
      <c r="L150" s="127"/>
      <c r="M150" s="124"/>
      <c r="N150" s="125"/>
      <c r="O150" s="125"/>
      <c r="P150" s="126"/>
      <c r="R150" s="29">
        <v>32</v>
      </c>
      <c r="S150" s="123"/>
      <c r="T150" s="124"/>
      <c r="U150" s="125"/>
      <c r="V150" s="125"/>
      <c r="W150" s="126"/>
      <c r="Y150" s="29">
        <v>43</v>
      </c>
      <c r="Z150" s="127"/>
      <c r="AA150" s="124"/>
      <c r="AB150" s="125"/>
      <c r="AC150" s="125"/>
      <c r="AD150" s="126"/>
    </row>
    <row r="151" spans="1:30" ht="13.5" thickBot="1">
      <c r="A151" s="37">
        <v>11</v>
      </c>
      <c r="B151" s="123"/>
      <c r="C151" s="124"/>
      <c r="D151" s="125"/>
      <c r="E151" s="125"/>
      <c r="F151" s="126"/>
      <c r="K151" s="29">
        <v>22</v>
      </c>
      <c r="L151" s="127"/>
      <c r="M151" s="124"/>
      <c r="N151" s="125"/>
      <c r="O151" s="125"/>
      <c r="P151" s="126"/>
      <c r="R151" s="29">
        <v>33</v>
      </c>
      <c r="S151" s="123"/>
      <c r="T151" s="124"/>
      <c r="U151" s="125"/>
      <c r="V151" s="125"/>
      <c r="W151" s="126"/>
      <c r="Y151" s="31"/>
      <c r="Z151" s="32"/>
      <c r="AA151" s="33"/>
      <c r="AB151" s="33"/>
      <c r="AC151" s="38" t="s">
        <v>3</v>
      </c>
      <c r="AD151" s="35">
        <f>SUM(F141:F151)+SUM(P141:P151)+SUM(AD141:AD150)+SUM(W141:W151)</f>
        <v>0</v>
      </c>
    </row>
    <row r="152" spans="1:30">
      <c r="E152" s="39"/>
      <c r="O152" s="39"/>
      <c r="R152" s="21"/>
      <c r="V152" s="39"/>
      <c r="AC152" s="39"/>
    </row>
    <row r="153" spans="1:30">
      <c r="E153" s="39"/>
      <c r="O153" s="39"/>
      <c r="R153" s="21"/>
      <c r="V153" s="39"/>
      <c r="AC153" s="39"/>
    </row>
    <row r="154" spans="1:30">
      <c r="E154" s="39"/>
      <c r="O154" s="39"/>
      <c r="R154" s="21"/>
      <c r="V154" s="39"/>
      <c r="AC154" s="39"/>
    </row>
    <row r="155" spans="1:30">
      <c r="E155" s="39"/>
      <c r="O155" s="39"/>
      <c r="R155" s="21"/>
      <c r="V155" s="39"/>
      <c r="AC155" s="39"/>
    </row>
    <row r="156" spans="1:30">
      <c r="E156" s="39"/>
      <c r="O156" s="39"/>
      <c r="R156" s="21"/>
      <c r="V156" s="39"/>
      <c r="AC156" s="39"/>
    </row>
    <row r="157" spans="1:30">
      <c r="E157" s="39"/>
      <c r="O157" s="39"/>
      <c r="R157" s="21"/>
      <c r="V157" s="39"/>
      <c r="AC157" s="39"/>
    </row>
    <row r="158" spans="1:30" ht="13.5" thickBot="1">
      <c r="E158" s="39"/>
      <c r="O158" s="39"/>
      <c r="R158" s="21"/>
      <c r="V158" s="39"/>
      <c r="AC158" s="39"/>
    </row>
    <row r="159" spans="1:30" ht="16.5" customHeight="1">
      <c r="A159" s="24">
        <v>5</v>
      </c>
      <c r="B159" s="525" t="str">
        <f>+"מספר אסמכתא "&amp;B7&amp;"         חזרה לטבלה "</f>
        <v xml:space="preserve">מספר אסמכתא          חזרה לטבלה </v>
      </c>
      <c r="C159" s="523" t="s">
        <v>26</v>
      </c>
      <c r="D159" s="523" t="s">
        <v>139</v>
      </c>
      <c r="E159" s="523" t="s">
        <v>27</v>
      </c>
      <c r="F159" s="523" t="s">
        <v>13</v>
      </c>
      <c r="K159" s="24">
        <v>5</v>
      </c>
      <c r="L159" s="525" t="str">
        <f>+"מספר אסמכתא "&amp;B7&amp;"         חזרה לטבלה "</f>
        <v xml:space="preserve">מספר אסמכתא          חזרה לטבלה </v>
      </c>
      <c r="M159" s="523" t="s">
        <v>26</v>
      </c>
      <c r="N159" s="523" t="s">
        <v>139</v>
      </c>
      <c r="O159" s="523" t="s">
        <v>27</v>
      </c>
      <c r="P159" s="523" t="s">
        <v>13</v>
      </c>
      <c r="R159" s="24">
        <v>5</v>
      </c>
      <c r="S159" s="139"/>
      <c r="T159" s="523" t="s">
        <v>26</v>
      </c>
      <c r="U159" s="523" t="s">
        <v>139</v>
      </c>
      <c r="V159" s="523" t="s">
        <v>27</v>
      </c>
      <c r="W159" s="523" t="s">
        <v>13</v>
      </c>
      <c r="Y159" s="24">
        <v>5</v>
      </c>
      <c r="Z159" s="139"/>
      <c r="AA159" s="523" t="s">
        <v>26</v>
      </c>
      <c r="AB159" s="523" t="s">
        <v>139</v>
      </c>
      <c r="AC159" s="523" t="s">
        <v>27</v>
      </c>
      <c r="AD159" s="523" t="s">
        <v>13</v>
      </c>
    </row>
    <row r="160" spans="1:30" ht="25.5" customHeight="1">
      <c r="A160" s="26" t="s">
        <v>7</v>
      </c>
      <c r="B160" s="526"/>
      <c r="C160" s="524"/>
      <c r="D160" s="524"/>
      <c r="E160" s="524"/>
      <c r="F160" s="524"/>
      <c r="K160" s="26" t="s">
        <v>19</v>
      </c>
      <c r="L160" s="526"/>
      <c r="M160" s="524"/>
      <c r="N160" s="524"/>
      <c r="O160" s="524"/>
      <c r="P160" s="524"/>
      <c r="R160" s="26" t="s">
        <v>19</v>
      </c>
      <c r="S160" s="140" t="str">
        <f>+"מספר אסמכתא "&amp;B7&amp;"         חזרה לטבלה "</f>
        <v xml:space="preserve">מספר אסמכתא          חזרה לטבלה </v>
      </c>
      <c r="T160" s="524"/>
      <c r="U160" s="524"/>
      <c r="V160" s="524"/>
      <c r="W160" s="524"/>
      <c r="Y160" s="26" t="s">
        <v>19</v>
      </c>
      <c r="Z160" s="140" t="str">
        <f>+"מספר אסמכתא "&amp;B7&amp;"         חזרה לטבלה "</f>
        <v xml:space="preserve">מספר אסמכתא          חזרה לטבלה </v>
      </c>
      <c r="AA160" s="524"/>
      <c r="AB160" s="524"/>
      <c r="AC160" s="524"/>
      <c r="AD160" s="524"/>
    </row>
    <row r="161" spans="1:30">
      <c r="A161" s="29">
        <v>1</v>
      </c>
      <c r="B161" s="123"/>
      <c r="C161" s="124"/>
      <c r="D161" s="125"/>
      <c r="E161" s="125"/>
      <c r="F161" s="126"/>
      <c r="K161" s="29">
        <v>12</v>
      </c>
      <c r="L161" s="127"/>
      <c r="M161" s="124"/>
      <c r="N161" s="125"/>
      <c r="O161" s="125"/>
      <c r="P161" s="126"/>
      <c r="R161" s="29">
        <v>23</v>
      </c>
      <c r="S161" s="123"/>
      <c r="T161" s="124"/>
      <c r="U161" s="125"/>
      <c r="V161" s="125"/>
      <c r="W161" s="126"/>
      <c r="Y161" s="29">
        <v>34</v>
      </c>
      <c r="Z161" s="127"/>
      <c r="AA161" s="124"/>
      <c r="AB161" s="125"/>
      <c r="AC161" s="125"/>
      <c r="AD161" s="126"/>
    </row>
    <row r="162" spans="1:30">
      <c r="A162" s="29">
        <v>2</v>
      </c>
      <c r="B162" s="123"/>
      <c r="C162" s="124"/>
      <c r="D162" s="125"/>
      <c r="E162" s="125"/>
      <c r="F162" s="126"/>
      <c r="K162" s="29">
        <v>13</v>
      </c>
      <c r="L162" s="127"/>
      <c r="M162" s="124"/>
      <c r="N162" s="125"/>
      <c r="O162" s="125"/>
      <c r="P162" s="126"/>
      <c r="R162" s="29">
        <v>24</v>
      </c>
      <c r="S162" s="123"/>
      <c r="T162" s="124"/>
      <c r="U162" s="125"/>
      <c r="V162" s="125"/>
      <c r="W162" s="126"/>
      <c r="Y162" s="29">
        <v>35</v>
      </c>
      <c r="Z162" s="127"/>
      <c r="AA162" s="124"/>
      <c r="AB162" s="125"/>
      <c r="AC162" s="125"/>
      <c r="AD162" s="126"/>
    </row>
    <row r="163" spans="1:30">
      <c r="A163" s="29">
        <v>3</v>
      </c>
      <c r="B163" s="123"/>
      <c r="C163" s="124"/>
      <c r="D163" s="125"/>
      <c r="E163" s="125"/>
      <c r="F163" s="126"/>
      <c r="K163" s="29">
        <v>14</v>
      </c>
      <c r="L163" s="127"/>
      <c r="M163" s="124"/>
      <c r="N163" s="125"/>
      <c r="O163" s="125"/>
      <c r="P163" s="126"/>
      <c r="R163" s="29">
        <v>25</v>
      </c>
      <c r="S163" s="123"/>
      <c r="T163" s="124"/>
      <c r="U163" s="125"/>
      <c r="V163" s="125"/>
      <c r="W163" s="126"/>
      <c r="Y163" s="29">
        <v>36</v>
      </c>
      <c r="Z163" s="127"/>
      <c r="AA163" s="124"/>
      <c r="AB163" s="125"/>
      <c r="AC163" s="125"/>
      <c r="AD163" s="126"/>
    </row>
    <row r="164" spans="1:30">
      <c r="A164" s="29">
        <v>4</v>
      </c>
      <c r="B164" s="123"/>
      <c r="C164" s="124"/>
      <c r="D164" s="125"/>
      <c r="E164" s="125"/>
      <c r="F164" s="126"/>
      <c r="K164" s="29">
        <v>15</v>
      </c>
      <c r="L164" s="127"/>
      <c r="M164" s="124"/>
      <c r="N164" s="125"/>
      <c r="O164" s="125"/>
      <c r="P164" s="126"/>
      <c r="R164" s="29">
        <v>26</v>
      </c>
      <c r="S164" s="123"/>
      <c r="T164" s="124"/>
      <c r="U164" s="125"/>
      <c r="V164" s="125"/>
      <c r="W164" s="126"/>
      <c r="Y164" s="29">
        <v>37</v>
      </c>
      <c r="Z164" s="127"/>
      <c r="AA164" s="124"/>
      <c r="AB164" s="125"/>
      <c r="AC164" s="125"/>
      <c r="AD164" s="126"/>
    </row>
    <row r="165" spans="1:30">
      <c r="A165" s="29">
        <v>5</v>
      </c>
      <c r="B165" s="123"/>
      <c r="C165" s="124"/>
      <c r="D165" s="125"/>
      <c r="E165" s="125"/>
      <c r="F165" s="126"/>
      <c r="K165" s="29">
        <v>16</v>
      </c>
      <c r="L165" s="127"/>
      <c r="M165" s="124"/>
      <c r="N165" s="125"/>
      <c r="O165" s="125"/>
      <c r="P165" s="126"/>
      <c r="R165" s="29">
        <v>27</v>
      </c>
      <c r="S165" s="123"/>
      <c r="T165" s="124"/>
      <c r="U165" s="125"/>
      <c r="V165" s="125"/>
      <c r="W165" s="126"/>
      <c r="Y165" s="29">
        <v>38</v>
      </c>
      <c r="Z165" s="127"/>
      <c r="AA165" s="124"/>
      <c r="AB165" s="125"/>
      <c r="AC165" s="125"/>
      <c r="AD165" s="126"/>
    </row>
    <row r="166" spans="1:30">
      <c r="A166" s="29">
        <v>6</v>
      </c>
      <c r="B166" s="123"/>
      <c r="C166" s="124"/>
      <c r="D166" s="125"/>
      <c r="E166" s="125"/>
      <c r="F166" s="126"/>
      <c r="K166" s="29">
        <v>17</v>
      </c>
      <c r="L166" s="127"/>
      <c r="M166" s="124"/>
      <c r="N166" s="125"/>
      <c r="O166" s="125"/>
      <c r="P166" s="126"/>
      <c r="R166" s="29">
        <v>28</v>
      </c>
      <c r="S166" s="123"/>
      <c r="T166" s="124"/>
      <c r="U166" s="125"/>
      <c r="V166" s="125"/>
      <c r="W166" s="126"/>
      <c r="Y166" s="29">
        <v>39</v>
      </c>
      <c r="Z166" s="127"/>
      <c r="AA166" s="124"/>
      <c r="AB166" s="125"/>
      <c r="AC166" s="125"/>
      <c r="AD166" s="126"/>
    </row>
    <row r="167" spans="1:30">
      <c r="A167" s="29">
        <v>7</v>
      </c>
      <c r="B167" s="123"/>
      <c r="C167" s="124"/>
      <c r="D167" s="125"/>
      <c r="E167" s="125"/>
      <c r="F167" s="126"/>
      <c r="K167" s="29">
        <v>18</v>
      </c>
      <c r="L167" s="127"/>
      <c r="M167" s="124"/>
      <c r="N167" s="125"/>
      <c r="O167" s="125"/>
      <c r="P167" s="126"/>
      <c r="R167" s="29">
        <v>29</v>
      </c>
      <c r="S167" s="123"/>
      <c r="T167" s="124"/>
      <c r="U167" s="125"/>
      <c r="V167" s="125"/>
      <c r="W167" s="126"/>
      <c r="Y167" s="29">
        <v>40</v>
      </c>
      <c r="Z167" s="127"/>
      <c r="AA167" s="124"/>
      <c r="AB167" s="125"/>
      <c r="AC167" s="125"/>
      <c r="AD167" s="126"/>
    </row>
    <row r="168" spans="1:30">
      <c r="A168" s="29">
        <v>8</v>
      </c>
      <c r="B168" s="123"/>
      <c r="C168" s="124"/>
      <c r="D168" s="125"/>
      <c r="E168" s="125"/>
      <c r="F168" s="126"/>
      <c r="K168" s="29">
        <v>19</v>
      </c>
      <c r="L168" s="127"/>
      <c r="M168" s="124"/>
      <c r="N168" s="125"/>
      <c r="O168" s="125"/>
      <c r="P168" s="126"/>
      <c r="R168" s="29">
        <v>30</v>
      </c>
      <c r="S168" s="123"/>
      <c r="T168" s="124"/>
      <c r="U168" s="125"/>
      <c r="V168" s="125"/>
      <c r="W168" s="126"/>
      <c r="Y168" s="29">
        <v>41</v>
      </c>
      <c r="Z168" s="127"/>
      <c r="AA168" s="124"/>
      <c r="AB168" s="125"/>
      <c r="AC168" s="125"/>
      <c r="AD168" s="126"/>
    </row>
    <row r="169" spans="1:30">
      <c r="A169" s="29">
        <v>9</v>
      </c>
      <c r="B169" s="123"/>
      <c r="C169" s="124"/>
      <c r="D169" s="125"/>
      <c r="E169" s="125"/>
      <c r="F169" s="126"/>
      <c r="K169" s="29">
        <v>20</v>
      </c>
      <c r="L169" s="127"/>
      <c r="M169" s="124"/>
      <c r="N169" s="125"/>
      <c r="O169" s="125"/>
      <c r="P169" s="126"/>
      <c r="R169" s="29">
        <v>31</v>
      </c>
      <c r="S169" s="123"/>
      <c r="T169" s="124"/>
      <c r="U169" s="125"/>
      <c r="V169" s="125"/>
      <c r="W169" s="126"/>
      <c r="Y169" s="29">
        <v>42</v>
      </c>
      <c r="Z169" s="127"/>
      <c r="AA169" s="124"/>
      <c r="AB169" s="125"/>
      <c r="AC169" s="125"/>
      <c r="AD169" s="126"/>
    </row>
    <row r="170" spans="1:30">
      <c r="A170" s="29">
        <v>10</v>
      </c>
      <c r="B170" s="123"/>
      <c r="C170" s="124"/>
      <c r="D170" s="125"/>
      <c r="E170" s="125"/>
      <c r="F170" s="126"/>
      <c r="K170" s="29">
        <v>21</v>
      </c>
      <c r="L170" s="127"/>
      <c r="M170" s="124"/>
      <c r="N170" s="125"/>
      <c r="O170" s="125"/>
      <c r="P170" s="126"/>
      <c r="R170" s="29">
        <v>32</v>
      </c>
      <c r="S170" s="123"/>
      <c r="T170" s="124"/>
      <c r="U170" s="125"/>
      <c r="V170" s="125"/>
      <c r="W170" s="126"/>
      <c r="Y170" s="29">
        <v>43</v>
      </c>
      <c r="Z170" s="127"/>
      <c r="AA170" s="124"/>
      <c r="AB170" s="125"/>
      <c r="AC170" s="125"/>
      <c r="AD170" s="126"/>
    </row>
    <row r="171" spans="1:30" ht="13.5" thickBot="1">
      <c r="A171" s="37">
        <v>11</v>
      </c>
      <c r="B171" s="123"/>
      <c r="C171" s="124"/>
      <c r="D171" s="125"/>
      <c r="E171" s="125"/>
      <c r="F171" s="126"/>
      <c r="K171" s="29">
        <v>22</v>
      </c>
      <c r="L171" s="127"/>
      <c r="M171" s="124"/>
      <c r="N171" s="125"/>
      <c r="O171" s="125"/>
      <c r="P171" s="126"/>
      <c r="R171" s="29">
        <v>33</v>
      </c>
      <c r="S171" s="123"/>
      <c r="T171" s="124"/>
      <c r="U171" s="125"/>
      <c r="V171" s="125"/>
      <c r="W171" s="126"/>
      <c r="Y171" s="31"/>
      <c r="Z171" s="32"/>
      <c r="AA171" s="33"/>
      <c r="AB171" s="33"/>
      <c r="AC171" s="38" t="s">
        <v>3</v>
      </c>
      <c r="AD171" s="35">
        <f>SUM(F161:F171)+SUM(P161:P171)+SUM(AD161:AD170)+SUM(W161:W171)</f>
        <v>0</v>
      </c>
    </row>
    <row r="172" spans="1:30">
      <c r="E172" s="39"/>
      <c r="O172" s="39"/>
      <c r="R172" s="21"/>
      <c r="V172" s="39"/>
      <c r="AC172" s="39"/>
    </row>
    <row r="173" spans="1:30">
      <c r="E173" s="39"/>
      <c r="O173" s="39"/>
      <c r="R173" s="21"/>
      <c r="V173" s="39"/>
      <c r="AC173" s="39"/>
    </row>
    <row r="174" spans="1:30">
      <c r="E174" s="39"/>
      <c r="O174" s="39"/>
      <c r="R174" s="21"/>
      <c r="V174" s="39"/>
      <c r="AC174" s="39"/>
    </row>
    <row r="175" spans="1:30">
      <c r="E175" s="39"/>
      <c r="O175" s="39"/>
      <c r="R175" s="21"/>
      <c r="V175" s="39"/>
      <c r="AC175" s="39"/>
    </row>
    <row r="176" spans="1:30">
      <c r="E176" s="39"/>
      <c r="O176" s="39"/>
      <c r="R176" s="21"/>
      <c r="V176" s="39"/>
      <c r="AC176" s="39"/>
    </row>
    <row r="177" spans="1:30">
      <c r="E177" s="39"/>
      <c r="O177" s="39"/>
      <c r="R177" s="21"/>
      <c r="V177" s="39"/>
      <c r="AC177" s="39"/>
    </row>
    <row r="178" spans="1:30" ht="13.5" thickBot="1">
      <c r="E178" s="39"/>
      <c r="O178" s="39"/>
      <c r="R178" s="21"/>
      <c r="V178" s="39"/>
      <c r="AC178" s="39"/>
    </row>
    <row r="179" spans="1:30" ht="16.5" customHeight="1">
      <c r="A179" s="24">
        <v>6</v>
      </c>
      <c r="B179" s="525" t="str">
        <f>+"מספר אסמכתא "&amp;B8&amp;"         חזרה לטבלה "</f>
        <v xml:space="preserve">מספר אסמכתא          חזרה לטבלה </v>
      </c>
      <c r="C179" s="523" t="s">
        <v>26</v>
      </c>
      <c r="D179" s="523" t="s">
        <v>139</v>
      </c>
      <c r="E179" s="523" t="s">
        <v>27</v>
      </c>
      <c r="F179" s="523" t="s">
        <v>13</v>
      </c>
      <c r="K179" s="24">
        <v>6</v>
      </c>
      <c r="L179" s="525" t="str">
        <f>+"מספר אסמכתא "&amp;B8&amp;"         חזרה לטבלה "</f>
        <v xml:space="preserve">מספר אסמכתא          חזרה לטבלה </v>
      </c>
      <c r="M179" s="523" t="s">
        <v>26</v>
      </c>
      <c r="N179" s="523" t="s">
        <v>139</v>
      </c>
      <c r="O179" s="523" t="s">
        <v>27</v>
      </c>
      <c r="P179" s="523" t="s">
        <v>13</v>
      </c>
      <c r="R179" s="24">
        <v>6</v>
      </c>
      <c r="S179" s="139"/>
      <c r="T179" s="523" t="s">
        <v>26</v>
      </c>
      <c r="U179" s="523" t="s">
        <v>139</v>
      </c>
      <c r="V179" s="523" t="s">
        <v>27</v>
      </c>
      <c r="W179" s="523" t="s">
        <v>13</v>
      </c>
      <c r="Y179" s="24">
        <v>6</v>
      </c>
      <c r="Z179" s="139"/>
      <c r="AA179" s="523" t="s">
        <v>26</v>
      </c>
      <c r="AB179" s="523" t="s">
        <v>139</v>
      </c>
      <c r="AC179" s="523" t="s">
        <v>27</v>
      </c>
      <c r="AD179" s="523" t="s">
        <v>13</v>
      </c>
    </row>
    <row r="180" spans="1:30" ht="25.5" customHeight="1">
      <c r="A180" s="26" t="s">
        <v>7</v>
      </c>
      <c r="B180" s="526"/>
      <c r="C180" s="524"/>
      <c r="D180" s="524"/>
      <c r="E180" s="524"/>
      <c r="F180" s="524"/>
      <c r="K180" s="26" t="s">
        <v>19</v>
      </c>
      <c r="L180" s="526"/>
      <c r="M180" s="524"/>
      <c r="N180" s="524"/>
      <c r="O180" s="524"/>
      <c r="P180" s="524"/>
      <c r="R180" s="26" t="s">
        <v>19</v>
      </c>
      <c r="S180" s="140" t="str">
        <f>+"מספר אסמכתא "&amp;B8&amp;"         חזרה לטבלה "</f>
        <v xml:space="preserve">מספר אסמכתא          חזרה לטבלה </v>
      </c>
      <c r="T180" s="524"/>
      <c r="U180" s="524"/>
      <c r="V180" s="524"/>
      <c r="W180" s="524"/>
      <c r="Y180" s="26" t="s">
        <v>19</v>
      </c>
      <c r="Z180" s="140" t="str">
        <f>+"מספר אסמכתא "&amp;B8&amp;"         חזרה לטבלה "</f>
        <v xml:space="preserve">מספר אסמכתא          חזרה לטבלה </v>
      </c>
      <c r="AA180" s="524"/>
      <c r="AB180" s="524"/>
      <c r="AC180" s="524"/>
      <c r="AD180" s="524"/>
    </row>
    <row r="181" spans="1:30">
      <c r="A181" s="29">
        <v>1</v>
      </c>
      <c r="B181" s="123"/>
      <c r="C181" s="124"/>
      <c r="D181" s="125"/>
      <c r="E181" s="125"/>
      <c r="F181" s="126"/>
      <c r="K181" s="29">
        <v>12</v>
      </c>
      <c r="L181" s="127"/>
      <c r="M181" s="124"/>
      <c r="N181" s="125"/>
      <c r="O181" s="125"/>
      <c r="P181" s="126"/>
      <c r="R181" s="29">
        <v>23</v>
      </c>
      <c r="S181" s="123"/>
      <c r="T181" s="124"/>
      <c r="U181" s="125"/>
      <c r="V181" s="125"/>
      <c r="W181" s="126"/>
      <c r="Y181" s="29">
        <v>34</v>
      </c>
      <c r="Z181" s="127"/>
      <c r="AA181" s="124"/>
      <c r="AB181" s="125"/>
      <c r="AC181" s="125"/>
      <c r="AD181" s="126"/>
    </row>
    <row r="182" spans="1:30">
      <c r="A182" s="29">
        <v>2</v>
      </c>
      <c r="B182" s="123"/>
      <c r="C182" s="124"/>
      <c r="D182" s="125"/>
      <c r="E182" s="125"/>
      <c r="F182" s="126"/>
      <c r="K182" s="29">
        <v>13</v>
      </c>
      <c r="L182" s="127"/>
      <c r="M182" s="124"/>
      <c r="N182" s="125"/>
      <c r="O182" s="125"/>
      <c r="P182" s="126"/>
      <c r="R182" s="29">
        <v>24</v>
      </c>
      <c r="S182" s="123"/>
      <c r="T182" s="124"/>
      <c r="U182" s="125"/>
      <c r="V182" s="125"/>
      <c r="W182" s="126"/>
      <c r="Y182" s="29">
        <v>35</v>
      </c>
      <c r="Z182" s="127"/>
      <c r="AA182" s="124"/>
      <c r="AB182" s="125"/>
      <c r="AC182" s="125"/>
      <c r="AD182" s="126"/>
    </row>
    <row r="183" spans="1:30">
      <c r="A183" s="29">
        <v>3</v>
      </c>
      <c r="B183" s="123"/>
      <c r="C183" s="124"/>
      <c r="D183" s="125"/>
      <c r="E183" s="125"/>
      <c r="F183" s="126"/>
      <c r="K183" s="29">
        <v>14</v>
      </c>
      <c r="L183" s="127"/>
      <c r="M183" s="124"/>
      <c r="N183" s="125"/>
      <c r="O183" s="125"/>
      <c r="P183" s="126"/>
      <c r="R183" s="29">
        <v>25</v>
      </c>
      <c r="S183" s="123"/>
      <c r="T183" s="124"/>
      <c r="U183" s="125"/>
      <c r="V183" s="125"/>
      <c r="W183" s="126"/>
      <c r="Y183" s="29">
        <v>36</v>
      </c>
      <c r="Z183" s="127"/>
      <c r="AA183" s="124"/>
      <c r="AB183" s="125"/>
      <c r="AC183" s="125"/>
      <c r="AD183" s="126"/>
    </row>
    <row r="184" spans="1:30">
      <c r="A184" s="29">
        <v>4</v>
      </c>
      <c r="B184" s="123"/>
      <c r="C184" s="124"/>
      <c r="D184" s="125"/>
      <c r="E184" s="125"/>
      <c r="F184" s="126"/>
      <c r="K184" s="29">
        <v>15</v>
      </c>
      <c r="L184" s="127"/>
      <c r="M184" s="124"/>
      <c r="N184" s="125"/>
      <c r="O184" s="125"/>
      <c r="P184" s="126"/>
      <c r="R184" s="29">
        <v>26</v>
      </c>
      <c r="S184" s="123"/>
      <c r="T184" s="124"/>
      <c r="U184" s="125"/>
      <c r="V184" s="125"/>
      <c r="W184" s="126"/>
      <c r="Y184" s="29">
        <v>37</v>
      </c>
      <c r="Z184" s="127"/>
      <c r="AA184" s="124"/>
      <c r="AB184" s="125"/>
      <c r="AC184" s="125"/>
      <c r="AD184" s="126"/>
    </row>
    <row r="185" spans="1:30">
      <c r="A185" s="29">
        <v>5</v>
      </c>
      <c r="B185" s="123"/>
      <c r="C185" s="124"/>
      <c r="D185" s="125"/>
      <c r="E185" s="125"/>
      <c r="F185" s="126"/>
      <c r="K185" s="29">
        <v>16</v>
      </c>
      <c r="L185" s="127"/>
      <c r="M185" s="124"/>
      <c r="N185" s="125"/>
      <c r="O185" s="125"/>
      <c r="P185" s="126"/>
      <c r="R185" s="29">
        <v>27</v>
      </c>
      <c r="S185" s="123"/>
      <c r="T185" s="124"/>
      <c r="U185" s="125"/>
      <c r="V185" s="125"/>
      <c r="W185" s="126"/>
      <c r="Y185" s="29">
        <v>38</v>
      </c>
      <c r="Z185" s="127"/>
      <c r="AA185" s="124"/>
      <c r="AB185" s="125"/>
      <c r="AC185" s="125"/>
      <c r="AD185" s="126"/>
    </row>
    <row r="186" spans="1:30">
      <c r="A186" s="29">
        <v>6</v>
      </c>
      <c r="B186" s="123"/>
      <c r="C186" s="124"/>
      <c r="D186" s="125"/>
      <c r="E186" s="125"/>
      <c r="F186" s="126"/>
      <c r="K186" s="29">
        <v>17</v>
      </c>
      <c r="L186" s="127"/>
      <c r="M186" s="124"/>
      <c r="N186" s="125"/>
      <c r="O186" s="125"/>
      <c r="P186" s="126"/>
      <c r="R186" s="29">
        <v>28</v>
      </c>
      <c r="S186" s="123"/>
      <c r="T186" s="124"/>
      <c r="U186" s="125"/>
      <c r="V186" s="125"/>
      <c r="W186" s="126"/>
      <c r="Y186" s="29">
        <v>39</v>
      </c>
      <c r="Z186" s="127"/>
      <c r="AA186" s="124"/>
      <c r="AB186" s="125"/>
      <c r="AC186" s="125"/>
      <c r="AD186" s="126"/>
    </row>
    <row r="187" spans="1:30">
      <c r="A187" s="29">
        <v>7</v>
      </c>
      <c r="B187" s="123"/>
      <c r="C187" s="124"/>
      <c r="D187" s="125"/>
      <c r="E187" s="125"/>
      <c r="F187" s="126"/>
      <c r="K187" s="29">
        <v>18</v>
      </c>
      <c r="L187" s="127"/>
      <c r="M187" s="124"/>
      <c r="N187" s="125"/>
      <c r="O187" s="125"/>
      <c r="P187" s="126"/>
      <c r="R187" s="29">
        <v>29</v>
      </c>
      <c r="S187" s="123"/>
      <c r="T187" s="124"/>
      <c r="U187" s="125"/>
      <c r="V187" s="125"/>
      <c r="W187" s="126"/>
      <c r="Y187" s="29">
        <v>40</v>
      </c>
      <c r="Z187" s="127"/>
      <c r="AA187" s="124"/>
      <c r="AB187" s="125"/>
      <c r="AC187" s="125"/>
      <c r="AD187" s="126"/>
    </row>
    <row r="188" spans="1:30">
      <c r="A188" s="29">
        <v>8</v>
      </c>
      <c r="B188" s="123"/>
      <c r="C188" s="124"/>
      <c r="D188" s="125"/>
      <c r="E188" s="125"/>
      <c r="F188" s="126"/>
      <c r="K188" s="29">
        <v>19</v>
      </c>
      <c r="L188" s="127"/>
      <c r="M188" s="124"/>
      <c r="N188" s="125"/>
      <c r="O188" s="125"/>
      <c r="P188" s="126"/>
      <c r="R188" s="29">
        <v>30</v>
      </c>
      <c r="S188" s="123"/>
      <c r="T188" s="124"/>
      <c r="U188" s="125"/>
      <c r="V188" s="125"/>
      <c r="W188" s="126"/>
      <c r="Y188" s="29">
        <v>41</v>
      </c>
      <c r="Z188" s="127"/>
      <c r="AA188" s="124"/>
      <c r="AB188" s="125"/>
      <c r="AC188" s="125"/>
      <c r="AD188" s="126"/>
    </row>
    <row r="189" spans="1:30">
      <c r="A189" s="29">
        <v>9</v>
      </c>
      <c r="B189" s="123"/>
      <c r="C189" s="124"/>
      <c r="D189" s="125"/>
      <c r="E189" s="125"/>
      <c r="F189" s="126"/>
      <c r="K189" s="29">
        <v>20</v>
      </c>
      <c r="L189" s="127"/>
      <c r="M189" s="124"/>
      <c r="N189" s="125"/>
      <c r="O189" s="125"/>
      <c r="P189" s="126"/>
      <c r="R189" s="29">
        <v>31</v>
      </c>
      <c r="S189" s="123"/>
      <c r="T189" s="124"/>
      <c r="U189" s="125"/>
      <c r="V189" s="125"/>
      <c r="W189" s="126"/>
      <c r="Y189" s="29">
        <v>42</v>
      </c>
      <c r="Z189" s="127"/>
      <c r="AA189" s="124"/>
      <c r="AB189" s="125"/>
      <c r="AC189" s="125"/>
      <c r="AD189" s="126"/>
    </row>
    <row r="190" spans="1:30">
      <c r="A190" s="29">
        <v>10</v>
      </c>
      <c r="B190" s="123"/>
      <c r="C190" s="124"/>
      <c r="D190" s="125"/>
      <c r="E190" s="125"/>
      <c r="F190" s="126"/>
      <c r="K190" s="29">
        <v>21</v>
      </c>
      <c r="L190" s="127"/>
      <c r="M190" s="124"/>
      <c r="N190" s="125"/>
      <c r="O190" s="125"/>
      <c r="P190" s="126"/>
      <c r="R190" s="29">
        <v>32</v>
      </c>
      <c r="S190" s="123"/>
      <c r="T190" s="124"/>
      <c r="U190" s="125"/>
      <c r="V190" s="125"/>
      <c r="W190" s="126"/>
      <c r="Y190" s="29">
        <v>43</v>
      </c>
      <c r="Z190" s="127"/>
      <c r="AA190" s="124"/>
      <c r="AB190" s="125"/>
      <c r="AC190" s="125"/>
      <c r="AD190" s="126"/>
    </row>
    <row r="191" spans="1:30" ht="13.5" thickBot="1">
      <c r="A191" s="37">
        <v>11</v>
      </c>
      <c r="B191" s="123"/>
      <c r="C191" s="124"/>
      <c r="D191" s="125"/>
      <c r="E191" s="125"/>
      <c r="F191" s="126"/>
      <c r="K191" s="29">
        <v>22</v>
      </c>
      <c r="L191" s="127"/>
      <c r="M191" s="124"/>
      <c r="N191" s="125"/>
      <c r="O191" s="125"/>
      <c r="P191" s="126"/>
      <c r="R191" s="29">
        <v>33</v>
      </c>
      <c r="S191" s="123"/>
      <c r="T191" s="124"/>
      <c r="U191" s="125"/>
      <c r="V191" s="125"/>
      <c r="W191" s="126"/>
      <c r="Y191" s="31"/>
      <c r="Z191" s="32"/>
      <c r="AA191" s="33"/>
      <c r="AB191" s="33"/>
      <c r="AC191" s="38" t="s">
        <v>3</v>
      </c>
      <c r="AD191" s="35">
        <f>SUM(F181:F191)+SUM(P181:P191)+SUM(AD181:AD190)+SUM(W181:W191)</f>
        <v>0</v>
      </c>
    </row>
    <row r="192" spans="1:30">
      <c r="E192" s="39"/>
      <c r="O192" s="39"/>
      <c r="R192" s="21"/>
      <c r="V192" s="39"/>
      <c r="AC192" s="39"/>
    </row>
    <row r="193" spans="1:30">
      <c r="E193" s="39"/>
      <c r="O193" s="39"/>
      <c r="R193" s="21"/>
      <c r="V193" s="39"/>
      <c r="AC193" s="39"/>
    </row>
    <row r="194" spans="1:30">
      <c r="E194" s="39"/>
      <c r="O194" s="39"/>
      <c r="R194" s="21"/>
      <c r="V194" s="39"/>
      <c r="AC194" s="39"/>
    </row>
    <row r="195" spans="1:30">
      <c r="E195" s="39"/>
      <c r="O195" s="39"/>
      <c r="R195" s="21"/>
      <c r="V195" s="39"/>
      <c r="AC195" s="39"/>
    </row>
    <row r="196" spans="1:30">
      <c r="E196" s="39"/>
      <c r="O196" s="39"/>
      <c r="R196" s="21"/>
      <c r="V196" s="39"/>
      <c r="AC196" s="39"/>
    </row>
    <row r="197" spans="1:30">
      <c r="E197" s="39"/>
      <c r="O197" s="39"/>
      <c r="R197" s="21"/>
      <c r="V197" s="39"/>
      <c r="AC197" s="39"/>
    </row>
    <row r="198" spans="1:30" ht="13.5" thickBot="1">
      <c r="E198" s="39"/>
      <c r="O198" s="39"/>
      <c r="R198" s="21"/>
      <c r="V198" s="39"/>
      <c r="AC198" s="39"/>
    </row>
    <row r="199" spans="1:30" ht="16.5" customHeight="1">
      <c r="A199" s="24">
        <v>7</v>
      </c>
      <c r="B199" s="525" t="str">
        <f>+"מספר אסמכתא "&amp;B9&amp;"         חזרה לטבלה "</f>
        <v xml:space="preserve">מספר אסמכתא          חזרה לטבלה </v>
      </c>
      <c r="C199" s="523" t="s">
        <v>26</v>
      </c>
      <c r="D199" s="523" t="s">
        <v>139</v>
      </c>
      <c r="E199" s="523" t="s">
        <v>27</v>
      </c>
      <c r="F199" s="523" t="s">
        <v>13</v>
      </c>
      <c r="K199" s="24">
        <v>7</v>
      </c>
      <c r="L199" s="525" t="str">
        <f>+"מספר אסמכתא "&amp;B9&amp;"         חזרה לטבלה "</f>
        <v xml:space="preserve">מספר אסמכתא          חזרה לטבלה </v>
      </c>
      <c r="M199" s="523" t="s">
        <v>26</v>
      </c>
      <c r="N199" s="523" t="s">
        <v>139</v>
      </c>
      <c r="O199" s="523" t="s">
        <v>27</v>
      </c>
      <c r="P199" s="523" t="s">
        <v>13</v>
      </c>
      <c r="R199" s="24">
        <v>7</v>
      </c>
      <c r="S199" s="139"/>
      <c r="T199" s="523" t="s">
        <v>26</v>
      </c>
      <c r="U199" s="523" t="s">
        <v>139</v>
      </c>
      <c r="V199" s="523" t="s">
        <v>27</v>
      </c>
      <c r="W199" s="523" t="s">
        <v>13</v>
      </c>
      <c r="Y199" s="24">
        <v>7</v>
      </c>
      <c r="Z199" s="139"/>
      <c r="AA199" s="523" t="s">
        <v>26</v>
      </c>
      <c r="AB199" s="523" t="s">
        <v>139</v>
      </c>
      <c r="AC199" s="523" t="s">
        <v>27</v>
      </c>
      <c r="AD199" s="523" t="s">
        <v>13</v>
      </c>
    </row>
    <row r="200" spans="1:30" ht="25.5" customHeight="1">
      <c r="A200" s="26" t="s">
        <v>7</v>
      </c>
      <c r="B200" s="526"/>
      <c r="C200" s="524"/>
      <c r="D200" s="524"/>
      <c r="E200" s="524"/>
      <c r="F200" s="524"/>
      <c r="K200" s="26" t="s">
        <v>19</v>
      </c>
      <c r="L200" s="526"/>
      <c r="M200" s="524"/>
      <c r="N200" s="524"/>
      <c r="O200" s="524"/>
      <c r="P200" s="524"/>
      <c r="R200" s="26" t="s">
        <v>19</v>
      </c>
      <c r="S200" s="140" t="str">
        <f>+"מספר אסמכתא "&amp;BT9&amp;"         חזרה לטבלה "</f>
        <v xml:space="preserve">מספר אסמכתא          חזרה לטבלה </v>
      </c>
      <c r="T200" s="524"/>
      <c r="U200" s="524"/>
      <c r="V200" s="524"/>
      <c r="W200" s="524"/>
      <c r="Y200" s="26" t="s">
        <v>19</v>
      </c>
      <c r="Z200" s="140" t="str">
        <f>+"מספר אסמכתא "&amp;B9&amp;"         חזרה לטבלה "</f>
        <v xml:space="preserve">מספר אסמכתא          חזרה לטבלה </v>
      </c>
      <c r="AA200" s="524"/>
      <c r="AB200" s="524"/>
      <c r="AC200" s="524"/>
      <c r="AD200" s="524"/>
    </row>
    <row r="201" spans="1:30">
      <c r="A201" s="29">
        <v>1</v>
      </c>
      <c r="B201" s="123"/>
      <c r="C201" s="124"/>
      <c r="D201" s="125"/>
      <c r="E201" s="125"/>
      <c r="F201" s="126"/>
      <c r="K201" s="29">
        <v>12</v>
      </c>
      <c r="L201" s="127"/>
      <c r="M201" s="124"/>
      <c r="N201" s="125"/>
      <c r="O201" s="125"/>
      <c r="P201" s="126"/>
      <c r="R201" s="29">
        <v>23</v>
      </c>
      <c r="S201" s="123"/>
      <c r="T201" s="124"/>
      <c r="U201" s="125"/>
      <c r="V201" s="125"/>
      <c r="W201" s="126"/>
      <c r="Y201" s="29">
        <v>34</v>
      </c>
      <c r="Z201" s="127"/>
      <c r="AA201" s="124"/>
      <c r="AB201" s="125"/>
      <c r="AC201" s="125"/>
      <c r="AD201" s="126"/>
    </row>
    <row r="202" spans="1:30">
      <c r="A202" s="29">
        <v>2</v>
      </c>
      <c r="B202" s="123"/>
      <c r="C202" s="124"/>
      <c r="D202" s="125"/>
      <c r="E202" s="125"/>
      <c r="F202" s="126"/>
      <c r="K202" s="29">
        <v>13</v>
      </c>
      <c r="L202" s="127"/>
      <c r="M202" s="124"/>
      <c r="N202" s="125"/>
      <c r="O202" s="125"/>
      <c r="P202" s="126"/>
      <c r="R202" s="29">
        <v>24</v>
      </c>
      <c r="S202" s="123"/>
      <c r="T202" s="124"/>
      <c r="U202" s="125"/>
      <c r="V202" s="125"/>
      <c r="W202" s="126"/>
      <c r="Y202" s="29">
        <v>35</v>
      </c>
      <c r="Z202" s="127"/>
      <c r="AA202" s="124"/>
      <c r="AB202" s="125"/>
      <c r="AC202" s="125"/>
      <c r="AD202" s="126"/>
    </row>
    <row r="203" spans="1:30">
      <c r="A203" s="29">
        <v>3</v>
      </c>
      <c r="B203" s="123"/>
      <c r="C203" s="124"/>
      <c r="D203" s="125"/>
      <c r="E203" s="125"/>
      <c r="F203" s="126"/>
      <c r="K203" s="29">
        <v>14</v>
      </c>
      <c r="L203" s="127"/>
      <c r="M203" s="124"/>
      <c r="N203" s="125"/>
      <c r="O203" s="125"/>
      <c r="P203" s="126"/>
      <c r="R203" s="29">
        <v>25</v>
      </c>
      <c r="S203" s="123"/>
      <c r="T203" s="124"/>
      <c r="U203" s="125"/>
      <c r="V203" s="125"/>
      <c r="W203" s="126"/>
      <c r="Y203" s="29">
        <v>36</v>
      </c>
      <c r="Z203" s="127"/>
      <c r="AA203" s="124"/>
      <c r="AB203" s="125"/>
      <c r="AC203" s="125"/>
      <c r="AD203" s="126"/>
    </row>
    <row r="204" spans="1:30">
      <c r="A204" s="29">
        <v>4</v>
      </c>
      <c r="B204" s="123"/>
      <c r="C204" s="124"/>
      <c r="D204" s="125"/>
      <c r="E204" s="125"/>
      <c r="F204" s="126"/>
      <c r="K204" s="29">
        <v>15</v>
      </c>
      <c r="L204" s="127"/>
      <c r="M204" s="124"/>
      <c r="N204" s="125"/>
      <c r="O204" s="125"/>
      <c r="P204" s="126"/>
      <c r="R204" s="29">
        <v>26</v>
      </c>
      <c r="S204" s="123"/>
      <c r="T204" s="124"/>
      <c r="U204" s="125"/>
      <c r="V204" s="125"/>
      <c r="W204" s="126"/>
      <c r="Y204" s="29">
        <v>37</v>
      </c>
      <c r="Z204" s="127"/>
      <c r="AA204" s="124"/>
      <c r="AB204" s="125"/>
      <c r="AC204" s="125"/>
      <c r="AD204" s="126"/>
    </row>
    <row r="205" spans="1:30">
      <c r="A205" s="29">
        <v>5</v>
      </c>
      <c r="B205" s="123"/>
      <c r="C205" s="124"/>
      <c r="D205" s="125"/>
      <c r="E205" s="125"/>
      <c r="F205" s="126"/>
      <c r="K205" s="29">
        <v>16</v>
      </c>
      <c r="L205" s="127"/>
      <c r="M205" s="124"/>
      <c r="N205" s="125"/>
      <c r="O205" s="125"/>
      <c r="P205" s="126"/>
      <c r="R205" s="29">
        <v>27</v>
      </c>
      <c r="S205" s="123"/>
      <c r="T205" s="124"/>
      <c r="U205" s="125"/>
      <c r="V205" s="125"/>
      <c r="W205" s="126"/>
      <c r="Y205" s="29">
        <v>38</v>
      </c>
      <c r="Z205" s="127"/>
      <c r="AA205" s="124"/>
      <c r="AB205" s="125"/>
      <c r="AC205" s="125"/>
      <c r="AD205" s="126"/>
    </row>
    <row r="206" spans="1:30">
      <c r="A206" s="29">
        <v>6</v>
      </c>
      <c r="B206" s="123"/>
      <c r="C206" s="124"/>
      <c r="D206" s="125"/>
      <c r="E206" s="125"/>
      <c r="F206" s="126"/>
      <c r="K206" s="29">
        <v>17</v>
      </c>
      <c r="L206" s="127"/>
      <c r="M206" s="124"/>
      <c r="N206" s="125"/>
      <c r="O206" s="125"/>
      <c r="P206" s="126"/>
      <c r="R206" s="29">
        <v>28</v>
      </c>
      <c r="S206" s="123"/>
      <c r="T206" s="124"/>
      <c r="U206" s="125"/>
      <c r="V206" s="125"/>
      <c r="W206" s="126"/>
      <c r="Y206" s="29">
        <v>39</v>
      </c>
      <c r="Z206" s="127"/>
      <c r="AA206" s="124"/>
      <c r="AB206" s="125"/>
      <c r="AC206" s="125"/>
      <c r="AD206" s="126"/>
    </row>
    <row r="207" spans="1:30">
      <c r="A207" s="29">
        <v>7</v>
      </c>
      <c r="B207" s="123"/>
      <c r="C207" s="124"/>
      <c r="D207" s="125"/>
      <c r="E207" s="125"/>
      <c r="F207" s="126"/>
      <c r="K207" s="29">
        <v>18</v>
      </c>
      <c r="L207" s="127"/>
      <c r="M207" s="124"/>
      <c r="N207" s="125"/>
      <c r="O207" s="125"/>
      <c r="P207" s="126"/>
      <c r="R207" s="29">
        <v>29</v>
      </c>
      <c r="S207" s="123"/>
      <c r="T207" s="124"/>
      <c r="U207" s="125"/>
      <c r="V207" s="125"/>
      <c r="W207" s="126"/>
      <c r="Y207" s="29">
        <v>40</v>
      </c>
      <c r="Z207" s="127"/>
      <c r="AA207" s="124"/>
      <c r="AB207" s="125"/>
      <c r="AC207" s="125"/>
      <c r="AD207" s="126"/>
    </row>
    <row r="208" spans="1:30">
      <c r="A208" s="29">
        <v>8</v>
      </c>
      <c r="B208" s="123"/>
      <c r="C208" s="124"/>
      <c r="D208" s="125"/>
      <c r="E208" s="125"/>
      <c r="F208" s="126"/>
      <c r="K208" s="29">
        <v>19</v>
      </c>
      <c r="L208" s="127"/>
      <c r="M208" s="124"/>
      <c r="N208" s="125"/>
      <c r="O208" s="125"/>
      <c r="P208" s="126"/>
      <c r="R208" s="29">
        <v>30</v>
      </c>
      <c r="S208" s="123"/>
      <c r="T208" s="124"/>
      <c r="U208" s="125"/>
      <c r="V208" s="125"/>
      <c r="W208" s="126"/>
      <c r="Y208" s="29">
        <v>41</v>
      </c>
      <c r="Z208" s="127"/>
      <c r="AA208" s="124"/>
      <c r="AB208" s="125"/>
      <c r="AC208" s="125"/>
      <c r="AD208" s="126"/>
    </row>
    <row r="209" spans="1:30">
      <c r="A209" s="29">
        <v>9</v>
      </c>
      <c r="B209" s="123"/>
      <c r="C209" s="124"/>
      <c r="D209" s="125"/>
      <c r="E209" s="125"/>
      <c r="F209" s="126"/>
      <c r="K209" s="29">
        <v>20</v>
      </c>
      <c r="L209" s="127"/>
      <c r="M209" s="124"/>
      <c r="N209" s="125"/>
      <c r="O209" s="125"/>
      <c r="P209" s="126"/>
      <c r="R209" s="29">
        <v>31</v>
      </c>
      <c r="S209" s="123"/>
      <c r="T209" s="124"/>
      <c r="U209" s="125"/>
      <c r="V209" s="125"/>
      <c r="W209" s="126"/>
      <c r="Y209" s="29">
        <v>42</v>
      </c>
      <c r="Z209" s="127"/>
      <c r="AA209" s="124"/>
      <c r="AB209" s="125"/>
      <c r="AC209" s="125"/>
      <c r="AD209" s="126"/>
    </row>
    <row r="210" spans="1:30">
      <c r="A210" s="29">
        <v>10</v>
      </c>
      <c r="B210" s="123"/>
      <c r="C210" s="124"/>
      <c r="D210" s="125"/>
      <c r="E210" s="125"/>
      <c r="F210" s="126"/>
      <c r="K210" s="29">
        <v>21</v>
      </c>
      <c r="L210" s="127"/>
      <c r="M210" s="124"/>
      <c r="N210" s="125"/>
      <c r="O210" s="125"/>
      <c r="P210" s="126"/>
      <c r="R210" s="29">
        <v>32</v>
      </c>
      <c r="S210" s="123"/>
      <c r="T210" s="124"/>
      <c r="U210" s="125"/>
      <c r="V210" s="125"/>
      <c r="W210" s="126"/>
      <c r="Y210" s="29">
        <v>43</v>
      </c>
      <c r="Z210" s="127"/>
      <c r="AA210" s="124"/>
      <c r="AB210" s="125"/>
      <c r="AC210" s="125"/>
      <c r="AD210" s="126"/>
    </row>
    <row r="211" spans="1:30" ht="13.5" thickBot="1">
      <c r="A211" s="37">
        <v>11</v>
      </c>
      <c r="B211" s="123"/>
      <c r="C211" s="124"/>
      <c r="D211" s="125"/>
      <c r="E211" s="125"/>
      <c r="F211" s="126"/>
      <c r="K211" s="29">
        <v>22</v>
      </c>
      <c r="L211" s="127"/>
      <c r="M211" s="124"/>
      <c r="N211" s="125"/>
      <c r="O211" s="125"/>
      <c r="P211" s="126"/>
      <c r="R211" s="29">
        <v>33</v>
      </c>
      <c r="S211" s="123"/>
      <c r="T211" s="124"/>
      <c r="U211" s="125"/>
      <c r="V211" s="125"/>
      <c r="W211" s="126"/>
      <c r="Y211" s="31"/>
      <c r="Z211" s="32"/>
      <c r="AA211" s="33"/>
      <c r="AB211" s="33"/>
      <c r="AC211" s="38" t="s">
        <v>3</v>
      </c>
      <c r="AD211" s="35">
        <f>SUM(F201:F211)+SUM(P201:P211)+SUM(AD201:AD210)+SUM(W201:W211)</f>
        <v>0</v>
      </c>
    </row>
    <row r="212" spans="1:30">
      <c r="E212" s="39"/>
      <c r="O212" s="39"/>
      <c r="R212" s="21"/>
      <c r="V212" s="39"/>
      <c r="AC212" s="39"/>
    </row>
    <row r="213" spans="1:30">
      <c r="E213" s="39"/>
      <c r="O213" s="39"/>
      <c r="R213" s="21"/>
      <c r="V213" s="39"/>
      <c r="AC213" s="39"/>
    </row>
    <row r="214" spans="1:30">
      <c r="E214" s="39"/>
      <c r="O214" s="39"/>
      <c r="R214" s="21"/>
      <c r="V214" s="39"/>
      <c r="AC214" s="39"/>
    </row>
    <row r="215" spans="1:30">
      <c r="E215" s="39"/>
      <c r="O215" s="39"/>
      <c r="R215" s="21"/>
      <c r="V215" s="39"/>
      <c r="AC215" s="39"/>
    </row>
    <row r="216" spans="1:30">
      <c r="E216" s="39"/>
      <c r="O216" s="39"/>
      <c r="R216" s="21"/>
      <c r="V216" s="39"/>
      <c r="AC216" s="39"/>
    </row>
    <row r="217" spans="1:30">
      <c r="E217" s="39"/>
      <c r="O217" s="39"/>
      <c r="R217" s="21"/>
      <c r="V217" s="39"/>
      <c r="AC217" s="39"/>
    </row>
    <row r="218" spans="1:30" ht="13.5" thickBot="1">
      <c r="E218" s="39"/>
      <c r="O218" s="39"/>
      <c r="R218" s="21"/>
      <c r="V218" s="39"/>
      <c r="AC218" s="39"/>
    </row>
    <row r="219" spans="1:30" ht="16.5" customHeight="1">
      <c r="A219" s="24">
        <v>8</v>
      </c>
      <c r="B219" s="525" t="str">
        <f>+"מספר אסמכתא "&amp;B10&amp;"         חזרה לטבלה "</f>
        <v xml:space="preserve">מספר אסמכתא          חזרה לטבלה </v>
      </c>
      <c r="C219" s="523" t="s">
        <v>26</v>
      </c>
      <c r="D219" s="523" t="s">
        <v>139</v>
      </c>
      <c r="E219" s="523" t="s">
        <v>27</v>
      </c>
      <c r="F219" s="523" t="s">
        <v>13</v>
      </c>
      <c r="K219" s="24">
        <v>8</v>
      </c>
      <c r="L219" s="525" t="str">
        <f>+"מספר אסמכתא "&amp;B10&amp;"         חזרה לטבלה "</f>
        <v xml:space="preserve">מספר אסמכתא          חזרה לטבלה </v>
      </c>
      <c r="M219" s="523" t="s">
        <v>26</v>
      </c>
      <c r="N219" s="523" t="s">
        <v>139</v>
      </c>
      <c r="O219" s="523" t="s">
        <v>27</v>
      </c>
      <c r="P219" s="523" t="s">
        <v>13</v>
      </c>
      <c r="R219" s="24">
        <v>8</v>
      </c>
      <c r="S219" s="139"/>
      <c r="T219" s="523" t="s">
        <v>26</v>
      </c>
      <c r="U219" s="523" t="s">
        <v>139</v>
      </c>
      <c r="V219" s="523" t="s">
        <v>27</v>
      </c>
      <c r="W219" s="523" t="s">
        <v>13</v>
      </c>
      <c r="Y219" s="24">
        <v>8</v>
      </c>
      <c r="Z219" s="139"/>
      <c r="AA219" s="523" t="s">
        <v>26</v>
      </c>
      <c r="AB219" s="523" t="s">
        <v>139</v>
      </c>
      <c r="AC219" s="523" t="s">
        <v>27</v>
      </c>
      <c r="AD219" s="523" t="s">
        <v>13</v>
      </c>
    </row>
    <row r="220" spans="1:30" ht="25.5" customHeight="1">
      <c r="A220" s="26" t="s">
        <v>7</v>
      </c>
      <c r="B220" s="526"/>
      <c r="C220" s="524"/>
      <c r="D220" s="524"/>
      <c r="E220" s="524"/>
      <c r="F220" s="524"/>
      <c r="K220" s="26" t="s">
        <v>19</v>
      </c>
      <c r="L220" s="526"/>
      <c r="M220" s="524"/>
      <c r="N220" s="524"/>
      <c r="O220" s="524"/>
      <c r="P220" s="524"/>
      <c r="R220" s="26" t="s">
        <v>19</v>
      </c>
      <c r="S220" s="140" t="str">
        <f>+"מספר אסמכתא "&amp;B10&amp;"         חזרה לטבלה "</f>
        <v xml:space="preserve">מספר אסמכתא          חזרה לטבלה </v>
      </c>
      <c r="T220" s="524"/>
      <c r="U220" s="524"/>
      <c r="V220" s="524"/>
      <c r="W220" s="524"/>
      <c r="Y220" s="26" t="s">
        <v>19</v>
      </c>
      <c r="Z220" s="140" t="str">
        <f>+"מספר אסמכתא "&amp;B10&amp;"         חזרה לטבלה "</f>
        <v xml:space="preserve">מספר אסמכתא          חזרה לטבלה </v>
      </c>
      <c r="AA220" s="524"/>
      <c r="AB220" s="524"/>
      <c r="AC220" s="524"/>
      <c r="AD220" s="524"/>
    </row>
    <row r="221" spans="1:30">
      <c r="A221" s="29">
        <v>1</v>
      </c>
      <c r="B221" s="123"/>
      <c r="C221" s="124"/>
      <c r="D221" s="125"/>
      <c r="E221" s="125"/>
      <c r="F221" s="126"/>
      <c r="K221" s="29">
        <v>12</v>
      </c>
      <c r="L221" s="127"/>
      <c r="M221" s="124"/>
      <c r="N221" s="125"/>
      <c r="O221" s="125"/>
      <c r="P221" s="126"/>
      <c r="R221" s="29">
        <v>23</v>
      </c>
      <c r="S221" s="123"/>
      <c r="T221" s="124"/>
      <c r="U221" s="125"/>
      <c r="V221" s="125"/>
      <c r="W221" s="126"/>
      <c r="Y221" s="29">
        <v>34</v>
      </c>
      <c r="Z221" s="127"/>
      <c r="AA221" s="124"/>
      <c r="AB221" s="125"/>
      <c r="AC221" s="125"/>
      <c r="AD221" s="126"/>
    </row>
    <row r="222" spans="1:30">
      <c r="A222" s="29">
        <v>2</v>
      </c>
      <c r="B222" s="123"/>
      <c r="C222" s="124"/>
      <c r="D222" s="125"/>
      <c r="E222" s="125"/>
      <c r="F222" s="126"/>
      <c r="K222" s="29">
        <v>13</v>
      </c>
      <c r="L222" s="127"/>
      <c r="M222" s="124"/>
      <c r="N222" s="125"/>
      <c r="O222" s="125"/>
      <c r="P222" s="126"/>
      <c r="R222" s="29">
        <v>24</v>
      </c>
      <c r="S222" s="123"/>
      <c r="T222" s="124"/>
      <c r="U222" s="125"/>
      <c r="V222" s="125"/>
      <c r="W222" s="126"/>
      <c r="Y222" s="29">
        <v>35</v>
      </c>
      <c r="Z222" s="127"/>
      <c r="AA222" s="124"/>
      <c r="AB222" s="125"/>
      <c r="AC222" s="125"/>
      <c r="AD222" s="126"/>
    </row>
    <row r="223" spans="1:30">
      <c r="A223" s="29">
        <v>3</v>
      </c>
      <c r="B223" s="123"/>
      <c r="C223" s="124"/>
      <c r="D223" s="125"/>
      <c r="E223" s="125"/>
      <c r="F223" s="126"/>
      <c r="K223" s="29">
        <v>14</v>
      </c>
      <c r="L223" s="127"/>
      <c r="M223" s="124"/>
      <c r="N223" s="125"/>
      <c r="O223" s="125"/>
      <c r="P223" s="126"/>
      <c r="R223" s="29">
        <v>25</v>
      </c>
      <c r="S223" s="123"/>
      <c r="T223" s="124"/>
      <c r="U223" s="125"/>
      <c r="V223" s="125"/>
      <c r="W223" s="126"/>
      <c r="Y223" s="29">
        <v>36</v>
      </c>
      <c r="Z223" s="127"/>
      <c r="AA223" s="124"/>
      <c r="AB223" s="125"/>
      <c r="AC223" s="125"/>
      <c r="AD223" s="126"/>
    </row>
    <row r="224" spans="1:30">
      <c r="A224" s="29">
        <v>4</v>
      </c>
      <c r="B224" s="123"/>
      <c r="C224" s="124"/>
      <c r="D224" s="125"/>
      <c r="E224" s="125"/>
      <c r="F224" s="126"/>
      <c r="K224" s="29">
        <v>15</v>
      </c>
      <c r="L224" s="127"/>
      <c r="M224" s="124"/>
      <c r="N224" s="125"/>
      <c r="O224" s="125"/>
      <c r="P224" s="126"/>
      <c r="R224" s="29">
        <v>26</v>
      </c>
      <c r="S224" s="123"/>
      <c r="T224" s="124"/>
      <c r="U224" s="125"/>
      <c r="V224" s="125"/>
      <c r="W224" s="126"/>
      <c r="Y224" s="29">
        <v>37</v>
      </c>
      <c r="Z224" s="127"/>
      <c r="AA224" s="124"/>
      <c r="AB224" s="125"/>
      <c r="AC224" s="125"/>
      <c r="AD224" s="126"/>
    </row>
    <row r="225" spans="1:30">
      <c r="A225" s="29">
        <v>5</v>
      </c>
      <c r="B225" s="123"/>
      <c r="C225" s="124"/>
      <c r="D225" s="125"/>
      <c r="E225" s="125"/>
      <c r="F225" s="126"/>
      <c r="K225" s="29">
        <v>16</v>
      </c>
      <c r="L225" s="127"/>
      <c r="M225" s="124"/>
      <c r="N225" s="125"/>
      <c r="O225" s="125"/>
      <c r="P225" s="126"/>
      <c r="R225" s="29">
        <v>27</v>
      </c>
      <c r="S225" s="123"/>
      <c r="T225" s="124"/>
      <c r="U225" s="125"/>
      <c r="V225" s="125"/>
      <c r="W225" s="126"/>
      <c r="Y225" s="29">
        <v>38</v>
      </c>
      <c r="Z225" s="127"/>
      <c r="AA225" s="124"/>
      <c r="AB225" s="125"/>
      <c r="AC225" s="125"/>
      <c r="AD225" s="126"/>
    </row>
    <row r="226" spans="1:30">
      <c r="A226" s="29">
        <v>6</v>
      </c>
      <c r="B226" s="123"/>
      <c r="C226" s="124"/>
      <c r="D226" s="125"/>
      <c r="E226" s="125"/>
      <c r="F226" s="126"/>
      <c r="K226" s="29">
        <v>17</v>
      </c>
      <c r="L226" s="127"/>
      <c r="M226" s="124"/>
      <c r="N226" s="125"/>
      <c r="O226" s="125"/>
      <c r="P226" s="126"/>
      <c r="R226" s="29">
        <v>28</v>
      </c>
      <c r="S226" s="123"/>
      <c r="T226" s="124"/>
      <c r="U226" s="125"/>
      <c r="V226" s="125"/>
      <c r="W226" s="126"/>
      <c r="Y226" s="29">
        <v>39</v>
      </c>
      <c r="Z226" s="127"/>
      <c r="AA226" s="124"/>
      <c r="AB226" s="125"/>
      <c r="AC226" s="125"/>
      <c r="AD226" s="126"/>
    </row>
    <row r="227" spans="1:30">
      <c r="A227" s="29">
        <v>7</v>
      </c>
      <c r="B227" s="123"/>
      <c r="C227" s="124"/>
      <c r="D227" s="125"/>
      <c r="E227" s="125"/>
      <c r="F227" s="126"/>
      <c r="K227" s="29">
        <v>18</v>
      </c>
      <c r="L227" s="127"/>
      <c r="M227" s="124"/>
      <c r="N227" s="125"/>
      <c r="O227" s="125"/>
      <c r="P227" s="126"/>
      <c r="R227" s="29">
        <v>29</v>
      </c>
      <c r="S227" s="123"/>
      <c r="T227" s="124"/>
      <c r="U227" s="125"/>
      <c r="V227" s="125"/>
      <c r="W227" s="126"/>
      <c r="Y227" s="29">
        <v>40</v>
      </c>
      <c r="Z227" s="127"/>
      <c r="AA227" s="124"/>
      <c r="AB227" s="125"/>
      <c r="AC227" s="125"/>
      <c r="AD227" s="126"/>
    </row>
    <row r="228" spans="1:30">
      <c r="A228" s="29">
        <v>8</v>
      </c>
      <c r="B228" s="123"/>
      <c r="C228" s="124"/>
      <c r="D228" s="125"/>
      <c r="E228" s="125"/>
      <c r="F228" s="126"/>
      <c r="K228" s="29">
        <v>19</v>
      </c>
      <c r="L228" s="127"/>
      <c r="M228" s="124"/>
      <c r="N228" s="125"/>
      <c r="O228" s="125"/>
      <c r="P228" s="126"/>
      <c r="R228" s="29">
        <v>30</v>
      </c>
      <c r="S228" s="123"/>
      <c r="T228" s="124"/>
      <c r="U228" s="125"/>
      <c r="V228" s="125"/>
      <c r="W228" s="126"/>
      <c r="Y228" s="29">
        <v>41</v>
      </c>
      <c r="Z228" s="127"/>
      <c r="AA228" s="124"/>
      <c r="AB228" s="125"/>
      <c r="AC228" s="125"/>
      <c r="AD228" s="126"/>
    </row>
    <row r="229" spans="1:30">
      <c r="A229" s="29">
        <v>9</v>
      </c>
      <c r="B229" s="123"/>
      <c r="C229" s="124"/>
      <c r="D229" s="125"/>
      <c r="E229" s="125"/>
      <c r="F229" s="126"/>
      <c r="K229" s="29">
        <v>20</v>
      </c>
      <c r="L229" s="127"/>
      <c r="M229" s="124"/>
      <c r="N229" s="125"/>
      <c r="O229" s="125"/>
      <c r="P229" s="126"/>
      <c r="R229" s="29">
        <v>31</v>
      </c>
      <c r="S229" s="123"/>
      <c r="T229" s="124"/>
      <c r="U229" s="125"/>
      <c r="V229" s="125"/>
      <c r="W229" s="126"/>
      <c r="Y229" s="29">
        <v>42</v>
      </c>
      <c r="Z229" s="127"/>
      <c r="AA229" s="124"/>
      <c r="AB229" s="125"/>
      <c r="AC229" s="125"/>
      <c r="AD229" s="126"/>
    </row>
    <row r="230" spans="1:30">
      <c r="A230" s="29">
        <v>10</v>
      </c>
      <c r="B230" s="123"/>
      <c r="C230" s="124"/>
      <c r="D230" s="125"/>
      <c r="E230" s="125"/>
      <c r="F230" s="126"/>
      <c r="K230" s="29">
        <v>21</v>
      </c>
      <c r="L230" s="127"/>
      <c r="M230" s="124"/>
      <c r="N230" s="125"/>
      <c r="O230" s="125"/>
      <c r="P230" s="126"/>
      <c r="R230" s="29">
        <v>32</v>
      </c>
      <c r="S230" s="123"/>
      <c r="T230" s="124"/>
      <c r="U230" s="125"/>
      <c r="V230" s="125"/>
      <c r="W230" s="126"/>
      <c r="Y230" s="29">
        <v>43</v>
      </c>
      <c r="Z230" s="127"/>
      <c r="AA230" s="124"/>
      <c r="AB230" s="125"/>
      <c r="AC230" s="125"/>
      <c r="AD230" s="126"/>
    </row>
    <row r="231" spans="1:30" ht="13.5" thickBot="1">
      <c r="A231" s="37">
        <v>11</v>
      </c>
      <c r="B231" s="123"/>
      <c r="C231" s="124"/>
      <c r="D231" s="125"/>
      <c r="E231" s="125"/>
      <c r="F231" s="126"/>
      <c r="K231" s="29">
        <v>22</v>
      </c>
      <c r="L231" s="127"/>
      <c r="M231" s="124"/>
      <c r="N231" s="125"/>
      <c r="O231" s="125"/>
      <c r="P231" s="126"/>
      <c r="R231" s="29">
        <v>33</v>
      </c>
      <c r="S231" s="123"/>
      <c r="T231" s="124"/>
      <c r="U231" s="125"/>
      <c r="V231" s="125"/>
      <c r="W231" s="126"/>
      <c r="Y231" s="31"/>
      <c r="Z231" s="32"/>
      <c r="AA231" s="33"/>
      <c r="AB231" s="33"/>
      <c r="AC231" s="38" t="s">
        <v>3</v>
      </c>
      <c r="AD231" s="35">
        <f>SUM(F221:F231)+SUM(P221:P231)+SUM(AD221:AD230)+SUM(W221:W231)</f>
        <v>0</v>
      </c>
    </row>
    <row r="232" spans="1:30">
      <c r="E232" s="39"/>
      <c r="O232" s="39"/>
      <c r="R232" s="21"/>
      <c r="V232" s="39"/>
      <c r="AC232" s="39"/>
    </row>
    <row r="233" spans="1:30">
      <c r="E233" s="39"/>
      <c r="O233" s="39"/>
      <c r="R233" s="21"/>
      <c r="V233" s="39"/>
      <c r="AC233" s="39"/>
    </row>
    <row r="234" spans="1:30">
      <c r="E234" s="39"/>
      <c r="O234" s="39"/>
      <c r="R234" s="21"/>
      <c r="V234" s="39"/>
      <c r="AC234" s="39"/>
    </row>
    <row r="235" spans="1:30">
      <c r="E235" s="39"/>
      <c r="O235" s="39"/>
      <c r="R235" s="21"/>
      <c r="V235" s="39"/>
      <c r="AC235" s="39"/>
    </row>
    <row r="236" spans="1:30">
      <c r="E236" s="39"/>
      <c r="O236" s="39"/>
      <c r="R236" s="21"/>
      <c r="V236" s="39"/>
      <c r="AC236" s="39"/>
    </row>
    <row r="237" spans="1:30">
      <c r="E237" s="39"/>
      <c r="O237" s="39"/>
      <c r="R237" s="21"/>
      <c r="V237" s="39"/>
      <c r="AC237" s="39"/>
    </row>
    <row r="238" spans="1:30" ht="13.5" thickBot="1">
      <c r="E238" s="39"/>
      <c r="O238" s="39"/>
      <c r="R238" s="21"/>
      <c r="V238" s="39"/>
      <c r="AC238" s="39"/>
    </row>
    <row r="239" spans="1:30" ht="16.5" customHeight="1">
      <c r="A239" s="24">
        <v>9</v>
      </c>
      <c r="B239" s="525" t="str">
        <f>+"מספר אסמכתא "&amp;B11&amp;"         חזרה לטבלה "</f>
        <v xml:space="preserve">מספר אסמכתא          חזרה לטבלה </v>
      </c>
      <c r="C239" s="523" t="s">
        <v>26</v>
      </c>
      <c r="D239" s="523" t="s">
        <v>139</v>
      </c>
      <c r="E239" s="523" t="s">
        <v>27</v>
      </c>
      <c r="F239" s="523" t="s">
        <v>13</v>
      </c>
      <c r="K239" s="24">
        <v>9</v>
      </c>
      <c r="L239" s="525" t="str">
        <f>+"מספר אסמכתא "&amp;B11&amp;"         חזרה לטבלה "</f>
        <v xml:space="preserve">מספר אסמכתא          חזרה לטבלה </v>
      </c>
      <c r="M239" s="523" t="s">
        <v>26</v>
      </c>
      <c r="N239" s="523" t="s">
        <v>139</v>
      </c>
      <c r="O239" s="523" t="s">
        <v>27</v>
      </c>
      <c r="P239" s="523" t="s">
        <v>13</v>
      </c>
      <c r="R239" s="24">
        <v>9</v>
      </c>
      <c r="S239" s="139"/>
      <c r="T239" s="523" t="s">
        <v>26</v>
      </c>
      <c r="U239" s="523" t="s">
        <v>139</v>
      </c>
      <c r="V239" s="523" t="s">
        <v>27</v>
      </c>
      <c r="W239" s="523" t="s">
        <v>13</v>
      </c>
      <c r="Y239" s="24">
        <v>9</v>
      </c>
      <c r="Z239" s="139"/>
      <c r="AA239" s="523" t="s">
        <v>26</v>
      </c>
      <c r="AB239" s="523" t="s">
        <v>139</v>
      </c>
      <c r="AC239" s="523" t="s">
        <v>27</v>
      </c>
      <c r="AD239" s="523" t="s">
        <v>13</v>
      </c>
    </row>
    <row r="240" spans="1:30" ht="25.5" customHeight="1">
      <c r="A240" s="26" t="s">
        <v>7</v>
      </c>
      <c r="B240" s="526"/>
      <c r="C240" s="524"/>
      <c r="D240" s="524"/>
      <c r="E240" s="524"/>
      <c r="F240" s="524"/>
      <c r="K240" s="26" t="s">
        <v>19</v>
      </c>
      <c r="L240" s="526"/>
      <c r="M240" s="524"/>
      <c r="N240" s="524"/>
      <c r="O240" s="524"/>
      <c r="P240" s="524"/>
      <c r="R240" s="26" t="s">
        <v>19</v>
      </c>
      <c r="S240" s="140" t="str">
        <f>+"מספר אסמכתא "&amp;B11&amp;"         חזרה לטבלה "</f>
        <v xml:space="preserve">מספר אסמכתא          חזרה לטבלה </v>
      </c>
      <c r="T240" s="524"/>
      <c r="U240" s="524"/>
      <c r="V240" s="524"/>
      <c r="W240" s="524"/>
      <c r="Y240" s="26" t="s">
        <v>19</v>
      </c>
      <c r="Z240" s="140" t="str">
        <f>+"מספר אסמכתא "&amp;B11&amp;"         חזרה לטבלה "</f>
        <v xml:space="preserve">מספר אסמכתא          חזרה לטבלה </v>
      </c>
      <c r="AA240" s="524"/>
      <c r="AB240" s="524"/>
      <c r="AC240" s="524"/>
      <c r="AD240" s="524"/>
    </row>
    <row r="241" spans="1:30">
      <c r="A241" s="29">
        <v>1</v>
      </c>
      <c r="B241" s="123"/>
      <c r="C241" s="124"/>
      <c r="D241" s="125"/>
      <c r="E241" s="125"/>
      <c r="F241" s="126"/>
      <c r="K241" s="29">
        <v>12</v>
      </c>
      <c r="L241" s="127"/>
      <c r="M241" s="124"/>
      <c r="N241" s="125"/>
      <c r="O241" s="125"/>
      <c r="P241" s="126"/>
      <c r="R241" s="29">
        <v>23</v>
      </c>
      <c r="S241" s="123"/>
      <c r="T241" s="124"/>
      <c r="U241" s="125"/>
      <c r="V241" s="125"/>
      <c r="W241" s="126"/>
      <c r="Y241" s="29">
        <v>34</v>
      </c>
      <c r="Z241" s="127"/>
      <c r="AA241" s="124"/>
      <c r="AB241" s="125"/>
      <c r="AC241" s="125"/>
      <c r="AD241" s="126"/>
    </row>
    <row r="242" spans="1:30">
      <c r="A242" s="29">
        <v>2</v>
      </c>
      <c r="B242" s="123"/>
      <c r="C242" s="124"/>
      <c r="D242" s="125"/>
      <c r="E242" s="125"/>
      <c r="F242" s="126"/>
      <c r="K242" s="29">
        <v>13</v>
      </c>
      <c r="L242" s="127"/>
      <c r="M242" s="124"/>
      <c r="N242" s="125"/>
      <c r="O242" s="125"/>
      <c r="P242" s="126"/>
      <c r="R242" s="29">
        <v>24</v>
      </c>
      <c r="S242" s="123"/>
      <c r="T242" s="124"/>
      <c r="U242" s="125"/>
      <c r="V242" s="125"/>
      <c r="W242" s="126"/>
      <c r="Y242" s="29">
        <v>35</v>
      </c>
      <c r="Z242" s="127"/>
      <c r="AA242" s="124"/>
      <c r="AB242" s="125"/>
      <c r="AC242" s="125"/>
      <c r="AD242" s="126"/>
    </row>
    <row r="243" spans="1:30">
      <c r="A243" s="29">
        <v>3</v>
      </c>
      <c r="B243" s="123"/>
      <c r="C243" s="124"/>
      <c r="D243" s="125"/>
      <c r="E243" s="125"/>
      <c r="F243" s="126"/>
      <c r="K243" s="29">
        <v>14</v>
      </c>
      <c r="L243" s="127"/>
      <c r="M243" s="124"/>
      <c r="N243" s="125"/>
      <c r="O243" s="125"/>
      <c r="P243" s="126"/>
      <c r="R243" s="29">
        <v>25</v>
      </c>
      <c r="S243" s="123"/>
      <c r="T243" s="124"/>
      <c r="U243" s="125"/>
      <c r="V243" s="125"/>
      <c r="W243" s="126"/>
      <c r="Y243" s="29">
        <v>36</v>
      </c>
      <c r="Z243" s="127"/>
      <c r="AA243" s="124"/>
      <c r="AB243" s="125"/>
      <c r="AC243" s="125"/>
      <c r="AD243" s="126"/>
    </row>
    <row r="244" spans="1:30">
      <c r="A244" s="29">
        <v>4</v>
      </c>
      <c r="B244" s="123"/>
      <c r="C244" s="124"/>
      <c r="D244" s="125"/>
      <c r="E244" s="125"/>
      <c r="F244" s="126"/>
      <c r="K244" s="29">
        <v>15</v>
      </c>
      <c r="L244" s="127"/>
      <c r="M244" s="124"/>
      <c r="N244" s="125"/>
      <c r="O244" s="125"/>
      <c r="P244" s="126"/>
      <c r="R244" s="29">
        <v>26</v>
      </c>
      <c r="S244" s="123"/>
      <c r="T244" s="124"/>
      <c r="U244" s="125"/>
      <c r="V244" s="125"/>
      <c r="W244" s="126"/>
      <c r="Y244" s="29">
        <v>37</v>
      </c>
      <c r="Z244" s="127"/>
      <c r="AA244" s="124"/>
      <c r="AB244" s="125"/>
      <c r="AC244" s="125"/>
      <c r="AD244" s="126"/>
    </row>
    <row r="245" spans="1:30">
      <c r="A245" s="29">
        <v>5</v>
      </c>
      <c r="B245" s="123"/>
      <c r="C245" s="124"/>
      <c r="D245" s="125"/>
      <c r="E245" s="125"/>
      <c r="F245" s="126"/>
      <c r="K245" s="29">
        <v>16</v>
      </c>
      <c r="L245" s="127"/>
      <c r="M245" s="124"/>
      <c r="N245" s="125"/>
      <c r="O245" s="125"/>
      <c r="P245" s="126"/>
      <c r="R245" s="29">
        <v>27</v>
      </c>
      <c r="S245" s="123"/>
      <c r="T245" s="124"/>
      <c r="U245" s="125"/>
      <c r="V245" s="125"/>
      <c r="W245" s="126"/>
      <c r="Y245" s="29">
        <v>38</v>
      </c>
      <c r="Z245" s="127"/>
      <c r="AA245" s="124"/>
      <c r="AB245" s="125"/>
      <c r="AC245" s="125"/>
      <c r="AD245" s="126"/>
    </row>
    <row r="246" spans="1:30">
      <c r="A246" s="29">
        <v>6</v>
      </c>
      <c r="B246" s="123"/>
      <c r="C246" s="124"/>
      <c r="D246" s="125"/>
      <c r="E246" s="125"/>
      <c r="F246" s="126"/>
      <c r="K246" s="29">
        <v>17</v>
      </c>
      <c r="L246" s="127"/>
      <c r="M246" s="124"/>
      <c r="N246" s="125"/>
      <c r="O246" s="125"/>
      <c r="P246" s="126"/>
      <c r="R246" s="29">
        <v>28</v>
      </c>
      <c r="S246" s="123"/>
      <c r="T246" s="124"/>
      <c r="U246" s="125"/>
      <c r="V246" s="125"/>
      <c r="W246" s="126"/>
      <c r="Y246" s="29">
        <v>39</v>
      </c>
      <c r="Z246" s="127"/>
      <c r="AA246" s="124"/>
      <c r="AB246" s="125"/>
      <c r="AC246" s="125"/>
      <c r="AD246" s="126"/>
    </row>
    <row r="247" spans="1:30">
      <c r="A247" s="29">
        <v>7</v>
      </c>
      <c r="B247" s="123"/>
      <c r="C247" s="124"/>
      <c r="D247" s="125"/>
      <c r="E247" s="125"/>
      <c r="F247" s="126"/>
      <c r="K247" s="29">
        <v>18</v>
      </c>
      <c r="L247" s="127"/>
      <c r="M247" s="124"/>
      <c r="N247" s="125"/>
      <c r="O247" s="125"/>
      <c r="P247" s="126"/>
      <c r="R247" s="29">
        <v>29</v>
      </c>
      <c r="S247" s="123"/>
      <c r="T247" s="124"/>
      <c r="U247" s="125"/>
      <c r="V247" s="125"/>
      <c r="W247" s="126"/>
      <c r="Y247" s="29">
        <v>40</v>
      </c>
      <c r="Z247" s="127"/>
      <c r="AA247" s="124"/>
      <c r="AB247" s="125"/>
      <c r="AC247" s="125"/>
      <c r="AD247" s="126"/>
    </row>
    <row r="248" spans="1:30">
      <c r="A248" s="29">
        <v>8</v>
      </c>
      <c r="B248" s="123"/>
      <c r="C248" s="124"/>
      <c r="D248" s="125"/>
      <c r="E248" s="125"/>
      <c r="F248" s="126"/>
      <c r="K248" s="29">
        <v>19</v>
      </c>
      <c r="L248" s="127"/>
      <c r="M248" s="124"/>
      <c r="N248" s="125"/>
      <c r="O248" s="125"/>
      <c r="P248" s="126"/>
      <c r="R248" s="29">
        <v>30</v>
      </c>
      <c r="S248" s="123"/>
      <c r="T248" s="124"/>
      <c r="U248" s="125"/>
      <c r="V248" s="125"/>
      <c r="W248" s="126"/>
      <c r="Y248" s="29">
        <v>41</v>
      </c>
      <c r="Z248" s="127"/>
      <c r="AA248" s="124"/>
      <c r="AB248" s="125"/>
      <c r="AC248" s="125"/>
      <c r="AD248" s="126"/>
    </row>
    <row r="249" spans="1:30">
      <c r="A249" s="29">
        <v>9</v>
      </c>
      <c r="B249" s="123"/>
      <c r="C249" s="124"/>
      <c r="D249" s="125"/>
      <c r="E249" s="125"/>
      <c r="F249" s="126"/>
      <c r="K249" s="29">
        <v>20</v>
      </c>
      <c r="L249" s="127"/>
      <c r="M249" s="124"/>
      <c r="N249" s="125"/>
      <c r="O249" s="125"/>
      <c r="P249" s="126"/>
      <c r="R249" s="29">
        <v>31</v>
      </c>
      <c r="S249" s="123"/>
      <c r="T249" s="124"/>
      <c r="U249" s="125"/>
      <c r="V249" s="125"/>
      <c r="W249" s="126"/>
      <c r="Y249" s="29">
        <v>42</v>
      </c>
      <c r="Z249" s="127"/>
      <c r="AA249" s="124"/>
      <c r="AB249" s="125"/>
      <c r="AC249" s="125"/>
      <c r="AD249" s="126"/>
    </row>
    <row r="250" spans="1:30">
      <c r="A250" s="29">
        <v>10</v>
      </c>
      <c r="B250" s="123"/>
      <c r="C250" s="124"/>
      <c r="D250" s="125"/>
      <c r="E250" s="125"/>
      <c r="F250" s="126"/>
      <c r="K250" s="29">
        <v>21</v>
      </c>
      <c r="L250" s="127"/>
      <c r="M250" s="124"/>
      <c r="N250" s="125"/>
      <c r="O250" s="125"/>
      <c r="P250" s="126"/>
      <c r="R250" s="29">
        <v>32</v>
      </c>
      <c r="S250" s="123"/>
      <c r="T250" s="124"/>
      <c r="U250" s="125"/>
      <c r="V250" s="125"/>
      <c r="W250" s="126"/>
      <c r="Y250" s="29">
        <v>43</v>
      </c>
      <c r="Z250" s="127"/>
      <c r="AA250" s="124"/>
      <c r="AB250" s="125"/>
      <c r="AC250" s="125"/>
      <c r="AD250" s="126"/>
    </row>
    <row r="251" spans="1:30" ht="13.5" thickBot="1">
      <c r="A251" s="37">
        <v>11</v>
      </c>
      <c r="B251" s="123"/>
      <c r="C251" s="124"/>
      <c r="D251" s="125"/>
      <c r="E251" s="125"/>
      <c r="F251" s="126"/>
      <c r="K251" s="29">
        <v>22</v>
      </c>
      <c r="L251" s="127"/>
      <c r="M251" s="124"/>
      <c r="N251" s="125"/>
      <c r="O251" s="125"/>
      <c r="P251" s="126"/>
      <c r="R251" s="29">
        <v>33</v>
      </c>
      <c r="S251" s="123"/>
      <c r="T251" s="124"/>
      <c r="U251" s="125"/>
      <c r="V251" s="125"/>
      <c r="W251" s="126"/>
      <c r="Y251" s="31"/>
      <c r="Z251" s="32"/>
      <c r="AA251" s="33"/>
      <c r="AB251" s="33"/>
      <c r="AC251" s="38" t="s">
        <v>3</v>
      </c>
      <c r="AD251" s="35">
        <f>SUM(F241:F251)+SUM(P241:P251)+SUM(AD241:AD250)+SUM(W241:W251)</f>
        <v>0</v>
      </c>
    </row>
    <row r="252" spans="1:30">
      <c r="E252" s="39"/>
      <c r="O252" s="39"/>
      <c r="R252" s="21"/>
      <c r="V252" s="39"/>
      <c r="AC252" s="39"/>
    </row>
    <row r="253" spans="1:30">
      <c r="E253" s="39"/>
      <c r="O253" s="39"/>
      <c r="R253" s="21"/>
      <c r="V253" s="39"/>
      <c r="AC253" s="39"/>
    </row>
    <row r="254" spans="1:30">
      <c r="E254" s="39"/>
      <c r="O254" s="39"/>
      <c r="R254" s="21"/>
      <c r="V254" s="39"/>
      <c r="AC254" s="39"/>
    </row>
    <row r="255" spans="1:30">
      <c r="E255" s="39"/>
      <c r="O255" s="39"/>
      <c r="R255" s="21"/>
      <c r="V255" s="39"/>
      <c r="AC255" s="39"/>
    </row>
    <row r="256" spans="1:30">
      <c r="E256" s="39"/>
      <c r="O256" s="39"/>
      <c r="R256" s="21"/>
      <c r="V256" s="39"/>
      <c r="AC256" s="39"/>
    </row>
    <row r="257" spans="1:30">
      <c r="E257" s="39"/>
      <c r="O257" s="39"/>
      <c r="R257" s="21"/>
      <c r="V257" s="39"/>
      <c r="AC257" s="39"/>
    </row>
    <row r="258" spans="1:30" ht="13.5" thickBot="1">
      <c r="E258" s="39"/>
      <c r="O258" s="39"/>
      <c r="R258" s="21"/>
      <c r="V258" s="39"/>
      <c r="AC258" s="39"/>
    </row>
    <row r="259" spans="1:30" ht="16.5" customHeight="1">
      <c r="A259" s="24">
        <v>10</v>
      </c>
      <c r="B259" s="525" t="str">
        <f>+"מספר אסמכתא "&amp;B12&amp;"         חזרה לטבלה "</f>
        <v xml:space="preserve">מספר אסמכתא          חזרה לטבלה </v>
      </c>
      <c r="C259" s="523" t="s">
        <v>26</v>
      </c>
      <c r="D259" s="523" t="s">
        <v>139</v>
      </c>
      <c r="E259" s="523" t="s">
        <v>27</v>
      </c>
      <c r="F259" s="523" t="s">
        <v>13</v>
      </c>
      <c r="K259" s="24">
        <v>10</v>
      </c>
      <c r="L259" s="525" t="str">
        <f>+"מספר אסמכתא "&amp;B12&amp;"         חזרה לטבלה "</f>
        <v xml:space="preserve">מספר אסמכתא          חזרה לטבלה </v>
      </c>
      <c r="M259" s="523" t="s">
        <v>26</v>
      </c>
      <c r="N259" s="523" t="s">
        <v>139</v>
      </c>
      <c r="O259" s="523" t="s">
        <v>27</v>
      </c>
      <c r="P259" s="523" t="s">
        <v>13</v>
      </c>
      <c r="R259" s="24">
        <v>10</v>
      </c>
      <c r="S259" s="139"/>
      <c r="T259" s="523" t="s">
        <v>26</v>
      </c>
      <c r="U259" s="523" t="s">
        <v>139</v>
      </c>
      <c r="V259" s="523" t="s">
        <v>27</v>
      </c>
      <c r="W259" s="523" t="s">
        <v>13</v>
      </c>
      <c r="Y259" s="24">
        <v>10</v>
      </c>
      <c r="Z259" s="139"/>
      <c r="AA259" s="523" t="s">
        <v>26</v>
      </c>
      <c r="AB259" s="523" t="s">
        <v>139</v>
      </c>
      <c r="AC259" s="523" t="s">
        <v>27</v>
      </c>
      <c r="AD259" s="523" t="s">
        <v>13</v>
      </c>
    </row>
    <row r="260" spans="1:30" ht="25.5" customHeight="1">
      <c r="A260" s="26" t="s">
        <v>7</v>
      </c>
      <c r="B260" s="526"/>
      <c r="C260" s="524"/>
      <c r="D260" s="524"/>
      <c r="E260" s="524"/>
      <c r="F260" s="524"/>
      <c r="K260" s="26" t="s">
        <v>19</v>
      </c>
      <c r="L260" s="526"/>
      <c r="M260" s="524"/>
      <c r="N260" s="524"/>
      <c r="O260" s="524"/>
      <c r="P260" s="524"/>
      <c r="R260" s="26" t="s">
        <v>19</v>
      </c>
      <c r="S260" s="140" t="str">
        <f>+"מספר אסמכתא "&amp;B12&amp;"         חזרה לטבלה "</f>
        <v xml:space="preserve">מספר אסמכתא          חזרה לטבלה </v>
      </c>
      <c r="T260" s="524"/>
      <c r="U260" s="524"/>
      <c r="V260" s="524"/>
      <c r="W260" s="524"/>
      <c r="Y260" s="26" t="s">
        <v>19</v>
      </c>
      <c r="Z260" s="140" t="str">
        <f>+"מספר אסמכתא "&amp;B12&amp;"         חזרה לטבלה "</f>
        <v xml:space="preserve">מספר אסמכתא          חזרה לטבלה </v>
      </c>
      <c r="AA260" s="524"/>
      <c r="AB260" s="524"/>
      <c r="AC260" s="524"/>
      <c r="AD260" s="524"/>
    </row>
    <row r="261" spans="1:30">
      <c r="A261" s="29">
        <v>1</v>
      </c>
      <c r="B261" s="123"/>
      <c r="C261" s="124"/>
      <c r="D261" s="125"/>
      <c r="E261" s="125"/>
      <c r="F261" s="126"/>
      <c r="K261" s="29">
        <v>12</v>
      </c>
      <c r="L261" s="127"/>
      <c r="M261" s="124"/>
      <c r="N261" s="125"/>
      <c r="O261" s="125"/>
      <c r="P261" s="126"/>
      <c r="R261" s="29">
        <v>23</v>
      </c>
      <c r="S261" s="123"/>
      <c r="T261" s="124"/>
      <c r="U261" s="125"/>
      <c r="V261" s="125"/>
      <c r="W261" s="126"/>
      <c r="Y261" s="29">
        <v>34</v>
      </c>
      <c r="Z261" s="127"/>
      <c r="AA261" s="124"/>
      <c r="AB261" s="125"/>
      <c r="AC261" s="125"/>
      <c r="AD261" s="126"/>
    </row>
    <row r="262" spans="1:30">
      <c r="A262" s="29">
        <v>2</v>
      </c>
      <c r="B262" s="123"/>
      <c r="C262" s="124"/>
      <c r="D262" s="125"/>
      <c r="E262" s="125"/>
      <c r="F262" s="126"/>
      <c r="K262" s="29">
        <v>13</v>
      </c>
      <c r="L262" s="127"/>
      <c r="M262" s="124"/>
      <c r="N262" s="125"/>
      <c r="O262" s="125"/>
      <c r="P262" s="126"/>
      <c r="R262" s="29">
        <v>24</v>
      </c>
      <c r="S262" s="123"/>
      <c r="T262" s="124"/>
      <c r="U262" s="125"/>
      <c r="V262" s="125"/>
      <c r="W262" s="126"/>
      <c r="Y262" s="29">
        <v>35</v>
      </c>
      <c r="Z262" s="127"/>
      <c r="AA262" s="124"/>
      <c r="AB262" s="125"/>
      <c r="AC262" s="125"/>
      <c r="AD262" s="126"/>
    </row>
    <row r="263" spans="1:30">
      <c r="A263" s="29">
        <v>3</v>
      </c>
      <c r="B263" s="123"/>
      <c r="C263" s="124"/>
      <c r="D263" s="125"/>
      <c r="E263" s="125"/>
      <c r="F263" s="126"/>
      <c r="K263" s="29">
        <v>14</v>
      </c>
      <c r="L263" s="127"/>
      <c r="M263" s="124"/>
      <c r="N263" s="125"/>
      <c r="O263" s="125"/>
      <c r="P263" s="126"/>
      <c r="R263" s="29">
        <v>25</v>
      </c>
      <c r="S263" s="123"/>
      <c r="T263" s="124"/>
      <c r="U263" s="125"/>
      <c r="V263" s="125"/>
      <c r="W263" s="126"/>
      <c r="Y263" s="29">
        <v>36</v>
      </c>
      <c r="Z263" s="127"/>
      <c r="AA263" s="124"/>
      <c r="AB263" s="125"/>
      <c r="AC263" s="125"/>
      <c r="AD263" s="126"/>
    </row>
    <row r="264" spans="1:30">
      <c r="A264" s="29">
        <v>4</v>
      </c>
      <c r="B264" s="123"/>
      <c r="C264" s="124"/>
      <c r="D264" s="125"/>
      <c r="E264" s="125"/>
      <c r="F264" s="126"/>
      <c r="K264" s="29">
        <v>15</v>
      </c>
      <c r="L264" s="127"/>
      <c r="M264" s="124"/>
      <c r="N264" s="125"/>
      <c r="O264" s="125"/>
      <c r="P264" s="126"/>
      <c r="R264" s="29">
        <v>26</v>
      </c>
      <c r="S264" s="123"/>
      <c r="T264" s="124"/>
      <c r="U264" s="125"/>
      <c r="V264" s="125"/>
      <c r="W264" s="126"/>
      <c r="Y264" s="29">
        <v>37</v>
      </c>
      <c r="Z264" s="127"/>
      <c r="AA264" s="124"/>
      <c r="AB264" s="125"/>
      <c r="AC264" s="125"/>
      <c r="AD264" s="126"/>
    </row>
    <row r="265" spans="1:30">
      <c r="A265" s="29">
        <v>5</v>
      </c>
      <c r="B265" s="123"/>
      <c r="C265" s="124"/>
      <c r="D265" s="125"/>
      <c r="E265" s="125"/>
      <c r="F265" s="126"/>
      <c r="K265" s="29">
        <v>16</v>
      </c>
      <c r="L265" s="127"/>
      <c r="M265" s="124"/>
      <c r="N265" s="125"/>
      <c r="O265" s="125"/>
      <c r="P265" s="126"/>
      <c r="R265" s="29">
        <v>27</v>
      </c>
      <c r="S265" s="123"/>
      <c r="T265" s="124"/>
      <c r="U265" s="125"/>
      <c r="V265" s="125"/>
      <c r="W265" s="126"/>
      <c r="Y265" s="29">
        <v>38</v>
      </c>
      <c r="Z265" s="127"/>
      <c r="AA265" s="124"/>
      <c r="AB265" s="125"/>
      <c r="AC265" s="125"/>
      <c r="AD265" s="126"/>
    </row>
    <row r="266" spans="1:30">
      <c r="A266" s="29">
        <v>6</v>
      </c>
      <c r="B266" s="123"/>
      <c r="C266" s="124"/>
      <c r="D266" s="125"/>
      <c r="E266" s="125"/>
      <c r="F266" s="126"/>
      <c r="K266" s="29">
        <v>17</v>
      </c>
      <c r="L266" s="127"/>
      <c r="M266" s="124"/>
      <c r="N266" s="125"/>
      <c r="O266" s="125"/>
      <c r="P266" s="126"/>
      <c r="R266" s="29">
        <v>28</v>
      </c>
      <c r="S266" s="123"/>
      <c r="T266" s="124"/>
      <c r="U266" s="125"/>
      <c r="V266" s="125"/>
      <c r="W266" s="126"/>
      <c r="Y266" s="29">
        <v>39</v>
      </c>
      <c r="Z266" s="127"/>
      <c r="AA266" s="124"/>
      <c r="AB266" s="125"/>
      <c r="AC266" s="125"/>
      <c r="AD266" s="126"/>
    </row>
    <row r="267" spans="1:30">
      <c r="A267" s="29">
        <v>7</v>
      </c>
      <c r="B267" s="123"/>
      <c r="C267" s="124"/>
      <c r="D267" s="125"/>
      <c r="E267" s="125"/>
      <c r="F267" s="126"/>
      <c r="K267" s="29">
        <v>18</v>
      </c>
      <c r="L267" s="127"/>
      <c r="M267" s="124"/>
      <c r="N267" s="125"/>
      <c r="O267" s="125"/>
      <c r="P267" s="126"/>
      <c r="R267" s="29">
        <v>29</v>
      </c>
      <c r="S267" s="123"/>
      <c r="T267" s="124"/>
      <c r="U267" s="125"/>
      <c r="V267" s="125"/>
      <c r="W267" s="126"/>
      <c r="Y267" s="29">
        <v>40</v>
      </c>
      <c r="Z267" s="127"/>
      <c r="AA267" s="124"/>
      <c r="AB267" s="125"/>
      <c r="AC267" s="125"/>
      <c r="AD267" s="126"/>
    </row>
    <row r="268" spans="1:30">
      <c r="A268" s="29">
        <v>8</v>
      </c>
      <c r="B268" s="123"/>
      <c r="C268" s="124"/>
      <c r="D268" s="125"/>
      <c r="E268" s="125"/>
      <c r="F268" s="126"/>
      <c r="K268" s="29">
        <v>19</v>
      </c>
      <c r="L268" s="127"/>
      <c r="M268" s="124"/>
      <c r="N268" s="125"/>
      <c r="O268" s="125"/>
      <c r="P268" s="126"/>
      <c r="R268" s="29">
        <v>30</v>
      </c>
      <c r="S268" s="123"/>
      <c r="T268" s="124"/>
      <c r="U268" s="125"/>
      <c r="V268" s="125"/>
      <c r="W268" s="126"/>
      <c r="Y268" s="29">
        <v>41</v>
      </c>
      <c r="Z268" s="127"/>
      <c r="AA268" s="124"/>
      <c r="AB268" s="125"/>
      <c r="AC268" s="125"/>
      <c r="AD268" s="126"/>
    </row>
    <row r="269" spans="1:30">
      <c r="A269" s="29">
        <v>9</v>
      </c>
      <c r="B269" s="123"/>
      <c r="C269" s="124"/>
      <c r="D269" s="125"/>
      <c r="E269" s="125"/>
      <c r="F269" s="126"/>
      <c r="K269" s="29">
        <v>20</v>
      </c>
      <c r="L269" s="127"/>
      <c r="M269" s="124"/>
      <c r="N269" s="125"/>
      <c r="O269" s="125"/>
      <c r="P269" s="126"/>
      <c r="R269" s="29">
        <v>31</v>
      </c>
      <c r="S269" s="123"/>
      <c r="T269" s="124"/>
      <c r="U269" s="125"/>
      <c r="V269" s="125"/>
      <c r="W269" s="126"/>
      <c r="Y269" s="29">
        <v>42</v>
      </c>
      <c r="Z269" s="127"/>
      <c r="AA269" s="124"/>
      <c r="AB269" s="125"/>
      <c r="AC269" s="125"/>
      <c r="AD269" s="126"/>
    </row>
    <row r="270" spans="1:30">
      <c r="A270" s="29">
        <v>10</v>
      </c>
      <c r="B270" s="123"/>
      <c r="C270" s="124"/>
      <c r="D270" s="125"/>
      <c r="E270" s="125"/>
      <c r="F270" s="126"/>
      <c r="K270" s="29">
        <v>21</v>
      </c>
      <c r="L270" s="127"/>
      <c r="M270" s="124"/>
      <c r="N270" s="125"/>
      <c r="O270" s="125"/>
      <c r="P270" s="126"/>
      <c r="R270" s="29">
        <v>32</v>
      </c>
      <c r="S270" s="123"/>
      <c r="T270" s="124"/>
      <c r="U270" s="125"/>
      <c r="V270" s="125"/>
      <c r="W270" s="126"/>
      <c r="Y270" s="29">
        <v>43</v>
      </c>
      <c r="Z270" s="127"/>
      <c r="AA270" s="124"/>
      <c r="AB270" s="125"/>
      <c r="AC270" s="125"/>
      <c r="AD270" s="126"/>
    </row>
    <row r="271" spans="1:30" ht="13.5" thickBot="1">
      <c r="A271" s="37">
        <v>11</v>
      </c>
      <c r="B271" s="123"/>
      <c r="C271" s="124"/>
      <c r="D271" s="125"/>
      <c r="E271" s="125"/>
      <c r="F271" s="126"/>
      <c r="K271" s="29">
        <v>22</v>
      </c>
      <c r="L271" s="127"/>
      <c r="M271" s="124"/>
      <c r="N271" s="125"/>
      <c r="O271" s="125"/>
      <c r="P271" s="126"/>
      <c r="R271" s="29">
        <v>33</v>
      </c>
      <c r="S271" s="123"/>
      <c r="T271" s="124"/>
      <c r="U271" s="125"/>
      <c r="V271" s="125"/>
      <c r="W271" s="126"/>
      <c r="Y271" s="31"/>
      <c r="Z271" s="32"/>
      <c r="AA271" s="33"/>
      <c r="AB271" s="33"/>
      <c r="AC271" s="38" t="s">
        <v>3</v>
      </c>
      <c r="AD271" s="35">
        <f>SUM(F261:F271)+SUM(P261:P271)+SUM(AD261:AD270)+SUM(W261:W271)</f>
        <v>0</v>
      </c>
    </row>
    <row r="272" spans="1:30">
      <c r="E272" s="39"/>
      <c r="O272" s="39"/>
      <c r="R272" s="21"/>
      <c r="V272" s="39"/>
      <c r="AC272" s="39"/>
    </row>
    <row r="273" spans="1:30">
      <c r="E273" s="39"/>
      <c r="O273" s="39"/>
      <c r="R273" s="21"/>
      <c r="V273" s="39"/>
      <c r="AC273" s="39"/>
    </row>
    <row r="274" spans="1:30">
      <c r="E274" s="39"/>
      <c r="O274" s="39"/>
      <c r="R274" s="21"/>
      <c r="V274" s="39"/>
      <c r="AC274" s="39"/>
    </row>
    <row r="275" spans="1:30">
      <c r="E275" s="39"/>
      <c r="O275" s="39"/>
      <c r="R275" s="21"/>
      <c r="V275" s="39"/>
      <c r="AC275" s="39"/>
    </row>
    <row r="276" spans="1:30">
      <c r="E276" s="39"/>
      <c r="O276" s="39"/>
      <c r="R276" s="21"/>
      <c r="V276" s="39"/>
      <c r="AC276" s="39"/>
    </row>
    <row r="277" spans="1:30">
      <c r="E277" s="39"/>
      <c r="O277" s="39"/>
      <c r="R277" s="21"/>
      <c r="V277" s="39"/>
      <c r="AC277" s="39"/>
    </row>
    <row r="278" spans="1:30" ht="13.5" thickBot="1">
      <c r="E278" s="39"/>
      <c r="O278" s="39"/>
      <c r="R278" s="21"/>
      <c r="V278" s="39"/>
      <c r="AC278" s="39"/>
    </row>
    <row r="279" spans="1:30" ht="16.5" customHeight="1">
      <c r="A279" s="24">
        <v>11</v>
      </c>
      <c r="B279" s="525" t="str">
        <f>+"מספר אסמכתא "&amp;B13&amp;"         חזרה לטבלה "</f>
        <v xml:space="preserve">מספר אסמכתא          חזרה לטבלה </v>
      </c>
      <c r="C279" s="523" t="s">
        <v>26</v>
      </c>
      <c r="D279" s="523" t="s">
        <v>139</v>
      </c>
      <c r="E279" s="523" t="s">
        <v>27</v>
      </c>
      <c r="F279" s="523" t="s">
        <v>13</v>
      </c>
      <c r="K279" s="24">
        <v>11</v>
      </c>
      <c r="L279" s="525" t="str">
        <f>+"מספר אסמכתא "&amp;B13&amp;"         חזרה לטבלה "</f>
        <v xml:space="preserve">מספר אסמכתא          חזרה לטבלה </v>
      </c>
      <c r="M279" s="523" t="s">
        <v>26</v>
      </c>
      <c r="N279" s="523" t="s">
        <v>139</v>
      </c>
      <c r="O279" s="523" t="s">
        <v>27</v>
      </c>
      <c r="P279" s="523" t="s">
        <v>13</v>
      </c>
      <c r="R279" s="24">
        <v>11</v>
      </c>
      <c r="S279" s="139"/>
      <c r="T279" s="523" t="s">
        <v>26</v>
      </c>
      <c r="U279" s="523" t="s">
        <v>139</v>
      </c>
      <c r="V279" s="523" t="s">
        <v>27</v>
      </c>
      <c r="W279" s="523" t="s">
        <v>13</v>
      </c>
      <c r="Y279" s="24">
        <v>11</v>
      </c>
      <c r="Z279" s="139"/>
      <c r="AA279" s="523" t="s">
        <v>26</v>
      </c>
      <c r="AB279" s="523" t="s">
        <v>139</v>
      </c>
      <c r="AC279" s="523" t="s">
        <v>27</v>
      </c>
      <c r="AD279" s="523" t="s">
        <v>13</v>
      </c>
    </row>
    <row r="280" spans="1:30" ht="25.5" customHeight="1">
      <c r="A280" s="26" t="s">
        <v>7</v>
      </c>
      <c r="B280" s="526"/>
      <c r="C280" s="524"/>
      <c r="D280" s="524"/>
      <c r="E280" s="524"/>
      <c r="F280" s="524"/>
      <c r="K280" s="26" t="s">
        <v>19</v>
      </c>
      <c r="L280" s="526"/>
      <c r="M280" s="524"/>
      <c r="N280" s="524"/>
      <c r="O280" s="524"/>
      <c r="P280" s="524"/>
      <c r="R280" s="26" t="s">
        <v>19</v>
      </c>
      <c r="S280" s="140" t="str">
        <f>+"מספר אסמכתא "&amp;B13&amp;"         חזרה לטבלה "</f>
        <v xml:space="preserve">מספר אסמכתא          חזרה לטבלה </v>
      </c>
      <c r="T280" s="524"/>
      <c r="U280" s="524"/>
      <c r="V280" s="524"/>
      <c r="W280" s="524"/>
      <c r="Y280" s="26" t="s">
        <v>19</v>
      </c>
      <c r="Z280" s="140" t="str">
        <f>+"מספר אסמכתא "&amp;B13&amp;"         חזרה לטבלה "</f>
        <v xml:space="preserve">מספר אסמכתא          חזרה לטבלה </v>
      </c>
      <c r="AA280" s="524"/>
      <c r="AB280" s="524"/>
      <c r="AC280" s="524"/>
      <c r="AD280" s="524"/>
    </row>
    <row r="281" spans="1:30">
      <c r="A281" s="29">
        <v>1</v>
      </c>
      <c r="B281" s="123"/>
      <c r="C281" s="124"/>
      <c r="D281" s="125"/>
      <c r="E281" s="125"/>
      <c r="F281" s="126"/>
      <c r="K281" s="29">
        <v>12</v>
      </c>
      <c r="L281" s="127"/>
      <c r="M281" s="124"/>
      <c r="N281" s="125"/>
      <c r="O281" s="125"/>
      <c r="P281" s="126"/>
      <c r="R281" s="29">
        <v>23</v>
      </c>
      <c r="S281" s="123"/>
      <c r="T281" s="124"/>
      <c r="U281" s="125"/>
      <c r="V281" s="125"/>
      <c r="W281" s="126"/>
      <c r="Y281" s="29">
        <v>34</v>
      </c>
      <c r="Z281" s="127"/>
      <c r="AA281" s="124"/>
      <c r="AB281" s="125"/>
      <c r="AC281" s="125"/>
      <c r="AD281" s="126"/>
    </row>
    <row r="282" spans="1:30">
      <c r="A282" s="29">
        <v>2</v>
      </c>
      <c r="B282" s="123"/>
      <c r="C282" s="124"/>
      <c r="D282" s="125"/>
      <c r="E282" s="125"/>
      <c r="F282" s="126"/>
      <c r="K282" s="29">
        <v>13</v>
      </c>
      <c r="L282" s="127"/>
      <c r="M282" s="124"/>
      <c r="N282" s="125"/>
      <c r="O282" s="125"/>
      <c r="P282" s="126"/>
      <c r="R282" s="29">
        <v>24</v>
      </c>
      <c r="S282" s="123"/>
      <c r="T282" s="124"/>
      <c r="U282" s="125"/>
      <c r="V282" s="125"/>
      <c r="W282" s="126"/>
      <c r="Y282" s="29">
        <v>35</v>
      </c>
      <c r="Z282" s="127"/>
      <c r="AA282" s="124"/>
      <c r="AB282" s="125"/>
      <c r="AC282" s="125"/>
      <c r="AD282" s="126"/>
    </row>
    <row r="283" spans="1:30">
      <c r="A283" s="29">
        <v>3</v>
      </c>
      <c r="B283" s="123"/>
      <c r="C283" s="124"/>
      <c r="D283" s="125"/>
      <c r="E283" s="125"/>
      <c r="F283" s="126"/>
      <c r="K283" s="29">
        <v>14</v>
      </c>
      <c r="L283" s="127"/>
      <c r="M283" s="124"/>
      <c r="N283" s="125"/>
      <c r="O283" s="125"/>
      <c r="P283" s="126"/>
      <c r="R283" s="29">
        <v>25</v>
      </c>
      <c r="S283" s="123"/>
      <c r="T283" s="124"/>
      <c r="U283" s="125"/>
      <c r="V283" s="125"/>
      <c r="W283" s="126"/>
      <c r="Y283" s="29">
        <v>36</v>
      </c>
      <c r="Z283" s="127"/>
      <c r="AA283" s="124"/>
      <c r="AB283" s="125"/>
      <c r="AC283" s="125"/>
      <c r="AD283" s="126"/>
    </row>
    <row r="284" spans="1:30">
      <c r="A284" s="29">
        <v>4</v>
      </c>
      <c r="B284" s="123"/>
      <c r="C284" s="124"/>
      <c r="D284" s="125"/>
      <c r="E284" s="125"/>
      <c r="F284" s="126"/>
      <c r="K284" s="29">
        <v>15</v>
      </c>
      <c r="L284" s="127"/>
      <c r="M284" s="124"/>
      <c r="N284" s="125"/>
      <c r="O284" s="125"/>
      <c r="P284" s="126"/>
      <c r="R284" s="29">
        <v>26</v>
      </c>
      <c r="S284" s="123"/>
      <c r="T284" s="124"/>
      <c r="U284" s="125"/>
      <c r="V284" s="125"/>
      <c r="W284" s="126"/>
      <c r="Y284" s="29">
        <v>37</v>
      </c>
      <c r="Z284" s="127"/>
      <c r="AA284" s="124"/>
      <c r="AB284" s="125"/>
      <c r="AC284" s="125"/>
      <c r="AD284" s="126"/>
    </row>
    <row r="285" spans="1:30">
      <c r="A285" s="29">
        <v>5</v>
      </c>
      <c r="B285" s="123"/>
      <c r="C285" s="124"/>
      <c r="D285" s="125"/>
      <c r="E285" s="125"/>
      <c r="F285" s="126"/>
      <c r="K285" s="29">
        <v>16</v>
      </c>
      <c r="L285" s="127"/>
      <c r="M285" s="124"/>
      <c r="N285" s="125"/>
      <c r="O285" s="125"/>
      <c r="P285" s="126"/>
      <c r="R285" s="29">
        <v>27</v>
      </c>
      <c r="S285" s="123"/>
      <c r="T285" s="124"/>
      <c r="U285" s="125"/>
      <c r="V285" s="125"/>
      <c r="W285" s="126"/>
      <c r="Y285" s="29">
        <v>38</v>
      </c>
      <c r="Z285" s="127"/>
      <c r="AA285" s="124"/>
      <c r="AB285" s="125"/>
      <c r="AC285" s="125"/>
      <c r="AD285" s="126"/>
    </row>
    <row r="286" spans="1:30">
      <c r="A286" s="29">
        <v>6</v>
      </c>
      <c r="B286" s="123"/>
      <c r="C286" s="124"/>
      <c r="D286" s="125"/>
      <c r="E286" s="125"/>
      <c r="F286" s="126"/>
      <c r="K286" s="29">
        <v>17</v>
      </c>
      <c r="L286" s="127"/>
      <c r="M286" s="124"/>
      <c r="N286" s="125"/>
      <c r="O286" s="125"/>
      <c r="P286" s="126"/>
      <c r="R286" s="29">
        <v>28</v>
      </c>
      <c r="S286" s="123"/>
      <c r="T286" s="124"/>
      <c r="U286" s="125"/>
      <c r="V286" s="125"/>
      <c r="W286" s="126"/>
      <c r="Y286" s="29">
        <v>39</v>
      </c>
      <c r="Z286" s="127"/>
      <c r="AA286" s="124"/>
      <c r="AB286" s="125"/>
      <c r="AC286" s="125"/>
      <c r="AD286" s="126"/>
    </row>
    <row r="287" spans="1:30">
      <c r="A287" s="29">
        <v>7</v>
      </c>
      <c r="B287" s="123"/>
      <c r="C287" s="124"/>
      <c r="D287" s="125"/>
      <c r="E287" s="125"/>
      <c r="F287" s="126"/>
      <c r="K287" s="29">
        <v>18</v>
      </c>
      <c r="L287" s="127"/>
      <c r="M287" s="124"/>
      <c r="N287" s="125"/>
      <c r="O287" s="125"/>
      <c r="P287" s="126"/>
      <c r="R287" s="29">
        <v>29</v>
      </c>
      <c r="S287" s="123"/>
      <c r="T287" s="124"/>
      <c r="U287" s="125"/>
      <c r="V287" s="125"/>
      <c r="W287" s="126"/>
      <c r="Y287" s="29">
        <v>40</v>
      </c>
      <c r="Z287" s="127"/>
      <c r="AA287" s="124"/>
      <c r="AB287" s="125"/>
      <c r="AC287" s="125"/>
      <c r="AD287" s="126"/>
    </row>
    <row r="288" spans="1:30">
      <c r="A288" s="29">
        <v>8</v>
      </c>
      <c r="B288" s="123"/>
      <c r="C288" s="124"/>
      <c r="D288" s="125"/>
      <c r="E288" s="125"/>
      <c r="F288" s="126"/>
      <c r="K288" s="29">
        <v>19</v>
      </c>
      <c r="L288" s="127"/>
      <c r="M288" s="124"/>
      <c r="N288" s="125"/>
      <c r="O288" s="125"/>
      <c r="P288" s="126"/>
      <c r="R288" s="29">
        <v>30</v>
      </c>
      <c r="S288" s="123"/>
      <c r="T288" s="124"/>
      <c r="U288" s="125"/>
      <c r="V288" s="125"/>
      <c r="W288" s="126"/>
      <c r="Y288" s="29">
        <v>41</v>
      </c>
      <c r="Z288" s="127"/>
      <c r="AA288" s="124"/>
      <c r="AB288" s="125"/>
      <c r="AC288" s="125"/>
      <c r="AD288" s="126"/>
    </row>
    <row r="289" spans="1:30">
      <c r="A289" s="29">
        <v>9</v>
      </c>
      <c r="B289" s="123"/>
      <c r="C289" s="124"/>
      <c r="D289" s="125"/>
      <c r="E289" s="125"/>
      <c r="F289" s="126"/>
      <c r="K289" s="29">
        <v>20</v>
      </c>
      <c r="L289" s="127"/>
      <c r="M289" s="124"/>
      <c r="N289" s="125"/>
      <c r="O289" s="125"/>
      <c r="P289" s="126"/>
      <c r="R289" s="29">
        <v>31</v>
      </c>
      <c r="S289" s="123"/>
      <c r="T289" s="124"/>
      <c r="U289" s="125"/>
      <c r="V289" s="125"/>
      <c r="W289" s="126"/>
      <c r="Y289" s="29">
        <v>42</v>
      </c>
      <c r="Z289" s="127"/>
      <c r="AA289" s="124"/>
      <c r="AB289" s="125"/>
      <c r="AC289" s="125"/>
      <c r="AD289" s="126"/>
    </row>
    <row r="290" spans="1:30">
      <c r="A290" s="29">
        <v>10</v>
      </c>
      <c r="B290" s="123"/>
      <c r="C290" s="124"/>
      <c r="D290" s="125"/>
      <c r="E290" s="125"/>
      <c r="F290" s="126"/>
      <c r="K290" s="29">
        <v>21</v>
      </c>
      <c r="L290" s="127"/>
      <c r="M290" s="124"/>
      <c r="N290" s="125"/>
      <c r="O290" s="125"/>
      <c r="P290" s="126"/>
      <c r="R290" s="29">
        <v>32</v>
      </c>
      <c r="S290" s="123"/>
      <c r="T290" s="124"/>
      <c r="U290" s="125"/>
      <c r="V290" s="125"/>
      <c r="W290" s="126"/>
      <c r="Y290" s="29">
        <v>43</v>
      </c>
      <c r="Z290" s="127"/>
      <c r="AA290" s="124"/>
      <c r="AB290" s="125"/>
      <c r="AC290" s="125"/>
      <c r="AD290" s="126"/>
    </row>
    <row r="291" spans="1:30" ht="13.5" thickBot="1">
      <c r="A291" s="37">
        <v>11</v>
      </c>
      <c r="B291" s="123"/>
      <c r="C291" s="124"/>
      <c r="D291" s="125"/>
      <c r="E291" s="125"/>
      <c r="F291" s="126"/>
      <c r="K291" s="29">
        <v>22</v>
      </c>
      <c r="L291" s="127"/>
      <c r="M291" s="124"/>
      <c r="N291" s="125"/>
      <c r="O291" s="125"/>
      <c r="P291" s="126"/>
      <c r="R291" s="29">
        <v>33</v>
      </c>
      <c r="S291" s="123"/>
      <c r="T291" s="124"/>
      <c r="U291" s="125"/>
      <c r="V291" s="125"/>
      <c r="W291" s="126"/>
      <c r="Y291" s="31"/>
      <c r="Z291" s="32"/>
      <c r="AA291" s="33"/>
      <c r="AB291" s="33"/>
      <c r="AC291" s="38" t="s">
        <v>3</v>
      </c>
      <c r="AD291" s="35">
        <f>SUM(F281:F291)+SUM(P281:P291)+SUM(AD281:AD290)+SUM(W281:W291)</f>
        <v>0</v>
      </c>
    </row>
    <row r="292" spans="1:30">
      <c r="E292" s="39"/>
      <c r="O292" s="39"/>
      <c r="R292" s="21"/>
      <c r="V292" s="39"/>
      <c r="AC292" s="39"/>
    </row>
    <row r="293" spans="1:30">
      <c r="E293" s="39"/>
      <c r="O293" s="39"/>
      <c r="R293" s="21"/>
      <c r="V293" s="39"/>
      <c r="AC293" s="39"/>
    </row>
    <row r="294" spans="1:30">
      <c r="E294" s="39"/>
      <c r="O294" s="39"/>
      <c r="R294" s="21"/>
      <c r="V294" s="39"/>
      <c r="AC294" s="39"/>
    </row>
    <row r="295" spans="1:30">
      <c r="E295" s="39"/>
      <c r="O295" s="39"/>
      <c r="R295" s="21"/>
      <c r="V295" s="39"/>
      <c r="AC295" s="39"/>
    </row>
    <row r="296" spans="1:30">
      <c r="E296" s="39"/>
      <c r="O296" s="39"/>
      <c r="R296" s="21"/>
      <c r="V296" s="39"/>
      <c r="AC296" s="39"/>
    </row>
    <row r="297" spans="1:30">
      <c r="E297" s="39"/>
      <c r="O297" s="39"/>
      <c r="R297" s="21"/>
      <c r="V297" s="39"/>
      <c r="AC297" s="39"/>
    </row>
    <row r="298" spans="1:30" ht="13.5" thickBot="1">
      <c r="E298" s="39"/>
      <c r="O298" s="39"/>
      <c r="R298" s="21"/>
      <c r="V298" s="39"/>
      <c r="AC298" s="39"/>
    </row>
    <row r="299" spans="1:30" ht="16.5" customHeight="1">
      <c r="A299" s="24">
        <v>12</v>
      </c>
      <c r="B299" s="525" t="str">
        <f>+"מספר אסמכתא "&amp;B14&amp;"         חזרה לטבלה "</f>
        <v xml:space="preserve">מספר אסמכתא          חזרה לטבלה </v>
      </c>
      <c r="C299" s="523" t="s">
        <v>26</v>
      </c>
      <c r="D299" s="523" t="s">
        <v>139</v>
      </c>
      <c r="E299" s="523" t="s">
        <v>27</v>
      </c>
      <c r="F299" s="523" t="s">
        <v>13</v>
      </c>
      <c r="K299" s="24">
        <v>12</v>
      </c>
      <c r="L299" s="525" t="str">
        <f>+"מספר אסמכתא "&amp;B14&amp;"         חזרה לטבלה "</f>
        <v xml:space="preserve">מספר אסמכתא          חזרה לטבלה </v>
      </c>
      <c r="M299" s="523" t="s">
        <v>26</v>
      </c>
      <c r="N299" s="523" t="s">
        <v>139</v>
      </c>
      <c r="O299" s="523" t="s">
        <v>27</v>
      </c>
      <c r="P299" s="523" t="s">
        <v>13</v>
      </c>
      <c r="R299" s="24">
        <v>12</v>
      </c>
      <c r="S299" s="139"/>
      <c r="T299" s="523" t="s">
        <v>26</v>
      </c>
      <c r="U299" s="523" t="s">
        <v>139</v>
      </c>
      <c r="V299" s="523" t="s">
        <v>27</v>
      </c>
      <c r="W299" s="523" t="s">
        <v>13</v>
      </c>
      <c r="Y299" s="24">
        <v>12</v>
      </c>
      <c r="Z299" s="139"/>
      <c r="AA299" s="523" t="s">
        <v>26</v>
      </c>
      <c r="AB299" s="523" t="s">
        <v>139</v>
      </c>
      <c r="AC299" s="523" t="s">
        <v>27</v>
      </c>
      <c r="AD299" s="523" t="s">
        <v>13</v>
      </c>
    </row>
    <row r="300" spans="1:30" ht="25.5" customHeight="1">
      <c r="A300" s="26" t="s">
        <v>7</v>
      </c>
      <c r="B300" s="526"/>
      <c r="C300" s="524"/>
      <c r="D300" s="524"/>
      <c r="E300" s="524"/>
      <c r="F300" s="524"/>
      <c r="K300" s="26" t="s">
        <v>19</v>
      </c>
      <c r="L300" s="526"/>
      <c r="M300" s="524"/>
      <c r="N300" s="524"/>
      <c r="O300" s="524"/>
      <c r="P300" s="524"/>
      <c r="R300" s="26" t="s">
        <v>19</v>
      </c>
      <c r="S300" s="140" t="str">
        <f>+"מספר אסמכתא "&amp;B14&amp;"         חזרה לטבלה "</f>
        <v xml:space="preserve">מספר אסמכתא          חזרה לטבלה </v>
      </c>
      <c r="T300" s="524"/>
      <c r="U300" s="524"/>
      <c r="V300" s="524"/>
      <c r="W300" s="524"/>
      <c r="Y300" s="26" t="s">
        <v>19</v>
      </c>
      <c r="Z300" s="140" t="str">
        <f>+"מספר אסמכתא "&amp;B14&amp;"         חזרה לטבלה "</f>
        <v xml:space="preserve">מספר אסמכתא          חזרה לטבלה </v>
      </c>
      <c r="AA300" s="524"/>
      <c r="AB300" s="524"/>
      <c r="AC300" s="524"/>
      <c r="AD300" s="524"/>
    </row>
    <row r="301" spans="1:30">
      <c r="A301" s="29">
        <v>1</v>
      </c>
      <c r="B301" s="123"/>
      <c r="C301" s="124"/>
      <c r="D301" s="125"/>
      <c r="E301" s="125"/>
      <c r="F301" s="126"/>
      <c r="K301" s="29">
        <v>12</v>
      </c>
      <c r="L301" s="127"/>
      <c r="M301" s="124"/>
      <c r="N301" s="125"/>
      <c r="O301" s="125"/>
      <c r="P301" s="126"/>
      <c r="R301" s="29">
        <v>23</v>
      </c>
      <c r="S301" s="123"/>
      <c r="T301" s="124"/>
      <c r="U301" s="125"/>
      <c r="V301" s="125"/>
      <c r="W301" s="126"/>
      <c r="Y301" s="29">
        <v>34</v>
      </c>
      <c r="Z301" s="127"/>
      <c r="AA301" s="124"/>
      <c r="AB301" s="125"/>
      <c r="AC301" s="125"/>
      <c r="AD301" s="126"/>
    </row>
    <row r="302" spans="1:30">
      <c r="A302" s="29">
        <v>2</v>
      </c>
      <c r="B302" s="123"/>
      <c r="C302" s="124"/>
      <c r="D302" s="125"/>
      <c r="E302" s="125"/>
      <c r="F302" s="126"/>
      <c r="K302" s="29">
        <v>13</v>
      </c>
      <c r="L302" s="127"/>
      <c r="M302" s="124"/>
      <c r="N302" s="125"/>
      <c r="O302" s="125"/>
      <c r="P302" s="126"/>
      <c r="R302" s="29">
        <v>24</v>
      </c>
      <c r="S302" s="123"/>
      <c r="T302" s="124"/>
      <c r="U302" s="125"/>
      <c r="V302" s="125"/>
      <c r="W302" s="126"/>
      <c r="Y302" s="29">
        <v>35</v>
      </c>
      <c r="Z302" s="127"/>
      <c r="AA302" s="124"/>
      <c r="AB302" s="125"/>
      <c r="AC302" s="125"/>
      <c r="AD302" s="126"/>
    </row>
    <row r="303" spans="1:30">
      <c r="A303" s="29">
        <v>3</v>
      </c>
      <c r="B303" s="123"/>
      <c r="C303" s="124"/>
      <c r="D303" s="125"/>
      <c r="E303" s="125"/>
      <c r="F303" s="126"/>
      <c r="K303" s="29">
        <v>14</v>
      </c>
      <c r="L303" s="127"/>
      <c r="M303" s="124"/>
      <c r="N303" s="125"/>
      <c r="O303" s="125"/>
      <c r="P303" s="126"/>
      <c r="R303" s="29">
        <v>25</v>
      </c>
      <c r="S303" s="123"/>
      <c r="T303" s="124"/>
      <c r="U303" s="125"/>
      <c r="V303" s="125"/>
      <c r="W303" s="126"/>
      <c r="Y303" s="29">
        <v>36</v>
      </c>
      <c r="Z303" s="127"/>
      <c r="AA303" s="124"/>
      <c r="AB303" s="125"/>
      <c r="AC303" s="125"/>
      <c r="AD303" s="126"/>
    </row>
    <row r="304" spans="1:30">
      <c r="A304" s="29">
        <v>4</v>
      </c>
      <c r="B304" s="123"/>
      <c r="C304" s="124"/>
      <c r="D304" s="125"/>
      <c r="E304" s="125"/>
      <c r="F304" s="126"/>
      <c r="K304" s="29">
        <v>15</v>
      </c>
      <c r="L304" s="127"/>
      <c r="M304" s="124"/>
      <c r="N304" s="125"/>
      <c r="O304" s="125"/>
      <c r="P304" s="126"/>
      <c r="R304" s="29">
        <v>26</v>
      </c>
      <c r="S304" s="123"/>
      <c r="T304" s="124"/>
      <c r="U304" s="125"/>
      <c r="V304" s="125"/>
      <c r="W304" s="126"/>
      <c r="Y304" s="29">
        <v>37</v>
      </c>
      <c r="Z304" s="127"/>
      <c r="AA304" s="124"/>
      <c r="AB304" s="125"/>
      <c r="AC304" s="125"/>
      <c r="AD304" s="126"/>
    </row>
    <row r="305" spans="1:30">
      <c r="A305" s="29">
        <v>5</v>
      </c>
      <c r="B305" s="123"/>
      <c r="C305" s="124"/>
      <c r="D305" s="125"/>
      <c r="E305" s="125"/>
      <c r="F305" s="126"/>
      <c r="K305" s="29">
        <v>16</v>
      </c>
      <c r="L305" s="127"/>
      <c r="M305" s="124"/>
      <c r="N305" s="125"/>
      <c r="O305" s="125"/>
      <c r="P305" s="126"/>
      <c r="R305" s="29">
        <v>27</v>
      </c>
      <c r="S305" s="123"/>
      <c r="T305" s="124"/>
      <c r="U305" s="125"/>
      <c r="V305" s="125"/>
      <c r="W305" s="126"/>
      <c r="Y305" s="29">
        <v>38</v>
      </c>
      <c r="Z305" s="127"/>
      <c r="AA305" s="124"/>
      <c r="AB305" s="125"/>
      <c r="AC305" s="125"/>
      <c r="AD305" s="126"/>
    </row>
    <row r="306" spans="1:30">
      <c r="A306" s="29">
        <v>6</v>
      </c>
      <c r="B306" s="123"/>
      <c r="C306" s="124"/>
      <c r="D306" s="125"/>
      <c r="E306" s="125"/>
      <c r="F306" s="126"/>
      <c r="K306" s="29">
        <v>17</v>
      </c>
      <c r="L306" s="127"/>
      <c r="M306" s="124"/>
      <c r="N306" s="125"/>
      <c r="O306" s="125"/>
      <c r="P306" s="126"/>
      <c r="R306" s="29">
        <v>28</v>
      </c>
      <c r="S306" s="123"/>
      <c r="T306" s="124"/>
      <c r="U306" s="125"/>
      <c r="V306" s="125"/>
      <c r="W306" s="126"/>
      <c r="Y306" s="29">
        <v>39</v>
      </c>
      <c r="Z306" s="127"/>
      <c r="AA306" s="124"/>
      <c r="AB306" s="125"/>
      <c r="AC306" s="125"/>
      <c r="AD306" s="126"/>
    </row>
    <row r="307" spans="1:30">
      <c r="A307" s="29">
        <v>7</v>
      </c>
      <c r="B307" s="123"/>
      <c r="C307" s="124"/>
      <c r="D307" s="125"/>
      <c r="E307" s="125"/>
      <c r="F307" s="126"/>
      <c r="K307" s="29">
        <v>18</v>
      </c>
      <c r="L307" s="127"/>
      <c r="M307" s="124"/>
      <c r="N307" s="125"/>
      <c r="O307" s="125"/>
      <c r="P307" s="126"/>
      <c r="R307" s="29">
        <v>29</v>
      </c>
      <c r="S307" s="123"/>
      <c r="T307" s="124"/>
      <c r="U307" s="125"/>
      <c r="V307" s="125"/>
      <c r="W307" s="126"/>
      <c r="Y307" s="29">
        <v>40</v>
      </c>
      <c r="Z307" s="127"/>
      <c r="AA307" s="124"/>
      <c r="AB307" s="125"/>
      <c r="AC307" s="125"/>
      <c r="AD307" s="126"/>
    </row>
    <row r="308" spans="1:30">
      <c r="A308" s="29">
        <v>8</v>
      </c>
      <c r="B308" s="123"/>
      <c r="C308" s="124"/>
      <c r="D308" s="125"/>
      <c r="E308" s="125"/>
      <c r="F308" s="126"/>
      <c r="K308" s="29">
        <v>19</v>
      </c>
      <c r="L308" s="127"/>
      <c r="M308" s="124"/>
      <c r="N308" s="125"/>
      <c r="O308" s="125"/>
      <c r="P308" s="126"/>
      <c r="R308" s="29">
        <v>30</v>
      </c>
      <c r="S308" s="123"/>
      <c r="T308" s="124"/>
      <c r="U308" s="125"/>
      <c r="V308" s="125"/>
      <c r="W308" s="126"/>
      <c r="Y308" s="29">
        <v>41</v>
      </c>
      <c r="Z308" s="127"/>
      <c r="AA308" s="124"/>
      <c r="AB308" s="125"/>
      <c r="AC308" s="125"/>
      <c r="AD308" s="126"/>
    </row>
    <row r="309" spans="1:30">
      <c r="A309" s="29">
        <v>9</v>
      </c>
      <c r="B309" s="123"/>
      <c r="C309" s="124"/>
      <c r="D309" s="125"/>
      <c r="E309" s="125"/>
      <c r="F309" s="126"/>
      <c r="K309" s="29">
        <v>20</v>
      </c>
      <c r="L309" s="127"/>
      <c r="M309" s="124"/>
      <c r="N309" s="125"/>
      <c r="O309" s="125"/>
      <c r="P309" s="126"/>
      <c r="R309" s="29">
        <v>31</v>
      </c>
      <c r="S309" s="123"/>
      <c r="T309" s="124"/>
      <c r="U309" s="125"/>
      <c r="V309" s="125"/>
      <c r="W309" s="126"/>
      <c r="Y309" s="29">
        <v>42</v>
      </c>
      <c r="Z309" s="127"/>
      <c r="AA309" s="124"/>
      <c r="AB309" s="125"/>
      <c r="AC309" s="125"/>
      <c r="AD309" s="126"/>
    </row>
    <row r="310" spans="1:30">
      <c r="A310" s="29">
        <v>10</v>
      </c>
      <c r="B310" s="123"/>
      <c r="C310" s="124"/>
      <c r="D310" s="125"/>
      <c r="E310" s="125"/>
      <c r="F310" s="126"/>
      <c r="K310" s="29">
        <v>21</v>
      </c>
      <c r="L310" s="127"/>
      <c r="M310" s="124"/>
      <c r="N310" s="125"/>
      <c r="O310" s="125"/>
      <c r="P310" s="126"/>
      <c r="R310" s="29">
        <v>32</v>
      </c>
      <c r="S310" s="123"/>
      <c r="T310" s="124"/>
      <c r="U310" s="125"/>
      <c r="V310" s="125"/>
      <c r="W310" s="126"/>
      <c r="Y310" s="29">
        <v>43</v>
      </c>
      <c r="Z310" s="127"/>
      <c r="AA310" s="124"/>
      <c r="AB310" s="125"/>
      <c r="AC310" s="125"/>
      <c r="AD310" s="126"/>
    </row>
    <row r="311" spans="1:30" ht="13.5" thickBot="1">
      <c r="A311" s="37">
        <v>11</v>
      </c>
      <c r="B311" s="123"/>
      <c r="C311" s="124"/>
      <c r="D311" s="125"/>
      <c r="E311" s="125"/>
      <c r="F311" s="126"/>
      <c r="K311" s="29">
        <v>22</v>
      </c>
      <c r="L311" s="127"/>
      <c r="M311" s="124"/>
      <c r="N311" s="125"/>
      <c r="O311" s="125"/>
      <c r="P311" s="126"/>
      <c r="R311" s="29">
        <v>33</v>
      </c>
      <c r="S311" s="123"/>
      <c r="T311" s="124"/>
      <c r="U311" s="125"/>
      <c r="V311" s="125"/>
      <c r="W311" s="126"/>
      <c r="Y311" s="31"/>
      <c r="Z311" s="32"/>
      <c r="AA311" s="33"/>
      <c r="AB311" s="33"/>
      <c r="AC311" s="38" t="s">
        <v>3</v>
      </c>
      <c r="AD311" s="35">
        <f>SUM(F301:F311)+SUM(P301:P311)+SUM(AD301:AD310)+SUM(W301:W311)</f>
        <v>0</v>
      </c>
    </row>
    <row r="312" spans="1:30">
      <c r="E312" s="39"/>
      <c r="O312" s="39"/>
      <c r="R312" s="21"/>
      <c r="V312" s="39"/>
      <c r="AC312" s="39"/>
    </row>
    <row r="313" spans="1:30">
      <c r="E313" s="39"/>
      <c r="O313" s="39"/>
      <c r="R313" s="21"/>
      <c r="V313" s="39"/>
      <c r="AC313" s="39"/>
    </row>
    <row r="314" spans="1:30">
      <c r="E314" s="39"/>
      <c r="O314" s="39"/>
      <c r="R314" s="21"/>
      <c r="V314" s="39"/>
      <c r="AC314" s="39"/>
    </row>
    <row r="315" spans="1:30">
      <c r="E315" s="39"/>
      <c r="O315" s="39"/>
      <c r="R315" s="21"/>
      <c r="V315" s="39"/>
      <c r="AC315" s="39"/>
    </row>
    <row r="316" spans="1:30">
      <c r="E316" s="39"/>
      <c r="O316" s="39"/>
      <c r="R316" s="21"/>
      <c r="V316" s="39"/>
      <c r="AC316" s="39"/>
    </row>
    <row r="317" spans="1:30">
      <c r="E317" s="39"/>
      <c r="O317" s="39"/>
      <c r="R317" s="21"/>
      <c r="V317" s="39"/>
      <c r="AC317" s="39"/>
    </row>
    <row r="318" spans="1:30" ht="13.5" thickBot="1">
      <c r="E318" s="39"/>
      <c r="O318" s="39"/>
      <c r="R318" s="21"/>
      <c r="V318" s="39"/>
      <c r="AC318" s="39"/>
    </row>
    <row r="319" spans="1:30" ht="16.5" customHeight="1">
      <c r="A319" s="24">
        <v>13</v>
      </c>
      <c r="B319" s="525" t="str">
        <f>+"מספר אסמכתא "&amp;B15&amp;"         חזרה לטבלה "</f>
        <v xml:space="preserve">מספר אסמכתא          חזרה לטבלה </v>
      </c>
      <c r="C319" s="523" t="s">
        <v>26</v>
      </c>
      <c r="D319" s="523" t="s">
        <v>139</v>
      </c>
      <c r="E319" s="523" t="s">
        <v>27</v>
      </c>
      <c r="F319" s="523" t="s">
        <v>13</v>
      </c>
      <c r="K319" s="24">
        <v>13</v>
      </c>
      <c r="L319" s="525" t="str">
        <f>+"מספר אסמכתא "&amp;B15&amp;"         חזרה לטבלה "</f>
        <v xml:space="preserve">מספר אסמכתא          חזרה לטבלה </v>
      </c>
      <c r="M319" s="523" t="s">
        <v>26</v>
      </c>
      <c r="N319" s="523" t="s">
        <v>139</v>
      </c>
      <c r="O319" s="523" t="s">
        <v>27</v>
      </c>
      <c r="P319" s="523" t="s">
        <v>13</v>
      </c>
      <c r="R319" s="24">
        <v>13</v>
      </c>
      <c r="S319" s="139"/>
      <c r="T319" s="523" t="s">
        <v>26</v>
      </c>
      <c r="U319" s="523" t="s">
        <v>139</v>
      </c>
      <c r="V319" s="523" t="s">
        <v>27</v>
      </c>
      <c r="W319" s="523" t="s">
        <v>13</v>
      </c>
      <c r="Y319" s="24">
        <v>13</v>
      </c>
      <c r="Z319" s="139"/>
      <c r="AA319" s="523" t="s">
        <v>26</v>
      </c>
      <c r="AB319" s="523" t="s">
        <v>139</v>
      </c>
      <c r="AC319" s="523" t="s">
        <v>27</v>
      </c>
      <c r="AD319" s="523" t="s">
        <v>13</v>
      </c>
    </row>
    <row r="320" spans="1:30" ht="25.5" customHeight="1">
      <c r="A320" s="26" t="s">
        <v>7</v>
      </c>
      <c r="B320" s="526"/>
      <c r="C320" s="524"/>
      <c r="D320" s="524"/>
      <c r="E320" s="524"/>
      <c r="F320" s="524"/>
      <c r="K320" s="26" t="s">
        <v>19</v>
      </c>
      <c r="L320" s="526"/>
      <c r="M320" s="524"/>
      <c r="N320" s="524"/>
      <c r="O320" s="524"/>
      <c r="P320" s="524"/>
      <c r="R320" s="26" t="s">
        <v>19</v>
      </c>
      <c r="S320" s="140" t="str">
        <f>+"מספר אסמכתא "&amp;B15&amp;"         חזרה לטבלה "</f>
        <v xml:space="preserve">מספר אסמכתא          חזרה לטבלה </v>
      </c>
      <c r="T320" s="524"/>
      <c r="U320" s="524"/>
      <c r="V320" s="524"/>
      <c r="W320" s="524"/>
      <c r="Y320" s="26" t="s">
        <v>19</v>
      </c>
      <c r="Z320" s="140" t="str">
        <f>+"מספר אסמכתא "&amp;B15&amp;"         חזרה לטבלה "</f>
        <v xml:space="preserve">מספר אסמכתא          חזרה לטבלה </v>
      </c>
      <c r="AA320" s="524"/>
      <c r="AB320" s="524"/>
      <c r="AC320" s="524"/>
      <c r="AD320" s="524"/>
    </row>
    <row r="321" spans="1:30">
      <c r="A321" s="29">
        <v>1</v>
      </c>
      <c r="B321" s="123"/>
      <c r="C321" s="124"/>
      <c r="D321" s="125"/>
      <c r="E321" s="125"/>
      <c r="F321" s="126"/>
      <c r="K321" s="29">
        <v>12</v>
      </c>
      <c r="L321" s="127"/>
      <c r="M321" s="124"/>
      <c r="N321" s="125"/>
      <c r="O321" s="125"/>
      <c r="P321" s="126"/>
      <c r="R321" s="29">
        <v>23</v>
      </c>
      <c r="S321" s="123"/>
      <c r="T321" s="124"/>
      <c r="U321" s="125"/>
      <c r="V321" s="125"/>
      <c r="W321" s="126"/>
      <c r="Y321" s="29">
        <v>34</v>
      </c>
      <c r="Z321" s="127"/>
      <c r="AA321" s="124"/>
      <c r="AB321" s="125"/>
      <c r="AC321" s="125"/>
      <c r="AD321" s="126"/>
    </row>
    <row r="322" spans="1:30">
      <c r="A322" s="29">
        <v>2</v>
      </c>
      <c r="B322" s="123"/>
      <c r="C322" s="124"/>
      <c r="D322" s="125"/>
      <c r="E322" s="125"/>
      <c r="F322" s="126"/>
      <c r="K322" s="29">
        <v>13</v>
      </c>
      <c r="L322" s="127"/>
      <c r="M322" s="124"/>
      <c r="N322" s="125"/>
      <c r="O322" s="125"/>
      <c r="P322" s="126"/>
      <c r="R322" s="29">
        <v>24</v>
      </c>
      <c r="S322" s="123"/>
      <c r="T322" s="124"/>
      <c r="U322" s="125"/>
      <c r="V322" s="125"/>
      <c r="W322" s="126"/>
      <c r="Y322" s="29">
        <v>35</v>
      </c>
      <c r="Z322" s="127"/>
      <c r="AA322" s="124"/>
      <c r="AB322" s="125"/>
      <c r="AC322" s="125"/>
      <c r="AD322" s="126"/>
    </row>
    <row r="323" spans="1:30">
      <c r="A323" s="29">
        <v>3</v>
      </c>
      <c r="B323" s="123"/>
      <c r="C323" s="124"/>
      <c r="D323" s="125"/>
      <c r="E323" s="125"/>
      <c r="F323" s="126"/>
      <c r="K323" s="29">
        <v>14</v>
      </c>
      <c r="L323" s="127"/>
      <c r="M323" s="124"/>
      <c r="N323" s="125"/>
      <c r="O323" s="125"/>
      <c r="P323" s="126"/>
      <c r="R323" s="29">
        <v>25</v>
      </c>
      <c r="S323" s="123"/>
      <c r="T323" s="124"/>
      <c r="U323" s="125"/>
      <c r="V323" s="125"/>
      <c r="W323" s="126"/>
      <c r="Y323" s="29">
        <v>36</v>
      </c>
      <c r="Z323" s="127"/>
      <c r="AA323" s="124"/>
      <c r="AB323" s="125"/>
      <c r="AC323" s="125"/>
      <c r="AD323" s="126"/>
    </row>
    <row r="324" spans="1:30">
      <c r="A324" s="29">
        <v>4</v>
      </c>
      <c r="B324" s="123"/>
      <c r="C324" s="124"/>
      <c r="D324" s="125"/>
      <c r="E324" s="125"/>
      <c r="F324" s="126"/>
      <c r="K324" s="29">
        <v>15</v>
      </c>
      <c r="L324" s="127"/>
      <c r="M324" s="124"/>
      <c r="N324" s="125"/>
      <c r="O324" s="125"/>
      <c r="P324" s="126"/>
      <c r="R324" s="29">
        <v>26</v>
      </c>
      <c r="S324" s="123"/>
      <c r="T324" s="124"/>
      <c r="U324" s="125"/>
      <c r="V324" s="125"/>
      <c r="W324" s="126"/>
      <c r="Y324" s="29">
        <v>37</v>
      </c>
      <c r="Z324" s="127"/>
      <c r="AA324" s="124"/>
      <c r="AB324" s="125"/>
      <c r="AC324" s="125"/>
      <c r="AD324" s="126"/>
    </row>
    <row r="325" spans="1:30">
      <c r="A325" s="29">
        <v>5</v>
      </c>
      <c r="B325" s="123"/>
      <c r="C325" s="124"/>
      <c r="D325" s="125"/>
      <c r="E325" s="125"/>
      <c r="F325" s="126"/>
      <c r="K325" s="29">
        <v>16</v>
      </c>
      <c r="L325" s="127"/>
      <c r="M325" s="124"/>
      <c r="N325" s="125"/>
      <c r="O325" s="125"/>
      <c r="P325" s="126"/>
      <c r="R325" s="29">
        <v>27</v>
      </c>
      <c r="S325" s="123"/>
      <c r="T325" s="124"/>
      <c r="U325" s="125"/>
      <c r="V325" s="125"/>
      <c r="W325" s="126"/>
      <c r="Y325" s="29">
        <v>38</v>
      </c>
      <c r="Z325" s="127"/>
      <c r="AA325" s="124"/>
      <c r="AB325" s="125"/>
      <c r="AC325" s="125"/>
      <c r="AD325" s="126"/>
    </row>
    <row r="326" spans="1:30">
      <c r="A326" s="29">
        <v>6</v>
      </c>
      <c r="B326" s="123"/>
      <c r="C326" s="124"/>
      <c r="D326" s="125"/>
      <c r="E326" s="125"/>
      <c r="F326" s="126"/>
      <c r="K326" s="29">
        <v>17</v>
      </c>
      <c r="L326" s="127"/>
      <c r="M326" s="124"/>
      <c r="N326" s="125"/>
      <c r="O326" s="125"/>
      <c r="P326" s="126"/>
      <c r="R326" s="29">
        <v>28</v>
      </c>
      <c r="S326" s="123"/>
      <c r="T326" s="124"/>
      <c r="U326" s="125"/>
      <c r="V326" s="125"/>
      <c r="W326" s="126"/>
      <c r="Y326" s="29">
        <v>39</v>
      </c>
      <c r="Z326" s="127"/>
      <c r="AA326" s="124"/>
      <c r="AB326" s="125"/>
      <c r="AC326" s="125"/>
      <c r="AD326" s="126"/>
    </row>
    <row r="327" spans="1:30">
      <c r="A327" s="29">
        <v>7</v>
      </c>
      <c r="B327" s="123"/>
      <c r="C327" s="124"/>
      <c r="D327" s="125"/>
      <c r="E327" s="125"/>
      <c r="F327" s="126"/>
      <c r="K327" s="29">
        <v>18</v>
      </c>
      <c r="L327" s="127"/>
      <c r="M327" s="124"/>
      <c r="N327" s="125"/>
      <c r="O327" s="125"/>
      <c r="P327" s="126"/>
      <c r="R327" s="29">
        <v>29</v>
      </c>
      <c r="S327" s="123"/>
      <c r="T327" s="124"/>
      <c r="U327" s="125"/>
      <c r="V327" s="125"/>
      <c r="W327" s="126"/>
      <c r="Y327" s="29">
        <v>40</v>
      </c>
      <c r="Z327" s="127"/>
      <c r="AA327" s="124"/>
      <c r="AB327" s="125"/>
      <c r="AC327" s="125"/>
      <c r="AD327" s="126"/>
    </row>
    <row r="328" spans="1:30">
      <c r="A328" s="29">
        <v>8</v>
      </c>
      <c r="B328" s="123"/>
      <c r="C328" s="124"/>
      <c r="D328" s="125"/>
      <c r="E328" s="125"/>
      <c r="F328" s="126"/>
      <c r="K328" s="29">
        <v>19</v>
      </c>
      <c r="L328" s="127"/>
      <c r="M328" s="124"/>
      <c r="N328" s="125"/>
      <c r="O328" s="125"/>
      <c r="P328" s="126"/>
      <c r="R328" s="29">
        <v>30</v>
      </c>
      <c r="S328" s="123"/>
      <c r="T328" s="124"/>
      <c r="U328" s="125"/>
      <c r="V328" s="125"/>
      <c r="W328" s="126"/>
      <c r="Y328" s="29">
        <v>41</v>
      </c>
      <c r="Z328" s="127"/>
      <c r="AA328" s="124"/>
      <c r="AB328" s="125"/>
      <c r="AC328" s="125"/>
      <c r="AD328" s="126"/>
    </row>
    <row r="329" spans="1:30">
      <c r="A329" s="29">
        <v>9</v>
      </c>
      <c r="B329" s="123"/>
      <c r="C329" s="124"/>
      <c r="D329" s="125"/>
      <c r="E329" s="125"/>
      <c r="F329" s="126"/>
      <c r="K329" s="29">
        <v>20</v>
      </c>
      <c r="L329" s="127"/>
      <c r="M329" s="124"/>
      <c r="N329" s="125"/>
      <c r="O329" s="125"/>
      <c r="P329" s="126"/>
      <c r="R329" s="29">
        <v>31</v>
      </c>
      <c r="S329" s="123"/>
      <c r="T329" s="124"/>
      <c r="U329" s="125"/>
      <c r="V329" s="125"/>
      <c r="W329" s="126"/>
      <c r="Y329" s="29">
        <v>42</v>
      </c>
      <c r="Z329" s="127"/>
      <c r="AA329" s="124"/>
      <c r="AB329" s="125"/>
      <c r="AC329" s="125"/>
      <c r="AD329" s="126"/>
    </row>
    <row r="330" spans="1:30">
      <c r="A330" s="29">
        <v>10</v>
      </c>
      <c r="B330" s="123"/>
      <c r="C330" s="124"/>
      <c r="D330" s="125"/>
      <c r="E330" s="125"/>
      <c r="F330" s="126"/>
      <c r="K330" s="29">
        <v>21</v>
      </c>
      <c r="L330" s="127"/>
      <c r="M330" s="124"/>
      <c r="N330" s="125"/>
      <c r="O330" s="125"/>
      <c r="P330" s="126"/>
      <c r="R330" s="29">
        <v>32</v>
      </c>
      <c r="S330" s="123"/>
      <c r="T330" s="124"/>
      <c r="U330" s="125"/>
      <c r="V330" s="125"/>
      <c r="W330" s="126"/>
      <c r="Y330" s="29">
        <v>43</v>
      </c>
      <c r="Z330" s="127"/>
      <c r="AA330" s="124"/>
      <c r="AB330" s="125"/>
      <c r="AC330" s="125"/>
      <c r="AD330" s="126"/>
    </row>
    <row r="331" spans="1:30" ht="13.5" thickBot="1">
      <c r="A331" s="37">
        <v>11</v>
      </c>
      <c r="B331" s="123"/>
      <c r="C331" s="124"/>
      <c r="D331" s="125"/>
      <c r="E331" s="125"/>
      <c r="F331" s="126"/>
      <c r="K331" s="29">
        <v>22</v>
      </c>
      <c r="L331" s="127"/>
      <c r="M331" s="124"/>
      <c r="N331" s="125"/>
      <c r="O331" s="125"/>
      <c r="P331" s="126"/>
      <c r="R331" s="29">
        <v>33</v>
      </c>
      <c r="S331" s="123"/>
      <c r="T331" s="124"/>
      <c r="U331" s="125"/>
      <c r="V331" s="125"/>
      <c r="W331" s="126"/>
      <c r="Y331" s="31"/>
      <c r="Z331" s="32"/>
      <c r="AA331" s="33"/>
      <c r="AB331" s="33"/>
      <c r="AC331" s="38" t="s">
        <v>3</v>
      </c>
      <c r="AD331" s="35">
        <f>SUM(F321:F331)+SUM(P321:P331)+SUM(AD321:AD330)+SUM(W321:W331)</f>
        <v>0</v>
      </c>
    </row>
    <row r="332" spans="1:30">
      <c r="E332" s="39"/>
      <c r="O332" s="39"/>
      <c r="R332" s="21"/>
      <c r="V332" s="39"/>
      <c r="AC332" s="39"/>
    </row>
    <row r="333" spans="1:30">
      <c r="E333" s="39"/>
      <c r="O333" s="39"/>
      <c r="R333" s="21"/>
      <c r="V333" s="39"/>
      <c r="AC333" s="39"/>
    </row>
    <row r="334" spans="1:30">
      <c r="E334" s="39"/>
      <c r="O334" s="39"/>
      <c r="R334" s="21"/>
      <c r="V334" s="39"/>
      <c r="AC334" s="39"/>
    </row>
    <row r="335" spans="1:30">
      <c r="E335" s="39"/>
      <c r="O335" s="39"/>
      <c r="R335" s="21"/>
      <c r="V335" s="39"/>
      <c r="AC335" s="39"/>
    </row>
    <row r="336" spans="1:30">
      <c r="E336" s="39"/>
      <c r="O336" s="39"/>
      <c r="R336" s="21"/>
      <c r="V336" s="39"/>
      <c r="AC336" s="39"/>
    </row>
    <row r="337" spans="1:30">
      <c r="E337" s="39"/>
      <c r="O337" s="39"/>
      <c r="R337" s="21"/>
      <c r="V337" s="39"/>
      <c r="AC337" s="39"/>
    </row>
    <row r="338" spans="1:30" ht="13.5" thickBot="1">
      <c r="E338" s="39"/>
      <c r="O338" s="39"/>
      <c r="R338" s="21"/>
      <c r="V338" s="39"/>
      <c r="AC338" s="39"/>
    </row>
    <row r="339" spans="1:30" ht="16.5" customHeight="1">
      <c r="A339" s="24">
        <v>14</v>
      </c>
      <c r="B339" s="525" t="str">
        <f>+"מספר אסמכתא "&amp;B16&amp;"         חזרה לטבלה "</f>
        <v xml:space="preserve">מספר אסמכתא          חזרה לטבלה </v>
      </c>
      <c r="C339" s="523" t="s">
        <v>26</v>
      </c>
      <c r="D339" s="523" t="s">
        <v>139</v>
      </c>
      <c r="E339" s="523" t="s">
        <v>27</v>
      </c>
      <c r="F339" s="523" t="s">
        <v>13</v>
      </c>
      <c r="K339" s="24">
        <v>14</v>
      </c>
      <c r="L339" s="525" t="str">
        <f>+"מספר אסמכתא "&amp;B16&amp;"         חזרה לטבלה "</f>
        <v xml:space="preserve">מספר אסמכתא          חזרה לטבלה </v>
      </c>
      <c r="M339" s="523" t="s">
        <v>26</v>
      </c>
      <c r="N339" s="523" t="s">
        <v>139</v>
      </c>
      <c r="O339" s="523" t="s">
        <v>27</v>
      </c>
      <c r="P339" s="523" t="s">
        <v>13</v>
      </c>
      <c r="R339" s="24">
        <v>14</v>
      </c>
      <c r="S339" s="139"/>
      <c r="T339" s="523" t="s">
        <v>26</v>
      </c>
      <c r="U339" s="523" t="s">
        <v>139</v>
      </c>
      <c r="V339" s="523" t="s">
        <v>27</v>
      </c>
      <c r="W339" s="523" t="s">
        <v>13</v>
      </c>
      <c r="Y339" s="24">
        <v>14</v>
      </c>
      <c r="Z339" s="139"/>
      <c r="AA339" s="523" t="s">
        <v>26</v>
      </c>
      <c r="AB339" s="523" t="s">
        <v>139</v>
      </c>
      <c r="AC339" s="523" t="s">
        <v>27</v>
      </c>
      <c r="AD339" s="523" t="s">
        <v>13</v>
      </c>
    </row>
    <row r="340" spans="1:30" ht="25.5" customHeight="1">
      <c r="A340" s="26" t="s">
        <v>7</v>
      </c>
      <c r="B340" s="526"/>
      <c r="C340" s="524"/>
      <c r="D340" s="524"/>
      <c r="E340" s="524"/>
      <c r="F340" s="524"/>
      <c r="K340" s="26" t="s">
        <v>19</v>
      </c>
      <c r="L340" s="526"/>
      <c r="M340" s="524"/>
      <c r="N340" s="524"/>
      <c r="O340" s="524"/>
      <c r="P340" s="524"/>
      <c r="R340" s="26" t="s">
        <v>19</v>
      </c>
      <c r="S340" s="140" t="str">
        <f>+"מספר אסמכתא "&amp;B16&amp;"         חזרה לטבלה "</f>
        <v xml:space="preserve">מספר אסמכתא          חזרה לטבלה </v>
      </c>
      <c r="T340" s="524"/>
      <c r="U340" s="524"/>
      <c r="V340" s="524"/>
      <c r="W340" s="524"/>
      <c r="Y340" s="26" t="s">
        <v>19</v>
      </c>
      <c r="Z340" s="140" t="str">
        <f>+"מספר אסמכתא "&amp;B16&amp;"         חזרה לטבלה "</f>
        <v xml:space="preserve">מספר אסמכתא          חזרה לטבלה </v>
      </c>
      <c r="AA340" s="524"/>
      <c r="AB340" s="524"/>
      <c r="AC340" s="524"/>
      <c r="AD340" s="524"/>
    </row>
    <row r="341" spans="1:30">
      <c r="A341" s="29">
        <v>1</v>
      </c>
      <c r="B341" s="123"/>
      <c r="C341" s="124"/>
      <c r="D341" s="125"/>
      <c r="E341" s="125"/>
      <c r="F341" s="126"/>
      <c r="K341" s="29">
        <v>12</v>
      </c>
      <c r="L341" s="127"/>
      <c r="M341" s="124"/>
      <c r="N341" s="125"/>
      <c r="O341" s="125"/>
      <c r="P341" s="126"/>
      <c r="R341" s="29">
        <v>23</v>
      </c>
      <c r="S341" s="123"/>
      <c r="T341" s="124"/>
      <c r="U341" s="125"/>
      <c r="V341" s="125"/>
      <c r="W341" s="126"/>
      <c r="Y341" s="29">
        <v>34</v>
      </c>
      <c r="Z341" s="127"/>
      <c r="AA341" s="124"/>
      <c r="AB341" s="125"/>
      <c r="AC341" s="125"/>
      <c r="AD341" s="126"/>
    </row>
    <row r="342" spans="1:30">
      <c r="A342" s="29">
        <v>2</v>
      </c>
      <c r="B342" s="123"/>
      <c r="C342" s="124"/>
      <c r="D342" s="125"/>
      <c r="E342" s="125"/>
      <c r="F342" s="126"/>
      <c r="K342" s="29">
        <v>13</v>
      </c>
      <c r="L342" s="127"/>
      <c r="M342" s="124"/>
      <c r="N342" s="125"/>
      <c r="O342" s="125"/>
      <c r="P342" s="126"/>
      <c r="R342" s="29">
        <v>24</v>
      </c>
      <c r="S342" s="123"/>
      <c r="T342" s="124"/>
      <c r="U342" s="125"/>
      <c r="V342" s="125"/>
      <c r="W342" s="126"/>
      <c r="Y342" s="29">
        <v>35</v>
      </c>
      <c r="Z342" s="127"/>
      <c r="AA342" s="124"/>
      <c r="AB342" s="125"/>
      <c r="AC342" s="125"/>
      <c r="AD342" s="126"/>
    </row>
    <row r="343" spans="1:30">
      <c r="A343" s="29">
        <v>3</v>
      </c>
      <c r="B343" s="123"/>
      <c r="C343" s="124"/>
      <c r="D343" s="125"/>
      <c r="E343" s="125"/>
      <c r="F343" s="126"/>
      <c r="K343" s="29">
        <v>14</v>
      </c>
      <c r="L343" s="127"/>
      <c r="M343" s="124"/>
      <c r="N343" s="125"/>
      <c r="O343" s="125"/>
      <c r="P343" s="126"/>
      <c r="R343" s="29">
        <v>25</v>
      </c>
      <c r="S343" s="123"/>
      <c r="T343" s="124"/>
      <c r="U343" s="125"/>
      <c r="V343" s="125"/>
      <c r="W343" s="126"/>
      <c r="Y343" s="29">
        <v>36</v>
      </c>
      <c r="Z343" s="127"/>
      <c r="AA343" s="124"/>
      <c r="AB343" s="125"/>
      <c r="AC343" s="125"/>
      <c r="AD343" s="126"/>
    </row>
    <row r="344" spans="1:30">
      <c r="A344" s="29">
        <v>4</v>
      </c>
      <c r="B344" s="123"/>
      <c r="C344" s="124"/>
      <c r="D344" s="125"/>
      <c r="E344" s="125"/>
      <c r="F344" s="126"/>
      <c r="K344" s="29">
        <v>15</v>
      </c>
      <c r="L344" s="127"/>
      <c r="M344" s="124"/>
      <c r="N344" s="125"/>
      <c r="O344" s="125"/>
      <c r="P344" s="126"/>
      <c r="R344" s="29">
        <v>26</v>
      </c>
      <c r="S344" s="123"/>
      <c r="T344" s="124"/>
      <c r="U344" s="125"/>
      <c r="V344" s="125"/>
      <c r="W344" s="126"/>
      <c r="Y344" s="29">
        <v>37</v>
      </c>
      <c r="Z344" s="127"/>
      <c r="AA344" s="124"/>
      <c r="AB344" s="125"/>
      <c r="AC344" s="125"/>
      <c r="AD344" s="126"/>
    </row>
    <row r="345" spans="1:30">
      <c r="A345" s="29">
        <v>5</v>
      </c>
      <c r="B345" s="123"/>
      <c r="C345" s="124"/>
      <c r="D345" s="125"/>
      <c r="E345" s="125"/>
      <c r="F345" s="126"/>
      <c r="K345" s="29">
        <v>16</v>
      </c>
      <c r="L345" s="127"/>
      <c r="M345" s="124"/>
      <c r="N345" s="125"/>
      <c r="O345" s="125"/>
      <c r="P345" s="126"/>
      <c r="R345" s="29">
        <v>27</v>
      </c>
      <c r="S345" s="123"/>
      <c r="T345" s="124"/>
      <c r="U345" s="125"/>
      <c r="V345" s="125"/>
      <c r="W345" s="126"/>
      <c r="Y345" s="29">
        <v>38</v>
      </c>
      <c r="Z345" s="127"/>
      <c r="AA345" s="124"/>
      <c r="AB345" s="125"/>
      <c r="AC345" s="125"/>
      <c r="AD345" s="126"/>
    </row>
    <row r="346" spans="1:30">
      <c r="A346" s="29">
        <v>6</v>
      </c>
      <c r="B346" s="123"/>
      <c r="C346" s="124"/>
      <c r="D346" s="125"/>
      <c r="E346" s="125"/>
      <c r="F346" s="126"/>
      <c r="K346" s="29">
        <v>17</v>
      </c>
      <c r="L346" s="127"/>
      <c r="M346" s="124"/>
      <c r="N346" s="125"/>
      <c r="O346" s="125"/>
      <c r="P346" s="126"/>
      <c r="R346" s="29">
        <v>28</v>
      </c>
      <c r="S346" s="123"/>
      <c r="T346" s="124"/>
      <c r="U346" s="125"/>
      <c r="V346" s="125"/>
      <c r="W346" s="126"/>
      <c r="Y346" s="29">
        <v>39</v>
      </c>
      <c r="Z346" s="127"/>
      <c r="AA346" s="124"/>
      <c r="AB346" s="125"/>
      <c r="AC346" s="125"/>
      <c r="AD346" s="126"/>
    </row>
    <row r="347" spans="1:30">
      <c r="A347" s="29">
        <v>7</v>
      </c>
      <c r="B347" s="123"/>
      <c r="C347" s="124"/>
      <c r="D347" s="125"/>
      <c r="E347" s="125"/>
      <c r="F347" s="126"/>
      <c r="K347" s="29">
        <v>18</v>
      </c>
      <c r="L347" s="127"/>
      <c r="M347" s="124"/>
      <c r="N347" s="125"/>
      <c r="O347" s="125"/>
      <c r="P347" s="126"/>
      <c r="R347" s="29">
        <v>29</v>
      </c>
      <c r="S347" s="123"/>
      <c r="T347" s="124"/>
      <c r="U347" s="125"/>
      <c r="V347" s="125"/>
      <c r="W347" s="126"/>
      <c r="Y347" s="29">
        <v>40</v>
      </c>
      <c r="Z347" s="127"/>
      <c r="AA347" s="124"/>
      <c r="AB347" s="125"/>
      <c r="AC347" s="125"/>
      <c r="AD347" s="126"/>
    </row>
    <row r="348" spans="1:30">
      <c r="A348" s="29">
        <v>8</v>
      </c>
      <c r="B348" s="123"/>
      <c r="C348" s="124"/>
      <c r="D348" s="125"/>
      <c r="E348" s="125"/>
      <c r="F348" s="126"/>
      <c r="K348" s="29">
        <v>19</v>
      </c>
      <c r="L348" s="127"/>
      <c r="M348" s="124"/>
      <c r="N348" s="125"/>
      <c r="O348" s="125"/>
      <c r="P348" s="126"/>
      <c r="R348" s="29">
        <v>30</v>
      </c>
      <c r="S348" s="123"/>
      <c r="T348" s="124"/>
      <c r="U348" s="125"/>
      <c r="V348" s="125"/>
      <c r="W348" s="126"/>
      <c r="Y348" s="29">
        <v>41</v>
      </c>
      <c r="Z348" s="127"/>
      <c r="AA348" s="124"/>
      <c r="AB348" s="125"/>
      <c r="AC348" s="125"/>
      <c r="AD348" s="126"/>
    </row>
    <row r="349" spans="1:30">
      <c r="A349" s="29">
        <v>9</v>
      </c>
      <c r="B349" s="123"/>
      <c r="C349" s="124"/>
      <c r="D349" s="125"/>
      <c r="E349" s="125"/>
      <c r="F349" s="126"/>
      <c r="K349" s="29">
        <v>20</v>
      </c>
      <c r="L349" s="127"/>
      <c r="M349" s="124"/>
      <c r="N349" s="125"/>
      <c r="O349" s="125"/>
      <c r="P349" s="126"/>
      <c r="R349" s="29">
        <v>31</v>
      </c>
      <c r="S349" s="123"/>
      <c r="T349" s="124"/>
      <c r="U349" s="125"/>
      <c r="V349" s="125"/>
      <c r="W349" s="126"/>
      <c r="Y349" s="29">
        <v>42</v>
      </c>
      <c r="Z349" s="127"/>
      <c r="AA349" s="124"/>
      <c r="AB349" s="125"/>
      <c r="AC349" s="125"/>
      <c r="AD349" s="126"/>
    </row>
    <row r="350" spans="1:30">
      <c r="A350" s="29">
        <v>10</v>
      </c>
      <c r="B350" s="123"/>
      <c r="C350" s="124"/>
      <c r="D350" s="125"/>
      <c r="E350" s="125"/>
      <c r="F350" s="126"/>
      <c r="K350" s="29">
        <v>21</v>
      </c>
      <c r="L350" s="127"/>
      <c r="M350" s="124"/>
      <c r="N350" s="125"/>
      <c r="O350" s="125"/>
      <c r="P350" s="126"/>
      <c r="R350" s="29">
        <v>32</v>
      </c>
      <c r="S350" s="123"/>
      <c r="T350" s="124"/>
      <c r="U350" s="125"/>
      <c r="V350" s="125"/>
      <c r="W350" s="126"/>
      <c r="Y350" s="29">
        <v>43</v>
      </c>
      <c r="Z350" s="127"/>
      <c r="AA350" s="124"/>
      <c r="AB350" s="125"/>
      <c r="AC350" s="125"/>
      <c r="AD350" s="126"/>
    </row>
    <row r="351" spans="1:30" ht="13.5" thickBot="1">
      <c r="A351" s="37">
        <v>11</v>
      </c>
      <c r="B351" s="123"/>
      <c r="C351" s="124"/>
      <c r="D351" s="125"/>
      <c r="E351" s="125"/>
      <c r="F351" s="126"/>
      <c r="K351" s="29">
        <v>22</v>
      </c>
      <c r="L351" s="127"/>
      <c r="M351" s="124"/>
      <c r="N351" s="125"/>
      <c r="O351" s="125"/>
      <c r="P351" s="126"/>
      <c r="R351" s="29">
        <v>33</v>
      </c>
      <c r="S351" s="123"/>
      <c r="T351" s="124"/>
      <c r="U351" s="125"/>
      <c r="V351" s="125"/>
      <c r="W351" s="126"/>
      <c r="Y351" s="31"/>
      <c r="Z351" s="32"/>
      <c r="AA351" s="33"/>
      <c r="AB351" s="33"/>
      <c r="AC351" s="38" t="s">
        <v>3</v>
      </c>
      <c r="AD351" s="35">
        <f>SUM(F341:F351)+SUM(P341:P351)+SUM(AD341:AD350)+SUM(W341:W351)</f>
        <v>0</v>
      </c>
    </row>
    <row r="352" spans="1:30">
      <c r="E352" s="39"/>
      <c r="O352" s="39"/>
      <c r="R352" s="21"/>
      <c r="V352" s="39"/>
      <c r="AC352" s="39"/>
    </row>
    <row r="353" spans="1:30">
      <c r="E353" s="39"/>
      <c r="O353" s="39"/>
      <c r="R353" s="21"/>
      <c r="V353" s="39"/>
      <c r="AC353" s="39"/>
    </row>
    <row r="354" spans="1:30">
      <c r="E354" s="39"/>
      <c r="O354" s="39"/>
      <c r="R354" s="21"/>
      <c r="V354" s="39"/>
      <c r="AC354" s="39"/>
    </row>
    <row r="355" spans="1:30">
      <c r="E355" s="39"/>
      <c r="O355" s="39"/>
      <c r="R355" s="21"/>
      <c r="V355" s="39"/>
      <c r="AC355" s="39"/>
    </row>
    <row r="356" spans="1:30">
      <c r="E356" s="39"/>
      <c r="O356" s="39"/>
      <c r="R356" s="21"/>
      <c r="V356" s="39"/>
      <c r="AC356" s="39"/>
    </row>
    <row r="357" spans="1:30">
      <c r="E357" s="39"/>
      <c r="O357" s="39"/>
      <c r="R357" s="21"/>
      <c r="V357" s="39"/>
      <c r="AC357" s="39"/>
    </row>
    <row r="358" spans="1:30" ht="13.5" thickBot="1">
      <c r="E358" s="39"/>
      <c r="O358" s="39"/>
      <c r="R358" s="21"/>
      <c r="V358" s="39"/>
      <c r="AC358" s="39"/>
    </row>
    <row r="359" spans="1:30" ht="16.5" customHeight="1">
      <c r="A359" s="24">
        <v>15</v>
      </c>
      <c r="B359" s="525" t="str">
        <f>+"מספר אסמכתא "&amp;B17&amp;"         חזרה לטבלה "</f>
        <v xml:space="preserve">מספר אסמכתא          חזרה לטבלה </v>
      </c>
      <c r="C359" s="523" t="s">
        <v>26</v>
      </c>
      <c r="D359" s="523" t="s">
        <v>139</v>
      </c>
      <c r="E359" s="523" t="s">
        <v>27</v>
      </c>
      <c r="F359" s="523" t="s">
        <v>13</v>
      </c>
      <c r="K359" s="24">
        <v>15</v>
      </c>
      <c r="L359" s="525" t="str">
        <f>+"מספר אסמכתא "&amp;B17&amp;"         חזרה לטבלה "</f>
        <v xml:space="preserve">מספר אסמכתא          חזרה לטבלה </v>
      </c>
      <c r="M359" s="523" t="s">
        <v>26</v>
      </c>
      <c r="N359" s="523" t="s">
        <v>139</v>
      </c>
      <c r="O359" s="523" t="s">
        <v>27</v>
      </c>
      <c r="P359" s="523" t="s">
        <v>13</v>
      </c>
      <c r="R359" s="24">
        <v>15</v>
      </c>
      <c r="S359" s="139"/>
      <c r="T359" s="523" t="s">
        <v>26</v>
      </c>
      <c r="U359" s="523" t="s">
        <v>139</v>
      </c>
      <c r="V359" s="523" t="s">
        <v>27</v>
      </c>
      <c r="W359" s="523" t="s">
        <v>13</v>
      </c>
      <c r="Y359" s="24">
        <v>15</v>
      </c>
      <c r="Z359" s="139"/>
      <c r="AA359" s="523" t="s">
        <v>26</v>
      </c>
      <c r="AB359" s="523" t="s">
        <v>139</v>
      </c>
      <c r="AC359" s="523" t="s">
        <v>27</v>
      </c>
      <c r="AD359" s="523" t="s">
        <v>13</v>
      </c>
    </row>
    <row r="360" spans="1:30" ht="25.5" customHeight="1">
      <c r="A360" s="26" t="s">
        <v>7</v>
      </c>
      <c r="B360" s="526"/>
      <c r="C360" s="524"/>
      <c r="D360" s="524"/>
      <c r="E360" s="524"/>
      <c r="F360" s="524"/>
      <c r="K360" s="26" t="s">
        <v>19</v>
      </c>
      <c r="L360" s="526"/>
      <c r="M360" s="524"/>
      <c r="N360" s="524"/>
      <c r="O360" s="524"/>
      <c r="P360" s="524"/>
      <c r="R360" s="26" t="s">
        <v>19</v>
      </c>
      <c r="S360" s="140" t="str">
        <f>+"מספר אסמכתא "&amp;B17&amp;"         חזרה לטבלה "</f>
        <v xml:space="preserve">מספר אסמכתא          חזרה לטבלה </v>
      </c>
      <c r="T360" s="524"/>
      <c r="U360" s="524"/>
      <c r="V360" s="524"/>
      <c r="W360" s="524"/>
      <c r="Y360" s="26" t="s">
        <v>19</v>
      </c>
      <c r="Z360" s="140" t="str">
        <f>+"מספר אסמכתא "&amp;B17&amp;"         חזרה לטבלה "</f>
        <v xml:space="preserve">מספר אסמכתא          חזרה לטבלה </v>
      </c>
      <c r="AA360" s="524"/>
      <c r="AB360" s="524"/>
      <c r="AC360" s="524"/>
      <c r="AD360" s="524"/>
    </row>
    <row r="361" spans="1:30">
      <c r="A361" s="29">
        <v>1</v>
      </c>
      <c r="B361" s="123"/>
      <c r="C361" s="124"/>
      <c r="D361" s="125"/>
      <c r="E361" s="125"/>
      <c r="F361" s="126"/>
      <c r="K361" s="29">
        <v>12</v>
      </c>
      <c r="L361" s="127"/>
      <c r="M361" s="124"/>
      <c r="N361" s="125"/>
      <c r="O361" s="125"/>
      <c r="P361" s="126"/>
      <c r="R361" s="29">
        <v>23</v>
      </c>
      <c r="S361" s="123"/>
      <c r="T361" s="124"/>
      <c r="U361" s="125"/>
      <c r="V361" s="125"/>
      <c r="W361" s="126"/>
      <c r="Y361" s="29">
        <v>34</v>
      </c>
      <c r="Z361" s="127"/>
      <c r="AA361" s="124"/>
      <c r="AB361" s="125"/>
      <c r="AC361" s="125"/>
      <c r="AD361" s="126"/>
    </row>
    <row r="362" spans="1:30">
      <c r="A362" s="29">
        <v>2</v>
      </c>
      <c r="B362" s="123"/>
      <c r="C362" s="124"/>
      <c r="D362" s="125"/>
      <c r="E362" s="125"/>
      <c r="F362" s="126"/>
      <c r="K362" s="29">
        <v>13</v>
      </c>
      <c r="L362" s="127"/>
      <c r="M362" s="124"/>
      <c r="N362" s="125"/>
      <c r="O362" s="125"/>
      <c r="P362" s="126"/>
      <c r="R362" s="29">
        <v>24</v>
      </c>
      <c r="S362" s="123"/>
      <c r="T362" s="124"/>
      <c r="U362" s="125"/>
      <c r="V362" s="125"/>
      <c r="W362" s="126"/>
      <c r="Y362" s="29">
        <v>35</v>
      </c>
      <c r="Z362" s="127"/>
      <c r="AA362" s="124"/>
      <c r="AB362" s="125"/>
      <c r="AC362" s="125"/>
      <c r="AD362" s="126"/>
    </row>
    <row r="363" spans="1:30">
      <c r="A363" s="29">
        <v>3</v>
      </c>
      <c r="B363" s="123"/>
      <c r="C363" s="124"/>
      <c r="D363" s="125"/>
      <c r="E363" s="125"/>
      <c r="F363" s="126"/>
      <c r="K363" s="29">
        <v>14</v>
      </c>
      <c r="L363" s="127"/>
      <c r="M363" s="124"/>
      <c r="N363" s="125"/>
      <c r="O363" s="125"/>
      <c r="P363" s="126"/>
      <c r="R363" s="29">
        <v>25</v>
      </c>
      <c r="S363" s="123"/>
      <c r="T363" s="124"/>
      <c r="U363" s="125"/>
      <c r="V363" s="125"/>
      <c r="W363" s="126"/>
      <c r="Y363" s="29">
        <v>36</v>
      </c>
      <c r="Z363" s="127"/>
      <c r="AA363" s="124"/>
      <c r="AB363" s="125"/>
      <c r="AC363" s="125"/>
      <c r="AD363" s="126"/>
    </row>
    <row r="364" spans="1:30">
      <c r="A364" s="29">
        <v>4</v>
      </c>
      <c r="B364" s="123"/>
      <c r="C364" s="124"/>
      <c r="D364" s="125"/>
      <c r="E364" s="125"/>
      <c r="F364" s="126"/>
      <c r="K364" s="29">
        <v>15</v>
      </c>
      <c r="L364" s="127"/>
      <c r="M364" s="124"/>
      <c r="N364" s="125"/>
      <c r="O364" s="125"/>
      <c r="P364" s="126"/>
      <c r="R364" s="29">
        <v>26</v>
      </c>
      <c r="S364" s="123"/>
      <c r="T364" s="124"/>
      <c r="U364" s="125"/>
      <c r="V364" s="125"/>
      <c r="W364" s="126"/>
      <c r="Y364" s="29">
        <v>37</v>
      </c>
      <c r="Z364" s="127"/>
      <c r="AA364" s="124"/>
      <c r="AB364" s="125"/>
      <c r="AC364" s="125"/>
      <c r="AD364" s="126"/>
    </row>
    <row r="365" spans="1:30">
      <c r="A365" s="29">
        <v>5</v>
      </c>
      <c r="B365" s="123"/>
      <c r="C365" s="124"/>
      <c r="D365" s="125"/>
      <c r="E365" s="125"/>
      <c r="F365" s="126"/>
      <c r="K365" s="29">
        <v>16</v>
      </c>
      <c r="L365" s="127"/>
      <c r="M365" s="124"/>
      <c r="N365" s="125"/>
      <c r="O365" s="125"/>
      <c r="P365" s="126"/>
      <c r="R365" s="29">
        <v>27</v>
      </c>
      <c r="S365" s="123"/>
      <c r="T365" s="124"/>
      <c r="U365" s="125"/>
      <c r="V365" s="125"/>
      <c r="W365" s="126"/>
      <c r="Y365" s="29">
        <v>38</v>
      </c>
      <c r="Z365" s="127"/>
      <c r="AA365" s="124"/>
      <c r="AB365" s="125"/>
      <c r="AC365" s="125"/>
      <c r="AD365" s="126"/>
    </row>
    <row r="366" spans="1:30">
      <c r="A366" s="29">
        <v>6</v>
      </c>
      <c r="B366" s="123"/>
      <c r="C366" s="124"/>
      <c r="D366" s="125"/>
      <c r="E366" s="125"/>
      <c r="F366" s="126"/>
      <c r="K366" s="29">
        <v>17</v>
      </c>
      <c r="L366" s="127"/>
      <c r="M366" s="124"/>
      <c r="N366" s="125"/>
      <c r="O366" s="125"/>
      <c r="P366" s="126"/>
      <c r="R366" s="29">
        <v>28</v>
      </c>
      <c r="S366" s="123"/>
      <c r="T366" s="124"/>
      <c r="U366" s="125"/>
      <c r="V366" s="125"/>
      <c r="W366" s="126"/>
      <c r="Y366" s="29">
        <v>39</v>
      </c>
      <c r="Z366" s="127"/>
      <c r="AA366" s="124"/>
      <c r="AB366" s="125"/>
      <c r="AC366" s="125"/>
      <c r="AD366" s="126"/>
    </row>
    <row r="367" spans="1:30">
      <c r="A367" s="29">
        <v>7</v>
      </c>
      <c r="B367" s="123"/>
      <c r="C367" s="124"/>
      <c r="D367" s="125"/>
      <c r="E367" s="125"/>
      <c r="F367" s="126"/>
      <c r="K367" s="29">
        <v>18</v>
      </c>
      <c r="L367" s="127"/>
      <c r="M367" s="124"/>
      <c r="N367" s="125"/>
      <c r="O367" s="125"/>
      <c r="P367" s="126"/>
      <c r="R367" s="29">
        <v>29</v>
      </c>
      <c r="S367" s="123"/>
      <c r="T367" s="124"/>
      <c r="U367" s="125"/>
      <c r="V367" s="125"/>
      <c r="W367" s="126"/>
      <c r="Y367" s="29">
        <v>40</v>
      </c>
      <c r="Z367" s="127"/>
      <c r="AA367" s="124"/>
      <c r="AB367" s="125"/>
      <c r="AC367" s="125"/>
      <c r="AD367" s="126"/>
    </row>
    <row r="368" spans="1:30">
      <c r="A368" s="29">
        <v>8</v>
      </c>
      <c r="B368" s="123"/>
      <c r="C368" s="124"/>
      <c r="D368" s="125"/>
      <c r="E368" s="125"/>
      <c r="F368" s="126"/>
      <c r="K368" s="29">
        <v>19</v>
      </c>
      <c r="L368" s="127"/>
      <c r="M368" s="124"/>
      <c r="N368" s="125"/>
      <c r="O368" s="125"/>
      <c r="P368" s="126"/>
      <c r="R368" s="29">
        <v>30</v>
      </c>
      <c r="S368" s="123"/>
      <c r="T368" s="124"/>
      <c r="U368" s="125"/>
      <c r="V368" s="125"/>
      <c r="W368" s="126"/>
      <c r="Y368" s="29">
        <v>41</v>
      </c>
      <c r="Z368" s="127"/>
      <c r="AA368" s="124"/>
      <c r="AB368" s="125"/>
      <c r="AC368" s="125"/>
      <c r="AD368" s="126"/>
    </row>
    <row r="369" spans="1:30">
      <c r="A369" s="29">
        <v>9</v>
      </c>
      <c r="B369" s="123"/>
      <c r="C369" s="124"/>
      <c r="D369" s="125"/>
      <c r="E369" s="125"/>
      <c r="F369" s="126"/>
      <c r="K369" s="29">
        <v>20</v>
      </c>
      <c r="L369" s="127"/>
      <c r="M369" s="124"/>
      <c r="N369" s="125"/>
      <c r="O369" s="125"/>
      <c r="P369" s="126"/>
      <c r="R369" s="29">
        <v>31</v>
      </c>
      <c r="S369" s="123"/>
      <c r="T369" s="124"/>
      <c r="U369" s="125"/>
      <c r="V369" s="125"/>
      <c r="W369" s="126"/>
      <c r="Y369" s="29">
        <v>42</v>
      </c>
      <c r="Z369" s="127"/>
      <c r="AA369" s="124"/>
      <c r="AB369" s="125"/>
      <c r="AC369" s="125"/>
      <c r="AD369" s="126"/>
    </row>
    <row r="370" spans="1:30">
      <c r="A370" s="29">
        <v>10</v>
      </c>
      <c r="B370" s="123"/>
      <c r="C370" s="124"/>
      <c r="D370" s="125"/>
      <c r="E370" s="125"/>
      <c r="F370" s="126"/>
      <c r="K370" s="29">
        <v>21</v>
      </c>
      <c r="L370" s="127"/>
      <c r="M370" s="124"/>
      <c r="N370" s="125"/>
      <c r="O370" s="125"/>
      <c r="P370" s="126"/>
      <c r="R370" s="29">
        <v>32</v>
      </c>
      <c r="S370" s="123"/>
      <c r="T370" s="124"/>
      <c r="U370" s="125"/>
      <c r="V370" s="125"/>
      <c r="W370" s="126"/>
      <c r="Y370" s="29">
        <v>43</v>
      </c>
      <c r="Z370" s="127"/>
      <c r="AA370" s="124"/>
      <c r="AB370" s="125"/>
      <c r="AC370" s="125"/>
      <c r="AD370" s="126"/>
    </row>
    <row r="371" spans="1:30" ht="13.5" thickBot="1">
      <c r="A371" s="37">
        <v>11</v>
      </c>
      <c r="B371" s="123"/>
      <c r="C371" s="124"/>
      <c r="D371" s="125"/>
      <c r="E371" s="125"/>
      <c r="F371" s="126"/>
      <c r="K371" s="29">
        <v>22</v>
      </c>
      <c r="L371" s="127"/>
      <c r="M371" s="124"/>
      <c r="N371" s="125"/>
      <c r="O371" s="125"/>
      <c r="P371" s="126"/>
      <c r="R371" s="29">
        <v>33</v>
      </c>
      <c r="S371" s="123"/>
      <c r="T371" s="124"/>
      <c r="U371" s="125"/>
      <c r="V371" s="125"/>
      <c r="W371" s="126"/>
      <c r="Y371" s="31"/>
      <c r="Z371" s="32"/>
      <c r="AA371" s="33"/>
      <c r="AB371" s="33"/>
      <c r="AC371" s="38" t="s">
        <v>3</v>
      </c>
      <c r="AD371" s="35">
        <f>SUM(F361:F371)+SUM(P361:P371)+SUM(AD361:AD370)+SUM(W361:W371)</f>
        <v>0</v>
      </c>
    </row>
    <row r="372" spans="1:30">
      <c r="E372" s="39"/>
      <c r="O372" s="39"/>
      <c r="R372" s="21"/>
      <c r="V372" s="39"/>
      <c r="AC372" s="39"/>
    </row>
    <row r="373" spans="1:30">
      <c r="E373" s="39"/>
      <c r="O373" s="39"/>
      <c r="R373" s="21"/>
      <c r="V373" s="39"/>
      <c r="AC373" s="39"/>
    </row>
    <row r="374" spans="1:30">
      <c r="E374" s="39"/>
      <c r="O374" s="39"/>
      <c r="R374" s="21"/>
      <c r="V374" s="39"/>
      <c r="AC374" s="39"/>
    </row>
    <row r="375" spans="1:30">
      <c r="E375" s="39"/>
      <c r="O375" s="39"/>
      <c r="R375" s="21"/>
      <c r="V375" s="39"/>
      <c r="AC375" s="39"/>
    </row>
    <row r="376" spans="1:30">
      <c r="E376" s="39"/>
      <c r="O376" s="39"/>
      <c r="R376" s="21"/>
      <c r="V376" s="39"/>
      <c r="AC376" s="39"/>
    </row>
    <row r="377" spans="1:30">
      <c r="E377" s="39"/>
      <c r="O377" s="39"/>
      <c r="R377" s="21"/>
      <c r="V377" s="39"/>
      <c r="AC377" s="39"/>
    </row>
    <row r="378" spans="1:30" ht="13.5" thickBot="1">
      <c r="E378" s="39"/>
      <c r="O378" s="39"/>
      <c r="R378" s="21"/>
      <c r="V378" s="39"/>
      <c r="AC378" s="39"/>
    </row>
    <row r="379" spans="1:30" ht="16.5" customHeight="1">
      <c r="A379" s="24">
        <v>16</v>
      </c>
      <c r="B379" s="525" t="str">
        <f>+"מספר אסמכתא "&amp;B18&amp;"         חזרה לטבלה "</f>
        <v xml:space="preserve">מספר אסמכתא          חזרה לטבלה </v>
      </c>
      <c r="C379" s="523" t="s">
        <v>26</v>
      </c>
      <c r="D379" s="523" t="s">
        <v>139</v>
      </c>
      <c r="E379" s="523" t="s">
        <v>27</v>
      </c>
      <c r="F379" s="523" t="s">
        <v>13</v>
      </c>
      <c r="K379" s="24">
        <v>16</v>
      </c>
      <c r="L379" s="525" t="str">
        <f>+"מספר אסמכתא "&amp;B18&amp;"         חזרה לטבלה "</f>
        <v xml:space="preserve">מספר אסמכתא          חזרה לטבלה </v>
      </c>
      <c r="M379" s="523" t="s">
        <v>26</v>
      </c>
      <c r="N379" s="523" t="s">
        <v>139</v>
      </c>
      <c r="O379" s="523" t="s">
        <v>27</v>
      </c>
      <c r="P379" s="523" t="s">
        <v>13</v>
      </c>
      <c r="R379" s="24">
        <v>16</v>
      </c>
      <c r="S379" s="139"/>
      <c r="T379" s="523" t="s">
        <v>26</v>
      </c>
      <c r="U379" s="523" t="s">
        <v>139</v>
      </c>
      <c r="V379" s="523" t="s">
        <v>27</v>
      </c>
      <c r="W379" s="523" t="s">
        <v>13</v>
      </c>
      <c r="Y379" s="24">
        <v>16</v>
      </c>
      <c r="Z379" s="139"/>
      <c r="AA379" s="523" t="s">
        <v>26</v>
      </c>
      <c r="AB379" s="523" t="s">
        <v>139</v>
      </c>
      <c r="AC379" s="523" t="s">
        <v>27</v>
      </c>
      <c r="AD379" s="523" t="s">
        <v>13</v>
      </c>
    </row>
    <row r="380" spans="1:30" ht="25.5" customHeight="1">
      <c r="A380" s="26" t="s">
        <v>7</v>
      </c>
      <c r="B380" s="526"/>
      <c r="C380" s="524"/>
      <c r="D380" s="524"/>
      <c r="E380" s="524"/>
      <c r="F380" s="524"/>
      <c r="K380" s="26" t="s">
        <v>19</v>
      </c>
      <c r="L380" s="526"/>
      <c r="M380" s="524"/>
      <c r="N380" s="524"/>
      <c r="O380" s="524"/>
      <c r="P380" s="524"/>
      <c r="R380" s="26" t="s">
        <v>19</v>
      </c>
      <c r="S380" s="140" t="str">
        <f>+"מספר אסמכתא "&amp;B18&amp;"         חזרה לטבלה "</f>
        <v xml:space="preserve">מספר אסמכתא          חזרה לטבלה </v>
      </c>
      <c r="T380" s="524"/>
      <c r="U380" s="524"/>
      <c r="V380" s="524"/>
      <c r="W380" s="524"/>
      <c r="Y380" s="26" t="s">
        <v>19</v>
      </c>
      <c r="Z380" s="140" t="str">
        <f>+"מספר אסמכתא "&amp;B18&amp;"         חזרה לטבלה "</f>
        <v xml:space="preserve">מספר אסמכתא          חזרה לטבלה </v>
      </c>
      <c r="AA380" s="524"/>
      <c r="AB380" s="524"/>
      <c r="AC380" s="524"/>
      <c r="AD380" s="524"/>
    </row>
    <row r="381" spans="1:30">
      <c r="A381" s="29">
        <v>1</v>
      </c>
      <c r="B381" s="123"/>
      <c r="C381" s="124"/>
      <c r="D381" s="125"/>
      <c r="E381" s="125"/>
      <c r="F381" s="126"/>
      <c r="K381" s="29">
        <v>12</v>
      </c>
      <c r="L381" s="127"/>
      <c r="M381" s="124"/>
      <c r="N381" s="125"/>
      <c r="O381" s="125"/>
      <c r="P381" s="126"/>
      <c r="R381" s="29">
        <v>23</v>
      </c>
      <c r="S381" s="123"/>
      <c r="T381" s="124"/>
      <c r="U381" s="125"/>
      <c r="V381" s="125"/>
      <c r="W381" s="126"/>
      <c r="Y381" s="29">
        <v>34</v>
      </c>
      <c r="Z381" s="127"/>
      <c r="AA381" s="124"/>
      <c r="AB381" s="125"/>
      <c r="AC381" s="125"/>
      <c r="AD381" s="126"/>
    </row>
    <row r="382" spans="1:30">
      <c r="A382" s="29">
        <v>2</v>
      </c>
      <c r="B382" s="123"/>
      <c r="C382" s="124"/>
      <c r="D382" s="125"/>
      <c r="E382" s="125"/>
      <c r="F382" s="126"/>
      <c r="K382" s="29">
        <v>13</v>
      </c>
      <c r="L382" s="127"/>
      <c r="M382" s="124"/>
      <c r="N382" s="125"/>
      <c r="O382" s="125"/>
      <c r="P382" s="126"/>
      <c r="R382" s="29">
        <v>24</v>
      </c>
      <c r="S382" s="123"/>
      <c r="T382" s="124"/>
      <c r="U382" s="125"/>
      <c r="V382" s="125"/>
      <c r="W382" s="126"/>
      <c r="Y382" s="29">
        <v>35</v>
      </c>
      <c r="Z382" s="127"/>
      <c r="AA382" s="124"/>
      <c r="AB382" s="125"/>
      <c r="AC382" s="125"/>
      <c r="AD382" s="126"/>
    </row>
    <row r="383" spans="1:30">
      <c r="A383" s="29">
        <v>3</v>
      </c>
      <c r="B383" s="123"/>
      <c r="C383" s="124"/>
      <c r="D383" s="125"/>
      <c r="E383" s="125"/>
      <c r="F383" s="126"/>
      <c r="K383" s="29">
        <v>14</v>
      </c>
      <c r="L383" s="127"/>
      <c r="M383" s="124"/>
      <c r="N383" s="125"/>
      <c r="O383" s="125"/>
      <c r="P383" s="126"/>
      <c r="R383" s="29">
        <v>25</v>
      </c>
      <c r="S383" s="123"/>
      <c r="T383" s="124"/>
      <c r="U383" s="125"/>
      <c r="V383" s="125"/>
      <c r="W383" s="126"/>
      <c r="Y383" s="29">
        <v>36</v>
      </c>
      <c r="Z383" s="127"/>
      <c r="AA383" s="124"/>
      <c r="AB383" s="125"/>
      <c r="AC383" s="125"/>
      <c r="AD383" s="126"/>
    </row>
    <row r="384" spans="1:30">
      <c r="A384" s="29">
        <v>4</v>
      </c>
      <c r="B384" s="123"/>
      <c r="C384" s="124"/>
      <c r="D384" s="125"/>
      <c r="E384" s="125"/>
      <c r="F384" s="126"/>
      <c r="K384" s="29">
        <v>15</v>
      </c>
      <c r="L384" s="127"/>
      <c r="M384" s="124"/>
      <c r="N384" s="125"/>
      <c r="O384" s="125"/>
      <c r="P384" s="126"/>
      <c r="R384" s="29">
        <v>26</v>
      </c>
      <c r="S384" s="123"/>
      <c r="T384" s="124"/>
      <c r="U384" s="125"/>
      <c r="V384" s="125"/>
      <c r="W384" s="126"/>
      <c r="Y384" s="29">
        <v>37</v>
      </c>
      <c r="Z384" s="127"/>
      <c r="AA384" s="124"/>
      <c r="AB384" s="125"/>
      <c r="AC384" s="125"/>
      <c r="AD384" s="126"/>
    </row>
    <row r="385" spans="1:30">
      <c r="A385" s="29">
        <v>5</v>
      </c>
      <c r="B385" s="123"/>
      <c r="C385" s="124"/>
      <c r="D385" s="125"/>
      <c r="E385" s="125"/>
      <c r="F385" s="126"/>
      <c r="K385" s="29">
        <v>16</v>
      </c>
      <c r="L385" s="127"/>
      <c r="M385" s="124"/>
      <c r="N385" s="125"/>
      <c r="O385" s="125"/>
      <c r="P385" s="126"/>
      <c r="R385" s="29">
        <v>27</v>
      </c>
      <c r="S385" s="123"/>
      <c r="T385" s="124"/>
      <c r="U385" s="125"/>
      <c r="V385" s="125"/>
      <c r="W385" s="126"/>
      <c r="Y385" s="29">
        <v>38</v>
      </c>
      <c r="Z385" s="127"/>
      <c r="AA385" s="124"/>
      <c r="AB385" s="125"/>
      <c r="AC385" s="125"/>
      <c r="AD385" s="126"/>
    </row>
    <row r="386" spans="1:30">
      <c r="A386" s="29">
        <v>6</v>
      </c>
      <c r="B386" s="123"/>
      <c r="C386" s="124"/>
      <c r="D386" s="125"/>
      <c r="E386" s="125"/>
      <c r="F386" s="126"/>
      <c r="K386" s="29">
        <v>17</v>
      </c>
      <c r="L386" s="127"/>
      <c r="M386" s="124"/>
      <c r="N386" s="125"/>
      <c r="O386" s="125"/>
      <c r="P386" s="126"/>
      <c r="R386" s="29">
        <v>28</v>
      </c>
      <c r="S386" s="123"/>
      <c r="T386" s="124"/>
      <c r="U386" s="125"/>
      <c r="V386" s="125"/>
      <c r="W386" s="126"/>
      <c r="Y386" s="29">
        <v>39</v>
      </c>
      <c r="Z386" s="127"/>
      <c r="AA386" s="124"/>
      <c r="AB386" s="125"/>
      <c r="AC386" s="125"/>
      <c r="AD386" s="126"/>
    </row>
    <row r="387" spans="1:30">
      <c r="A387" s="29">
        <v>7</v>
      </c>
      <c r="B387" s="123"/>
      <c r="C387" s="124"/>
      <c r="D387" s="125"/>
      <c r="E387" s="125"/>
      <c r="F387" s="126"/>
      <c r="K387" s="29">
        <v>18</v>
      </c>
      <c r="L387" s="127"/>
      <c r="M387" s="124"/>
      <c r="N387" s="125"/>
      <c r="O387" s="125"/>
      <c r="P387" s="126"/>
      <c r="R387" s="29">
        <v>29</v>
      </c>
      <c r="S387" s="123"/>
      <c r="T387" s="124"/>
      <c r="U387" s="125"/>
      <c r="V387" s="125"/>
      <c r="W387" s="126"/>
      <c r="Y387" s="29">
        <v>40</v>
      </c>
      <c r="Z387" s="127"/>
      <c r="AA387" s="124"/>
      <c r="AB387" s="125"/>
      <c r="AC387" s="125"/>
      <c r="AD387" s="126"/>
    </row>
    <row r="388" spans="1:30">
      <c r="A388" s="29">
        <v>8</v>
      </c>
      <c r="B388" s="123"/>
      <c r="C388" s="124"/>
      <c r="D388" s="125"/>
      <c r="E388" s="125"/>
      <c r="F388" s="126"/>
      <c r="K388" s="29">
        <v>19</v>
      </c>
      <c r="L388" s="127"/>
      <c r="M388" s="124"/>
      <c r="N388" s="125"/>
      <c r="O388" s="125"/>
      <c r="P388" s="126"/>
      <c r="R388" s="29">
        <v>30</v>
      </c>
      <c r="S388" s="123"/>
      <c r="T388" s="124"/>
      <c r="U388" s="125"/>
      <c r="V388" s="125"/>
      <c r="W388" s="126"/>
      <c r="Y388" s="29">
        <v>41</v>
      </c>
      <c r="Z388" s="127"/>
      <c r="AA388" s="124"/>
      <c r="AB388" s="125"/>
      <c r="AC388" s="125"/>
      <c r="AD388" s="126"/>
    </row>
    <row r="389" spans="1:30">
      <c r="A389" s="29">
        <v>9</v>
      </c>
      <c r="B389" s="123"/>
      <c r="C389" s="124"/>
      <c r="D389" s="125"/>
      <c r="E389" s="125"/>
      <c r="F389" s="126"/>
      <c r="K389" s="29">
        <v>20</v>
      </c>
      <c r="L389" s="127"/>
      <c r="M389" s="124"/>
      <c r="N389" s="125"/>
      <c r="O389" s="125"/>
      <c r="P389" s="126"/>
      <c r="R389" s="29">
        <v>31</v>
      </c>
      <c r="S389" s="123"/>
      <c r="T389" s="124"/>
      <c r="U389" s="125"/>
      <c r="V389" s="125"/>
      <c r="W389" s="126"/>
      <c r="Y389" s="29">
        <v>42</v>
      </c>
      <c r="Z389" s="127"/>
      <c r="AA389" s="124"/>
      <c r="AB389" s="125"/>
      <c r="AC389" s="125"/>
      <c r="AD389" s="126"/>
    </row>
    <row r="390" spans="1:30">
      <c r="A390" s="29">
        <v>10</v>
      </c>
      <c r="B390" s="123"/>
      <c r="C390" s="124"/>
      <c r="D390" s="125"/>
      <c r="E390" s="125"/>
      <c r="F390" s="126"/>
      <c r="K390" s="29">
        <v>21</v>
      </c>
      <c r="L390" s="127"/>
      <c r="M390" s="124"/>
      <c r="N390" s="125"/>
      <c r="O390" s="125"/>
      <c r="P390" s="126"/>
      <c r="R390" s="29">
        <v>32</v>
      </c>
      <c r="S390" s="123"/>
      <c r="T390" s="124"/>
      <c r="U390" s="125"/>
      <c r="V390" s="125"/>
      <c r="W390" s="126"/>
      <c r="Y390" s="29">
        <v>43</v>
      </c>
      <c r="Z390" s="127"/>
      <c r="AA390" s="124"/>
      <c r="AB390" s="125"/>
      <c r="AC390" s="125"/>
      <c r="AD390" s="126"/>
    </row>
    <row r="391" spans="1:30" ht="13.5" thickBot="1">
      <c r="A391" s="37">
        <v>11</v>
      </c>
      <c r="B391" s="123"/>
      <c r="C391" s="124"/>
      <c r="D391" s="125"/>
      <c r="E391" s="125"/>
      <c r="F391" s="126"/>
      <c r="K391" s="29">
        <v>22</v>
      </c>
      <c r="L391" s="127"/>
      <c r="M391" s="124"/>
      <c r="N391" s="125"/>
      <c r="O391" s="125"/>
      <c r="P391" s="126"/>
      <c r="R391" s="29">
        <v>33</v>
      </c>
      <c r="S391" s="123"/>
      <c r="T391" s="124"/>
      <c r="U391" s="125"/>
      <c r="V391" s="125"/>
      <c r="W391" s="126"/>
      <c r="Y391" s="31"/>
      <c r="Z391" s="32"/>
      <c r="AA391" s="33"/>
      <c r="AB391" s="33"/>
      <c r="AC391" s="38" t="s">
        <v>3</v>
      </c>
      <c r="AD391" s="35">
        <f>SUM(F381:F391)+SUM(P381:P391)+SUM(AD381:AD390)+SUM(W381:W391)</f>
        <v>0</v>
      </c>
    </row>
    <row r="392" spans="1:30">
      <c r="E392" s="39"/>
      <c r="O392" s="39"/>
      <c r="R392" s="21"/>
      <c r="V392" s="39"/>
      <c r="AC392" s="39"/>
    </row>
    <row r="393" spans="1:30">
      <c r="E393" s="39"/>
      <c r="O393" s="39"/>
      <c r="R393" s="21"/>
      <c r="V393" s="39"/>
      <c r="AC393" s="39"/>
    </row>
    <row r="394" spans="1:30">
      <c r="E394" s="39"/>
      <c r="O394" s="39"/>
      <c r="R394" s="21"/>
      <c r="V394" s="39"/>
      <c r="AC394" s="39"/>
    </row>
    <row r="395" spans="1:30">
      <c r="E395" s="39"/>
      <c r="O395" s="39"/>
      <c r="R395" s="21"/>
      <c r="V395" s="39"/>
      <c r="AC395" s="39"/>
    </row>
    <row r="396" spans="1:30">
      <c r="E396" s="39"/>
      <c r="O396" s="39"/>
      <c r="R396" s="21"/>
      <c r="V396" s="39"/>
      <c r="AC396" s="39"/>
    </row>
    <row r="397" spans="1:30">
      <c r="E397" s="39"/>
      <c r="O397" s="39"/>
      <c r="R397" s="21"/>
      <c r="V397" s="39"/>
      <c r="AC397" s="39"/>
    </row>
    <row r="398" spans="1:30" ht="13.5" thickBot="1">
      <c r="E398" s="39"/>
      <c r="O398" s="39"/>
      <c r="R398" s="21"/>
      <c r="V398" s="39"/>
      <c r="AC398" s="39"/>
    </row>
    <row r="399" spans="1:30" ht="16.5" customHeight="1">
      <c r="A399" s="24">
        <v>17</v>
      </c>
      <c r="B399" s="525" t="str">
        <f>+"מספר אסמכתא "&amp;B19&amp;"         חזרה לטבלה "</f>
        <v xml:space="preserve">מספר אסמכתא          חזרה לטבלה </v>
      </c>
      <c r="C399" s="523" t="s">
        <v>26</v>
      </c>
      <c r="D399" s="523" t="s">
        <v>139</v>
      </c>
      <c r="E399" s="523" t="s">
        <v>27</v>
      </c>
      <c r="F399" s="523" t="s">
        <v>13</v>
      </c>
      <c r="K399" s="24">
        <v>17</v>
      </c>
      <c r="L399" s="525" t="str">
        <f>+"מספר אסמכתא "&amp;B19&amp;"         חזרה לטבלה "</f>
        <v xml:space="preserve">מספר אסמכתא          חזרה לטבלה </v>
      </c>
      <c r="M399" s="523" t="s">
        <v>26</v>
      </c>
      <c r="N399" s="523" t="s">
        <v>139</v>
      </c>
      <c r="O399" s="523" t="s">
        <v>27</v>
      </c>
      <c r="P399" s="523" t="s">
        <v>13</v>
      </c>
      <c r="R399" s="24">
        <v>17</v>
      </c>
      <c r="S399" s="139"/>
      <c r="T399" s="523" t="s">
        <v>26</v>
      </c>
      <c r="U399" s="523" t="s">
        <v>139</v>
      </c>
      <c r="V399" s="523" t="s">
        <v>27</v>
      </c>
      <c r="W399" s="523" t="s">
        <v>13</v>
      </c>
      <c r="Y399" s="24">
        <v>17</v>
      </c>
      <c r="Z399" s="139"/>
      <c r="AA399" s="523" t="s">
        <v>26</v>
      </c>
      <c r="AB399" s="523" t="s">
        <v>139</v>
      </c>
      <c r="AC399" s="523" t="s">
        <v>27</v>
      </c>
      <c r="AD399" s="523" t="s">
        <v>13</v>
      </c>
    </row>
    <row r="400" spans="1:30" ht="25.5" customHeight="1">
      <c r="A400" s="26" t="s">
        <v>7</v>
      </c>
      <c r="B400" s="526"/>
      <c r="C400" s="524"/>
      <c r="D400" s="524"/>
      <c r="E400" s="524"/>
      <c r="F400" s="524"/>
      <c r="K400" s="26" t="s">
        <v>19</v>
      </c>
      <c r="L400" s="526"/>
      <c r="M400" s="524"/>
      <c r="N400" s="524"/>
      <c r="O400" s="524"/>
      <c r="P400" s="524"/>
      <c r="R400" s="26" t="s">
        <v>19</v>
      </c>
      <c r="S400" s="140" t="str">
        <f>+"מספר אסמכתא "&amp;B19&amp;"         חזרה לטבלה "</f>
        <v xml:space="preserve">מספר אסמכתא          חזרה לטבלה </v>
      </c>
      <c r="T400" s="524"/>
      <c r="U400" s="524"/>
      <c r="V400" s="524"/>
      <c r="W400" s="524"/>
      <c r="Y400" s="26" t="s">
        <v>19</v>
      </c>
      <c r="Z400" s="140" t="str">
        <f>+"מספר אסמכתא "&amp;B19&amp;"         חזרה לטבלה "</f>
        <v xml:space="preserve">מספר אסמכתא          חזרה לטבלה </v>
      </c>
      <c r="AA400" s="524"/>
      <c r="AB400" s="524"/>
      <c r="AC400" s="524"/>
      <c r="AD400" s="524"/>
    </row>
    <row r="401" spans="1:30">
      <c r="A401" s="29">
        <v>1</v>
      </c>
      <c r="B401" s="123"/>
      <c r="C401" s="124"/>
      <c r="D401" s="125"/>
      <c r="E401" s="125"/>
      <c r="F401" s="126"/>
      <c r="K401" s="29">
        <v>12</v>
      </c>
      <c r="L401" s="127"/>
      <c r="M401" s="124"/>
      <c r="N401" s="125"/>
      <c r="O401" s="125"/>
      <c r="P401" s="126"/>
      <c r="R401" s="29">
        <v>23</v>
      </c>
      <c r="S401" s="123"/>
      <c r="T401" s="124"/>
      <c r="U401" s="125"/>
      <c r="V401" s="125"/>
      <c r="W401" s="126"/>
      <c r="Y401" s="29">
        <v>34</v>
      </c>
      <c r="Z401" s="127"/>
      <c r="AA401" s="124"/>
      <c r="AB401" s="125"/>
      <c r="AC401" s="125"/>
      <c r="AD401" s="126"/>
    </row>
    <row r="402" spans="1:30">
      <c r="A402" s="29">
        <v>2</v>
      </c>
      <c r="B402" s="123"/>
      <c r="C402" s="124"/>
      <c r="D402" s="125"/>
      <c r="E402" s="125"/>
      <c r="F402" s="126"/>
      <c r="K402" s="29">
        <v>13</v>
      </c>
      <c r="L402" s="127"/>
      <c r="M402" s="124"/>
      <c r="N402" s="125"/>
      <c r="O402" s="125"/>
      <c r="P402" s="126"/>
      <c r="R402" s="29">
        <v>24</v>
      </c>
      <c r="S402" s="123"/>
      <c r="T402" s="124"/>
      <c r="U402" s="125"/>
      <c r="V402" s="125"/>
      <c r="W402" s="126"/>
      <c r="Y402" s="29">
        <v>35</v>
      </c>
      <c r="Z402" s="127"/>
      <c r="AA402" s="124"/>
      <c r="AB402" s="125"/>
      <c r="AC402" s="125"/>
      <c r="AD402" s="126"/>
    </row>
    <row r="403" spans="1:30">
      <c r="A403" s="29">
        <v>3</v>
      </c>
      <c r="B403" s="123"/>
      <c r="C403" s="124"/>
      <c r="D403" s="125"/>
      <c r="E403" s="125"/>
      <c r="F403" s="126"/>
      <c r="K403" s="29">
        <v>14</v>
      </c>
      <c r="L403" s="127"/>
      <c r="M403" s="124"/>
      <c r="N403" s="125"/>
      <c r="O403" s="125"/>
      <c r="P403" s="126"/>
      <c r="R403" s="29">
        <v>25</v>
      </c>
      <c r="S403" s="123"/>
      <c r="T403" s="124"/>
      <c r="U403" s="125"/>
      <c r="V403" s="125"/>
      <c r="W403" s="126"/>
      <c r="Y403" s="29">
        <v>36</v>
      </c>
      <c r="Z403" s="127"/>
      <c r="AA403" s="124"/>
      <c r="AB403" s="125"/>
      <c r="AC403" s="125"/>
      <c r="AD403" s="126"/>
    </row>
    <row r="404" spans="1:30">
      <c r="A404" s="29">
        <v>4</v>
      </c>
      <c r="B404" s="123"/>
      <c r="C404" s="124"/>
      <c r="D404" s="125"/>
      <c r="E404" s="125"/>
      <c r="F404" s="126"/>
      <c r="K404" s="29">
        <v>15</v>
      </c>
      <c r="L404" s="127"/>
      <c r="M404" s="124"/>
      <c r="N404" s="125"/>
      <c r="O404" s="125"/>
      <c r="P404" s="126"/>
      <c r="R404" s="29">
        <v>26</v>
      </c>
      <c r="S404" s="123"/>
      <c r="T404" s="124"/>
      <c r="U404" s="125"/>
      <c r="V404" s="125"/>
      <c r="W404" s="126"/>
      <c r="Y404" s="29">
        <v>37</v>
      </c>
      <c r="Z404" s="127"/>
      <c r="AA404" s="124"/>
      <c r="AB404" s="125"/>
      <c r="AC404" s="125"/>
      <c r="AD404" s="126"/>
    </row>
    <row r="405" spans="1:30">
      <c r="A405" s="29">
        <v>5</v>
      </c>
      <c r="B405" s="123"/>
      <c r="C405" s="124"/>
      <c r="D405" s="125"/>
      <c r="E405" s="125"/>
      <c r="F405" s="126"/>
      <c r="K405" s="29">
        <v>16</v>
      </c>
      <c r="L405" s="127"/>
      <c r="M405" s="124"/>
      <c r="N405" s="125"/>
      <c r="O405" s="125"/>
      <c r="P405" s="126"/>
      <c r="R405" s="29">
        <v>27</v>
      </c>
      <c r="S405" s="123"/>
      <c r="T405" s="124"/>
      <c r="U405" s="125"/>
      <c r="V405" s="125"/>
      <c r="W405" s="126"/>
      <c r="Y405" s="29">
        <v>38</v>
      </c>
      <c r="Z405" s="127"/>
      <c r="AA405" s="124"/>
      <c r="AB405" s="125"/>
      <c r="AC405" s="125"/>
      <c r="AD405" s="126"/>
    </row>
    <row r="406" spans="1:30">
      <c r="A406" s="29">
        <v>6</v>
      </c>
      <c r="B406" s="123"/>
      <c r="C406" s="124"/>
      <c r="D406" s="125"/>
      <c r="E406" s="125"/>
      <c r="F406" s="126"/>
      <c r="K406" s="29">
        <v>17</v>
      </c>
      <c r="L406" s="127"/>
      <c r="M406" s="124"/>
      <c r="N406" s="125"/>
      <c r="O406" s="125"/>
      <c r="P406" s="126"/>
      <c r="R406" s="29">
        <v>28</v>
      </c>
      <c r="S406" s="123"/>
      <c r="T406" s="124"/>
      <c r="U406" s="125"/>
      <c r="V406" s="125"/>
      <c r="W406" s="126"/>
      <c r="Y406" s="29">
        <v>39</v>
      </c>
      <c r="Z406" s="127"/>
      <c r="AA406" s="124"/>
      <c r="AB406" s="125"/>
      <c r="AC406" s="125"/>
      <c r="AD406" s="126"/>
    </row>
    <row r="407" spans="1:30">
      <c r="A407" s="29">
        <v>7</v>
      </c>
      <c r="B407" s="123"/>
      <c r="C407" s="124"/>
      <c r="D407" s="125"/>
      <c r="E407" s="125"/>
      <c r="F407" s="126"/>
      <c r="K407" s="29">
        <v>18</v>
      </c>
      <c r="L407" s="127"/>
      <c r="M407" s="124"/>
      <c r="N407" s="125"/>
      <c r="O407" s="125"/>
      <c r="P407" s="126"/>
      <c r="R407" s="29">
        <v>29</v>
      </c>
      <c r="S407" s="123"/>
      <c r="T407" s="124"/>
      <c r="U407" s="125"/>
      <c r="V407" s="125"/>
      <c r="W407" s="126"/>
      <c r="Y407" s="29">
        <v>40</v>
      </c>
      <c r="Z407" s="127"/>
      <c r="AA407" s="124"/>
      <c r="AB407" s="125"/>
      <c r="AC407" s="125"/>
      <c r="AD407" s="126"/>
    </row>
    <row r="408" spans="1:30">
      <c r="A408" s="29">
        <v>8</v>
      </c>
      <c r="B408" s="123"/>
      <c r="C408" s="124"/>
      <c r="D408" s="125"/>
      <c r="E408" s="125"/>
      <c r="F408" s="126"/>
      <c r="K408" s="29">
        <v>19</v>
      </c>
      <c r="L408" s="127"/>
      <c r="M408" s="124"/>
      <c r="N408" s="125"/>
      <c r="O408" s="125"/>
      <c r="P408" s="126"/>
      <c r="R408" s="29">
        <v>30</v>
      </c>
      <c r="S408" s="123"/>
      <c r="T408" s="124"/>
      <c r="U408" s="125"/>
      <c r="V408" s="125"/>
      <c r="W408" s="126"/>
      <c r="Y408" s="29">
        <v>41</v>
      </c>
      <c r="Z408" s="127"/>
      <c r="AA408" s="124"/>
      <c r="AB408" s="125"/>
      <c r="AC408" s="125"/>
      <c r="AD408" s="126"/>
    </row>
    <row r="409" spans="1:30">
      <c r="A409" s="29">
        <v>9</v>
      </c>
      <c r="B409" s="123"/>
      <c r="C409" s="124"/>
      <c r="D409" s="125"/>
      <c r="E409" s="125"/>
      <c r="F409" s="126"/>
      <c r="K409" s="29">
        <v>20</v>
      </c>
      <c r="L409" s="127"/>
      <c r="M409" s="124"/>
      <c r="N409" s="125"/>
      <c r="O409" s="125"/>
      <c r="P409" s="126"/>
      <c r="R409" s="29">
        <v>31</v>
      </c>
      <c r="S409" s="123"/>
      <c r="T409" s="124"/>
      <c r="U409" s="125"/>
      <c r="V409" s="125"/>
      <c r="W409" s="126"/>
      <c r="Y409" s="29">
        <v>42</v>
      </c>
      <c r="Z409" s="127"/>
      <c r="AA409" s="124"/>
      <c r="AB409" s="125"/>
      <c r="AC409" s="125"/>
      <c r="AD409" s="126"/>
    </row>
    <row r="410" spans="1:30">
      <c r="A410" s="29">
        <v>10</v>
      </c>
      <c r="B410" s="123"/>
      <c r="C410" s="124"/>
      <c r="D410" s="125"/>
      <c r="E410" s="125"/>
      <c r="F410" s="126"/>
      <c r="K410" s="29">
        <v>21</v>
      </c>
      <c r="L410" s="127"/>
      <c r="M410" s="124"/>
      <c r="N410" s="125"/>
      <c r="O410" s="125"/>
      <c r="P410" s="126"/>
      <c r="R410" s="29">
        <v>32</v>
      </c>
      <c r="S410" s="123"/>
      <c r="T410" s="124"/>
      <c r="U410" s="125"/>
      <c r="V410" s="125"/>
      <c r="W410" s="126"/>
      <c r="Y410" s="29">
        <v>43</v>
      </c>
      <c r="Z410" s="127"/>
      <c r="AA410" s="124"/>
      <c r="AB410" s="125"/>
      <c r="AC410" s="125"/>
      <c r="AD410" s="126"/>
    </row>
    <row r="411" spans="1:30" ht="13.5" thickBot="1">
      <c r="A411" s="37">
        <v>11</v>
      </c>
      <c r="B411" s="123"/>
      <c r="C411" s="124"/>
      <c r="D411" s="125"/>
      <c r="E411" s="125"/>
      <c r="F411" s="126"/>
      <c r="K411" s="29">
        <v>22</v>
      </c>
      <c r="L411" s="127"/>
      <c r="M411" s="124"/>
      <c r="N411" s="125"/>
      <c r="O411" s="125"/>
      <c r="P411" s="126"/>
      <c r="R411" s="29">
        <v>33</v>
      </c>
      <c r="S411" s="123"/>
      <c r="T411" s="124"/>
      <c r="U411" s="125"/>
      <c r="V411" s="125"/>
      <c r="W411" s="126"/>
      <c r="Y411" s="31"/>
      <c r="Z411" s="32"/>
      <c r="AA411" s="33"/>
      <c r="AB411" s="33"/>
      <c r="AC411" s="38" t="s">
        <v>3</v>
      </c>
      <c r="AD411" s="35">
        <f>SUM(F401:F411)+SUM(P401:P411)+SUM(AD401:AD410)+SUM(W401:W411)</f>
        <v>0</v>
      </c>
    </row>
    <row r="412" spans="1:30">
      <c r="E412" s="39"/>
      <c r="O412" s="39"/>
      <c r="R412" s="21"/>
      <c r="V412" s="39"/>
      <c r="AC412" s="39"/>
    </row>
    <row r="413" spans="1:30">
      <c r="E413" s="39"/>
      <c r="O413" s="39"/>
      <c r="R413" s="21"/>
      <c r="V413" s="39"/>
      <c r="AC413" s="39"/>
    </row>
    <row r="414" spans="1:30">
      <c r="E414" s="39"/>
      <c r="O414" s="39"/>
      <c r="R414" s="21"/>
      <c r="V414" s="39"/>
      <c r="AC414" s="39"/>
    </row>
    <row r="415" spans="1:30">
      <c r="E415" s="39"/>
      <c r="O415" s="39"/>
      <c r="R415" s="21"/>
      <c r="V415" s="39"/>
      <c r="AC415" s="39"/>
    </row>
    <row r="416" spans="1:30">
      <c r="E416" s="39"/>
      <c r="O416" s="39"/>
      <c r="R416" s="21"/>
      <c r="V416" s="39"/>
      <c r="AC416" s="39"/>
    </row>
    <row r="417" spans="1:30">
      <c r="E417" s="39"/>
      <c r="O417" s="39"/>
      <c r="R417" s="21"/>
      <c r="V417" s="39"/>
      <c r="AC417" s="39"/>
    </row>
    <row r="418" spans="1:30" ht="13.5" thickBot="1">
      <c r="E418" s="39"/>
      <c r="O418" s="39"/>
      <c r="R418" s="21"/>
      <c r="V418" s="39"/>
      <c r="AC418" s="39"/>
    </row>
    <row r="419" spans="1:30" ht="16.5" customHeight="1">
      <c r="A419" s="24">
        <v>18</v>
      </c>
      <c r="B419" s="525" t="str">
        <f>+"מספר אסמכתא "&amp;B20&amp;"         חזרה לטבלה "</f>
        <v xml:space="preserve">מספר אסמכתא          חזרה לטבלה </v>
      </c>
      <c r="C419" s="523" t="s">
        <v>26</v>
      </c>
      <c r="D419" s="523" t="s">
        <v>139</v>
      </c>
      <c r="E419" s="523" t="s">
        <v>27</v>
      </c>
      <c r="F419" s="523" t="s">
        <v>13</v>
      </c>
      <c r="K419" s="24">
        <v>18</v>
      </c>
      <c r="L419" s="525" t="str">
        <f>+"מספר אסמכתא "&amp;B20&amp;"         חזרה לטבלה "</f>
        <v xml:space="preserve">מספר אסמכתא          חזרה לטבלה </v>
      </c>
      <c r="M419" s="523" t="s">
        <v>26</v>
      </c>
      <c r="N419" s="523" t="s">
        <v>139</v>
      </c>
      <c r="O419" s="523" t="s">
        <v>27</v>
      </c>
      <c r="P419" s="523" t="s">
        <v>13</v>
      </c>
      <c r="R419" s="24">
        <v>18</v>
      </c>
      <c r="S419" s="139"/>
      <c r="T419" s="523" t="s">
        <v>26</v>
      </c>
      <c r="U419" s="523" t="s">
        <v>139</v>
      </c>
      <c r="V419" s="523" t="s">
        <v>27</v>
      </c>
      <c r="W419" s="523" t="s">
        <v>13</v>
      </c>
      <c r="Y419" s="24">
        <v>18</v>
      </c>
      <c r="Z419" s="139"/>
      <c r="AA419" s="523" t="s">
        <v>26</v>
      </c>
      <c r="AB419" s="523" t="s">
        <v>139</v>
      </c>
      <c r="AC419" s="523" t="s">
        <v>27</v>
      </c>
      <c r="AD419" s="523" t="s">
        <v>13</v>
      </c>
    </row>
    <row r="420" spans="1:30" ht="25.5" customHeight="1">
      <c r="A420" s="26" t="s">
        <v>7</v>
      </c>
      <c r="B420" s="526"/>
      <c r="C420" s="524"/>
      <c r="D420" s="524"/>
      <c r="E420" s="524"/>
      <c r="F420" s="524"/>
      <c r="K420" s="26" t="s">
        <v>19</v>
      </c>
      <c r="L420" s="526"/>
      <c r="M420" s="524"/>
      <c r="N420" s="524"/>
      <c r="O420" s="524"/>
      <c r="P420" s="524"/>
      <c r="R420" s="26" t="s">
        <v>19</v>
      </c>
      <c r="S420" s="140" t="str">
        <f>+"מספר אסמכתא "&amp;B20&amp;"         חזרה לטבלה "</f>
        <v xml:space="preserve">מספר אסמכתא          חזרה לטבלה </v>
      </c>
      <c r="T420" s="524"/>
      <c r="U420" s="524"/>
      <c r="V420" s="524"/>
      <c r="W420" s="524"/>
      <c r="Y420" s="26" t="s">
        <v>19</v>
      </c>
      <c r="Z420" s="140" t="str">
        <f>+"מספר אסמכתא "&amp;B20&amp;"         חזרה לטבלה "</f>
        <v xml:space="preserve">מספר אסמכתא          חזרה לטבלה </v>
      </c>
      <c r="AA420" s="524"/>
      <c r="AB420" s="524"/>
      <c r="AC420" s="524"/>
      <c r="AD420" s="524"/>
    </row>
    <row r="421" spans="1:30">
      <c r="A421" s="29">
        <v>1</v>
      </c>
      <c r="B421" s="123"/>
      <c r="C421" s="124"/>
      <c r="D421" s="125"/>
      <c r="E421" s="125"/>
      <c r="F421" s="126"/>
      <c r="K421" s="29">
        <v>12</v>
      </c>
      <c r="L421" s="127"/>
      <c r="M421" s="124"/>
      <c r="N421" s="125"/>
      <c r="O421" s="125"/>
      <c r="P421" s="126"/>
      <c r="R421" s="29">
        <v>23</v>
      </c>
      <c r="S421" s="123"/>
      <c r="T421" s="124"/>
      <c r="U421" s="125"/>
      <c r="V421" s="125"/>
      <c r="W421" s="126"/>
      <c r="Y421" s="29">
        <v>34</v>
      </c>
      <c r="Z421" s="127"/>
      <c r="AA421" s="124"/>
      <c r="AB421" s="125"/>
      <c r="AC421" s="125"/>
      <c r="AD421" s="126"/>
    </row>
    <row r="422" spans="1:30">
      <c r="A422" s="29">
        <v>2</v>
      </c>
      <c r="B422" s="123"/>
      <c r="C422" s="124"/>
      <c r="D422" s="125"/>
      <c r="E422" s="125"/>
      <c r="F422" s="126"/>
      <c r="K422" s="29">
        <v>13</v>
      </c>
      <c r="L422" s="127"/>
      <c r="M422" s="124"/>
      <c r="N422" s="125"/>
      <c r="O422" s="125"/>
      <c r="P422" s="126"/>
      <c r="R422" s="29">
        <v>24</v>
      </c>
      <c r="S422" s="123"/>
      <c r="T422" s="124"/>
      <c r="U422" s="125"/>
      <c r="V422" s="125"/>
      <c r="W422" s="126"/>
      <c r="Y422" s="29">
        <v>35</v>
      </c>
      <c r="Z422" s="127"/>
      <c r="AA422" s="124"/>
      <c r="AB422" s="125"/>
      <c r="AC422" s="125"/>
      <c r="AD422" s="126"/>
    </row>
    <row r="423" spans="1:30">
      <c r="A423" s="29">
        <v>3</v>
      </c>
      <c r="B423" s="123"/>
      <c r="C423" s="124"/>
      <c r="D423" s="125"/>
      <c r="E423" s="125"/>
      <c r="F423" s="126"/>
      <c r="K423" s="29">
        <v>14</v>
      </c>
      <c r="L423" s="127"/>
      <c r="M423" s="124"/>
      <c r="N423" s="125"/>
      <c r="O423" s="125"/>
      <c r="P423" s="126"/>
      <c r="R423" s="29">
        <v>25</v>
      </c>
      <c r="S423" s="123"/>
      <c r="T423" s="124"/>
      <c r="U423" s="125"/>
      <c r="V423" s="125"/>
      <c r="W423" s="126"/>
      <c r="Y423" s="29">
        <v>36</v>
      </c>
      <c r="Z423" s="127"/>
      <c r="AA423" s="124"/>
      <c r="AB423" s="125"/>
      <c r="AC423" s="125"/>
      <c r="AD423" s="126"/>
    </row>
    <row r="424" spans="1:30">
      <c r="A424" s="29">
        <v>4</v>
      </c>
      <c r="B424" s="123"/>
      <c r="C424" s="124"/>
      <c r="D424" s="125"/>
      <c r="E424" s="125"/>
      <c r="F424" s="126"/>
      <c r="K424" s="29">
        <v>15</v>
      </c>
      <c r="L424" s="127"/>
      <c r="M424" s="124"/>
      <c r="N424" s="125"/>
      <c r="O424" s="125"/>
      <c r="P424" s="126"/>
      <c r="R424" s="29">
        <v>26</v>
      </c>
      <c r="S424" s="123"/>
      <c r="T424" s="124"/>
      <c r="U424" s="125"/>
      <c r="V424" s="125"/>
      <c r="W424" s="126"/>
      <c r="Y424" s="29">
        <v>37</v>
      </c>
      <c r="Z424" s="127"/>
      <c r="AA424" s="124"/>
      <c r="AB424" s="125"/>
      <c r="AC424" s="125"/>
      <c r="AD424" s="126"/>
    </row>
    <row r="425" spans="1:30">
      <c r="A425" s="29">
        <v>5</v>
      </c>
      <c r="B425" s="123"/>
      <c r="C425" s="124"/>
      <c r="D425" s="125"/>
      <c r="E425" s="125"/>
      <c r="F425" s="126"/>
      <c r="K425" s="29">
        <v>16</v>
      </c>
      <c r="L425" s="127"/>
      <c r="M425" s="124"/>
      <c r="N425" s="125"/>
      <c r="O425" s="125"/>
      <c r="P425" s="126"/>
      <c r="R425" s="29">
        <v>27</v>
      </c>
      <c r="S425" s="123"/>
      <c r="T425" s="124"/>
      <c r="U425" s="125"/>
      <c r="V425" s="125"/>
      <c r="W425" s="126"/>
      <c r="Y425" s="29">
        <v>38</v>
      </c>
      <c r="Z425" s="127"/>
      <c r="AA425" s="124"/>
      <c r="AB425" s="125"/>
      <c r="AC425" s="125"/>
      <c r="AD425" s="126"/>
    </row>
    <row r="426" spans="1:30">
      <c r="A426" s="29">
        <v>6</v>
      </c>
      <c r="B426" s="123"/>
      <c r="C426" s="124"/>
      <c r="D426" s="125"/>
      <c r="E426" s="125"/>
      <c r="F426" s="126"/>
      <c r="K426" s="29">
        <v>17</v>
      </c>
      <c r="L426" s="127"/>
      <c r="M426" s="124"/>
      <c r="N426" s="125"/>
      <c r="O426" s="125"/>
      <c r="P426" s="126"/>
      <c r="R426" s="29">
        <v>28</v>
      </c>
      <c r="S426" s="123"/>
      <c r="T426" s="124"/>
      <c r="U426" s="125"/>
      <c r="V426" s="125"/>
      <c r="W426" s="126"/>
      <c r="Y426" s="29">
        <v>39</v>
      </c>
      <c r="Z426" s="127"/>
      <c r="AA426" s="124"/>
      <c r="AB426" s="125"/>
      <c r="AC426" s="125"/>
      <c r="AD426" s="126"/>
    </row>
    <row r="427" spans="1:30">
      <c r="A427" s="29">
        <v>7</v>
      </c>
      <c r="B427" s="123"/>
      <c r="C427" s="124"/>
      <c r="D427" s="125"/>
      <c r="E427" s="125"/>
      <c r="F427" s="126"/>
      <c r="K427" s="29">
        <v>18</v>
      </c>
      <c r="L427" s="127"/>
      <c r="M427" s="124"/>
      <c r="N427" s="125"/>
      <c r="O427" s="125"/>
      <c r="P427" s="126"/>
      <c r="R427" s="29">
        <v>29</v>
      </c>
      <c r="S427" s="123"/>
      <c r="T427" s="124"/>
      <c r="U427" s="125"/>
      <c r="V427" s="125"/>
      <c r="W427" s="126"/>
      <c r="Y427" s="29">
        <v>40</v>
      </c>
      <c r="Z427" s="127"/>
      <c r="AA427" s="124"/>
      <c r="AB427" s="125"/>
      <c r="AC427" s="125"/>
      <c r="AD427" s="126"/>
    </row>
    <row r="428" spans="1:30">
      <c r="A428" s="29">
        <v>8</v>
      </c>
      <c r="B428" s="123"/>
      <c r="C428" s="124"/>
      <c r="D428" s="125"/>
      <c r="E428" s="125"/>
      <c r="F428" s="126"/>
      <c r="K428" s="29">
        <v>19</v>
      </c>
      <c r="L428" s="127"/>
      <c r="M428" s="124"/>
      <c r="N428" s="125"/>
      <c r="O428" s="125"/>
      <c r="P428" s="126"/>
      <c r="R428" s="29">
        <v>30</v>
      </c>
      <c r="S428" s="123"/>
      <c r="T428" s="124"/>
      <c r="U428" s="125"/>
      <c r="V428" s="125"/>
      <c r="W428" s="126"/>
      <c r="Y428" s="29">
        <v>41</v>
      </c>
      <c r="Z428" s="127"/>
      <c r="AA428" s="124"/>
      <c r="AB428" s="125"/>
      <c r="AC428" s="125"/>
      <c r="AD428" s="126"/>
    </row>
    <row r="429" spans="1:30">
      <c r="A429" s="29">
        <v>9</v>
      </c>
      <c r="B429" s="123"/>
      <c r="C429" s="124"/>
      <c r="D429" s="125"/>
      <c r="E429" s="125"/>
      <c r="F429" s="126"/>
      <c r="K429" s="29">
        <v>20</v>
      </c>
      <c r="L429" s="127"/>
      <c r="M429" s="124"/>
      <c r="N429" s="125"/>
      <c r="O429" s="125"/>
      <c r="P429" s="126"/>
      <c r="R429" s="29">
        <v>31</v>
      </c>
      <c r="S429" s="123"/>
      <c r="T429" s="124"/>
      <c r="U429" s="125"/>
      <c r="V429" s="125"/>
      <c r="W429" s="126"/>
      <c r="Y429" s="29">
        <v>42</v>
      </c>
      <c r="Z429" s="127"/>
      <c r="AA429" s="124"/>
      <c r="AB429" s="125"/>
      <c r="AC429" s="125"/>
      <c r="AD429" s="126"/>
    </row>
    <row r="430" spans="1:30">
      <c r="A430" s="29">
        <v>10</v>
      </c>
      <c r="B430" s="123"/>
      <c r="C430" s="124"/>
      <c r="D430" s="125"/>
      <c r="E430" s="125"/>
      <c r="F430" s="126"/>
      <c r="K430" s="29">
        <v>21</v>
      </c>
      <c r="L430" s="127"/>
      <c r="M430" s="124"/>
      <c r="N430" s="125"/>
      <c r="O430" s="125"/>
      <c r="P430" s="126"/>
      <c r="R430" s="29">
        <v>32</v>
      </c>
      <c r="S430" s="123"/>
      <c r="T430" s="124"/>
      <c r="U430" s="125"/>
      <c r="V430" s="125"/>
      <c r="W430" s="126"/>
      <c r="Y430" s="29">
        <v>43</v>
      </c>
      <c r="Z430" s="127"/>
      <c r="AA430" s="124"/>
      <c r="AB430" s="125"/>
      <c r="AC430" s="125"/>
      <c r="AD430" s="126"/>
    </row>
    <row r="431" spans="1:30" ht="13.5" thickBot="1">
      <c r="A431" s="37">
        <v>11</v>
      </c>
      <c r="B431" s="123"/>
      <c r="C431" s="124"/>
      <c r="D431" s="125"/>
      <c r="E431" s="125"/>
      <c r="F431" s="126"/>
      <c r="K431" s="29">
        <v>22</v>
      </c>
      <c r="L431" s="127"/>
      <c r="M431" s="124"/>
      <c r="N431" s="125"/>
      <c r="O431" s="125"/>
      <c r="P431" s="126"/>
      <c r="R431" s="29">
        <v>33</v>
      </c>
      <c r="S431" s="123"/>
      <c r="T431" s="124"/>
      <c r="U431" s="125"/>
      <c r="V431" s="125"/>
      <c r="W431" s="126"/>
      <c r="Y431" s="31"/>
      <c r="Z431" s="32"/>
      <c r="AA431" s="33"/>
      <c r="AB431" s="33"/>
      <c r="AC431" s="38" t="s">
        <v>3</v>
      </c>
      <c r="AD431" s="35">
        <f>SUM(F421:F431)+SUM(P421:P431)+SUM(AD421:AD430)+SUM(W421:W431)</f>
        <v>0</v>
      </c>
    </row>
    <row r="432" spans="1:30">
      <c r="E432" s="39"/>
      <c r="O432" s="39"/>
      <c r="R432" s="21"/>
      <c r="V432" s="39"/>
      <c r="AC432" s="39"/>
    </row>
    <row r="433" spans="1:30">
      <c r="E433" s="39"/>
      <c r="O433" s="39"/>
      <c r="R433" s="21"/>
      <c r="V433" s="39"/>
      <c r="AC433" s="39"/>
    </row>
    <row r="434" spans="1:30">
      <c r="E434" s="39"/>
      <c r="O434" s="39"/>
      <c r="R434" s="21"/>
      <c r="V434" s="39"/>
      <c r="AC434" s="39"/>
    </row>
    <row r="435" spans="1:30">
      <c r="E435" s="39"/>
      <c r="O435" s="39"/>
      <c r="R435" s="21"/>
      <c r="V435" s="39"/>
      <c r="AC435" s="39"/>
    </row>
    <row r="436" spans="1:30">
      <c r="E436" s="39"/>
      <c r="O436" s="39"/>
      <c r="R436" s="21"/>
      <c r="V436" s="39"/>
      <c r="AC436" s="39"/>
    </row>
    <row r="437" spans="1:30">
      <c r="E437" s="39"/>
      <c r="O437" s="39"/>
      <c r="R437" s="21"/>
      <c r="V437" s="39"/>
      <c r="AC437" s="39"/>
    </row>
    <row r="438" spans="1:30" ht="13.5" thickBot="1">
      <c r="E438" s="39"/>
      <c r="O438" s="39"/>
      <c r="R438" s="21"/>
      <c r="V438" s="39"/>
      <c r="AC438" s="39"/>
    </row>
    <row r="439" spans="1:30" ht="16.5" customHeight="1">
      <c r="A439" s="24">
        <v>19</v>
      </c>
      <c r="B439" s="525" t="str">
        <f>+"מספר אסמכתא "&amp;B21&amp;"         חזרה לטבלה "</f>
        <v xml:space="preserve">מספר אסמכתא          חזרה לטבלה </v>
      </c>
      <c r="C439" s="523" t="s">
        <v>26</v>
      </c>
      <c r="D439" s="523" t="s">
        <v>139</v>
      </c>
      <c r="E439" s="523" t="s">
        <v>27</v>
      </c>
      <c r="F439" s="523" t="s">
        <v>13</v>
      </c>
      <c r="K439" s="24">
        <v>19</v>
      </c>
      <c r="L439" s="525" t="str">
        <f>+"מספר אסמכתא "&amp;B21&amp;"         חזרה לטבלה "</f>
        <v xml:space="preserve">מספר אסמכתא          חזרה לטבלה </v>
      </c>
      <c r="M439" s="523" t="s">
        <v>26</v>
      </c>
      <c r="N439" s="523" t="s">
        <v>139</v>
      </c>
      <c r="O439" s="523" t="s">
        <v>27</v>
      </c>
      <c r="P439" s="523" t="s">
        <v>13</v>
      </c>
      <c r="R439" s="24">
        <v>19</v>
      </c>
      <c r="S439" s="139"/>
      <c r="T439" s="523" t="s">
        <v>26</v>
      </c>
      <c r="U439" s="523" t="s">
        <v>139</v>
      </c>
      <c r="V439" s="523" t="s">
        <v>27</v>
      </c>
      <c r="W439" s="523" t="s">
        <v>13</v>
      </c>
      <c r="Y439" s="24">
        <v>19</v>
      </c>
      <c r="Z439" s="139"/>
      <c r="AA439" s="523" t="s">
        <v>26</v>
      </c>
      <c r="AB439" s="523" t="s">
        <v>139</v>
      </c>
      <c r="AC439" s="523" t="s">
        <v>27</v>
      </c>
      <c r="AD439" s="523" t="s">
        <v>13</v>
      </c>
    </row>
    <row r="440" spans="1:30" ht="25.5" customHeight="1">
      <c r="A440" s="26" t="s">
        <v>7</v>
      </c>
      <c r="B440" s="526"/>
      <c r="C440" s="524"/>
      <c r="D440" s="524"/>
      <c r="E440" s="524"/>
      <c r="F440" s="524"/>
      <c r="K440" s="26" t="s">
        <v>19</v>
      </c>
      <c r="L440" s="526"/>
      <c r="M440" s="524"/>
      <c r="N440" s="524"/>
      <c r="O440" s="524"/>
      <c r="P440" s="524"/>
      <c r="R440" s="26" t="s">
        <v>19</v>
      </c>
      <c r="S440" s="140" t="str">
        <f>+"מספר אסמכתא "&amp;B21&amp;"         חזרה לטבלה "</f>
        <v xml:space="preserve">מספר אסמכתא          חזרה לטבלה </v>
      </c>
      <c r="T440" s="524"/>
      <c r="U440" s="524"/>
      <c r="V440" s="524"/>
      <c r="W440" s="524"/>
      <c r="Y440" s="26" t="s">
        <v>19</v>
      </c>
      <c r="Z440" s="140" t="str">
        <f>+"מספר אסמכתא "&amp;B21&amp;"         חזרה לטבלה "</f>
        <v xml:space="preserve">מספר אסמכתא          חזרה לטבלה </v>
      </c>
      <c r="AA440" s="524"/>
      <c r="AB440" s="524"/>
      <c r="AC440" s="524"/>
      <c r="AD440" s="524"/>
    </row>
    <row r="441" spans="1:30">
      <c r="A441" s="29">
        <v>1</v>
      </c>
      <c r="B441" s="123"/>
      <c r="C441" s="124"/>
      <c r="D441" s="125"/>
      <c r="E441" s="125"/>
      <c r="F441" s="126"/>
      <c r="K441" s="29">
        <v>12</v>
      </c>
      <c r="L441" s="127"/>
      <c r="M441" s="124"/>
      <c r="N441" s="125"/>
      <c r="O441" s="125"/>
      <c r="P441" s="126"/>
      <c r="R441" s="29">
        <v>23</v>
      </c>
      <c r="S441" s="123"/>
      <c r="T441" s="124"/>
      <c r="U441" s="125"/>
      <c r="V441" s="125"/>
      <c r="W441" s="126"/>
      <c r="Y441" s="29">
        <v>34</v>
      </c>
      <c r="Z441" s="127"/>
      <c r="AA441" s="124"/>
      <c r="AB441" s="125"/>
      <c r="AC441" s="125"/>
      <c r="AD441" s="126"/>
    </row>
    <row r="442" spans="1:30">
      <c r="A442" s="29">
        <v>2</v>
      </c>
      <c r="B442" s="123"/>
      <c r="C442" s="124"/>
      <c r="D442" s="125"/>
      <c r="E442" s="125"/>
      <c r="F442" s="126"/>
      <c r="K442" s="29">
        <v>13</v>
      </c>
      <c r="L442" s="127"/>
      <c r="M442" s="124"/>
      <c r="N442" s="125"/>
      <c r="O442" s="125"/>
      <c r="P442" s="126"/>
      <c r="R442" s="29">
        <v>24</v>
      </c>
      <c r="S442" s="123"/>
      <c r="T442" s="124"/>
      <c r="U442" s="125"/>
      <c r="V442" s="125"/>
      <c r="W442" s="126"/>
      <c r="Y442" s="29">
        <v>35</v>
      </c>
      <c r="Z442" s="127"/>
      <c r="AA442" s="124"/>
      <c r="AB442" s="125"/>
      <c r="AC442" s="125"/>
      <c r="AD442" s="126"/>
    </row>
    <row r="443" spans="1:30">
      <c r="A443" s="29">
        <v>3</v>
      </c>
      <c r="B443" s="123"/>
      <c r="C443" s="124"/>
      <c r="D443" s="125"/>
      <c r="E443" s="125"/>
      <c r="F443" s="126"/>
      <c r="K443" s="29">
        <v>14</v>
      </c>
      <c r="L443" s="127"/>
      <c r="M443" s="124"/>
      <c r="N443" s="125"/>
      <c r="O443" s="125"/>
      <c r="P443" s="126"/>
      <c r="R443" s="29">
        <v>25</v>
      </c>
      <c r="S443" s="123"/>
      <c r="T443" s="124"/>
      <c r="U443" s="125"/>
      <c r="V443" s="125"/>
      <c r="W443" s="126"/>
      <c r="Y443" s="29">
        <v>36</v>
      </c>
      <c r="Z443" s="127"/>
      <c r="AA443" s="124"/>
      <c r="AB443" s="125"/>
      <c r="AC443" s="125"/>
      <c r="AD443" s="126"/>
    </row>
    <row r="444" spans="1:30">
      <c r="A444" s="29">
        <v>4</v>
      </c>
      <c r="B444" s="123"/>
      <c r="C444" s="124"/>
      <c r="D444" s="125"/>
      <c r="E444" s="125"/>
      <c r="F444" s="126"/>
      <c r="K444" s="29">
        <v>15</v>
      </c>
      <c r="L444" s="127"/>
      <c r="M444" s="124"/>
      <c r="N444" s="125"/>
      <c r="O444" s="125"/>
      <c r="P444" s="126"/>
      <c r="R444" s="29">
        <v>26</v>
      </c>
      <c r="S444" s="123"/>
      <c r="T444" s="124"/>
      <c r="U444" s="125"/>
      <c r="V444" s="125"/>
      <c r="W444" s="126"/>
      <c r="Y444" s="29">
        <v>37</v>
      </c>
      <c r="Z444" s="127"/>
      <c r="AA444" s="124"/>
      <c r="AB444" s="125"/>
      <c r="AC444" s="125"/>
      <c r="AD444" s="126"/>
    </row>
    <row r="445" spans="1:30">
      <c r="A445" s="29">
        <v>5</v>
      </c>
      <c r="B445" s="123"/>
      <c r="C445" s="124"/>
      <c r="D445" s="125"/>
      <c r="E445" s="125"/>
      <c r="F445" s="126"/>
      <c r="K445" s="29">
        <v>16</v>
      </c>
      <c r="L445" s="127"/>
      <c r="M445" s="124"/>
      <c r="N445" s="125"/>
      <c r="O445" s="125"/>
      <c r="P445" s="126"/>
      <c r="R445" s="29">
        <v>27</v>
      </c>
      <c r="S445" s="123"/>
      <c r="T445" s="124"/>
      <c r="U445" s="125"/>
      <c r="V445" s="125"/>
      <c r="W445" s="126"/>
      <c r="Y445" s="29">
        <v>38</v>
      </c>
      <c r="Z445" s="127"/>
      <c r="AA445" s="124"/>
      <c r="AB445" s="125"/>
      <c r="AC445" s="125"/>
      <c r="AD445" s="126"/>
    </row>
    <row r="446" spans="1:30">
      <c r="A446" s="29">
        <v>6</v>
      </c>
      <c r="B446" s="123"/>
      <c r="C446" s="124"/>
      <c r="D446" s="125"/>
      <c r="E446" s="125"/>
      <c r="F446" s="126"/>
      <c r="K446" s="29">
        <v>17</v>
      </c>
      <c r="L446" s="127"/>
      <c r="M446" s="124"/>
      <c r="N446" s="125"/>
      <c r="O446" s="125"/>
      <c r="P446" s="126"/>
      <c r="R446" s="29">
        <v>28</v>
      </c>
      <c r="S446" s="123"/>
      <c r="T446" s="124"/>
      <c r="U446" s="125"/>
      <c r="V446" s="125"/>
      <c r="W446" s="126"/>
      <c r="Y446" s="29">
        <v>39</v>
      </c>
      <c r="Z446" s="127"/>
      <c r="AA446" s="124"/>
      <c r="AB446" s="125"/>
      <c r="AC446" s="125"/>
      <c r="AD446" s="126"/>
    </row>
    <row r="447" spans="1:30">
      <c r="A447" s="29">
        <v>7</v>
      </c>
      <c r="B447" s="123"/>
      <c r="C447" s="124"/>
      <c r="D447" s="125"/>
      <c r="E447" s="125"/>
      <c r="F447" s="126"/>
      <c r="K447" s="29">
        <v>18</v>
      </c>
      <c r="L447" s="127"/>
      <c r="M447" s="124"/>
      <c r="N447" s="125"/>
      <c r="O447" s="125"/>
      <c r="P447" s="126"/>
      <c r="R447" s="29">
        <v>29</v>
      </c>
      <c r="S447" s="123"/>
      <c r="T447" s="124"/>
      <c r="U447" s="125"/>
      <c r="V447" s="125"/>
      <c r="W447" s="126"/>
      <c r="Y447" s="29">
        <v>40</v>
      </c>
      <c r="Z447" s="127"/>
      <c r="AA447" s="124"/>
      <c r="AB447" s="125"/>
      <c r="AC447" s="125"/>
      <c r="AD447" s="126"/>
    </row>
    <row r="448" spans="1:30">
      <c r="A448" s="29">
        <v>8</v>
      </c>
      <c r="B448" s="123"/>
      <c r="C448" s="124"/>
      <c r="D448" s="125"/>
      <c r="E448" s="125"/>
      <c r="F448" s="126"/>
      <c r="K448" s="29">
        <v>19</v>
      </c>
      <c r="L448" s="127"/>
      <c r="M448" s="124"/>
      <c r="N448" s="125"/>
      <c r="O448" s="125"/>
      <c r="P448" s="126"/>
      <c r="R448" s="29">
        <v>30</v>
      </c>
      <c r="S448" s="123"/>
      <c r="T448" s="124"/>
      <c r="U448" s="125"/>
      <c r="V448" s="125"/>
      <c r="W448" s="126"/>
      <c r="Y448" s="29">
        <v>41</v>
      </c>
      <c r="Z448" s="127"/>
      <c r="AA448" s="124"/>
      <c r="AB448" s="125"/>
      <c r="AC448" s="125"/>
      <c r="AD448" s="126"/>
    </row>
    <row r="449" spans="1:30">
      <c r="A449" s="29">
        <v>9</v>
      </c>
      <c r="B449" s="123"/>
      <c r="C449" s="124"/>
      <c r="D449" s="125"/>
      <c r="E449" s="125"/>
      <c r="F449" s="126"/>
      <c r="K449" s="29">
        <v>20</v>
      </c>
      <c r="L449" s="127"/>
      <c r="M449" s="124"/>
      <c r="N449" s="125"/>
      <c r="O449" s="125"/>
      <c r="P449" s="126"/>
      <c r="R449" s="29">
        <v>31</v>
      </c>
      <c r="S449" s="123"/>
      <c r="T449" s="124"/>
      <c r="U449" s="125"/>
      <c r="V449" s="125"/>
      <c r="W449" s="126"/>
      <c r="Y449" s="29">
        <v>42</v>
      </c>
      <c r="Z449" s="127"/>
      <c r="AA449" s="124"/>
      <c r="AB449" s="125"/>
      <c r="AC449" s="125"/>
      <c r="AD449" s="126"/>
    </row>
    <row r="450" spans="1:30">
      <c r="A450" s="29">
        <v>10</v>
      </c>
      <c r="B450" s="123"/>
      <c r="C450" s="124"/>
      <c r="D450" s="125"/>
      <c r="E450" s="125"/>
      <c r="F450" s="126"/>
      <c r="K450" s="29">
        <v>21</v>
      </c>
      <c r="L450" s="127"/>
      <c r="M450" s="124"/>
      <c r="N450" s="125"/>
      <c r="O450" s="125"/>
      <c r="P450" s="126"/>
      <c r="R450" s="29">
        <v>32</v>
      </c>
      <c r="S450" s="123"/>
      <c r="T450" s="124"/>
      <c r="U450" s="125"/>
      <c r="V450" s="125"/>
      <c r="W450" s="126"/>
      <c r="Y450" s="29">
        <v>43</v>
      </c>
      <c r="Z450" s="127"/>
      <c r="AA450" s="124"/>
      <c r="AB450" s="125"/>
      <c r="AC450" s="125"/>
      <c r="AD450" s="126"/>
    </row>
    <row r="451" spans="1:30" ht="13.5" thickBot="1">
      <c r="A451" s="37">
        <v>11</v>
      </c>
      <c r="B451" s="123"/>
      <c r="C451" s="124"/>
      <c r="D451" s="125"/>
      <c r="E451" s="125"/>
      <c r="F451" s="126"/>
      <c r="K451" s="29">
        <v>22</v>
      </c>
      <c r="L451" s="127"/>
      <c r="M451" s="124"/>
      <c r="N451" s="125"/>
      <c r="O451" s="125"/>
      <c r="P451" s="126"/>
      <c r="R451" s="29">
        <v>33</v>
      </c>
      <c r="S451" s="123"/>
      <c r="T451" s="124"/>
      <c r="U451" s="125"/>
      <c r="V451" s="125"/>
      <c r="W451" s="126"/>
      <c r="Y451" s="31"/>
      <c r="Z451" s="32"/>
      <c r="AA451" s="33"/>
      <c r="AB451" s="33"/>
      <c r="AC451" s="38" t="s">
        <v>3</v>
      </c>
      <c r="AD451" s="35">
        <f>SUM(F441:F451)+SUM(P441:P451)+SUM(AD441:AD450)+SUM(W441:W451)</f>
        <v>0</v>
      </c>
    </row>
    <row r="452" spans="1:30">
      <c r="E452" s="39"/>
      <c r="O452" s="39"/>
      <c r="R452" s="21"/>
      <c r="V452" s="39"/>
      <c r="AC452" s="39"/>
    </row>
    <row r="453" spans="1:30">
      <c r="E453" s="39"/>
      <c r="O453" s="39"/>
      <c r="R453" s="21"/>
      <c r="V453" s="39"/>
      <c r="AC453" s="39"/>
    </row>
    <row r="454" spans="1:30">
      <c r="E454" s="39"/>
      <c r="O454" s="39"/>
      <c r="R454" s="21"/>
      <c r="V454" s="39"/>
      <c r="AC454" s="39"/>
    </row>
    <row r="455" spans="1:30">
      <c r="E455" s="39"/>
      <c r="O455" s="39"/>
      <c r="R455" s="21"/>
      <c r="V455" s="39"/>
      <c r="AC455" s="39"/>
    </row>
    <row r="456" spans="1:30">
      <c r="E456" s="39"/>
      <c r="O456" s="39"/>
      <c r="R456" s="21"/>
      <c r="V456" s="39"/>
      <c r="AC456" s="39"/>
    </row>
    <row r="457" spans="1:30">
      <c r="E457" s="39"/>
      <c r="O457" s="39"/>
      <c r="R457" s="21"/>
      <c r="V457" s="39"/>
      <c r="AC457" s="39"/>
    </row>
    <row r="458" spans="1:30" ht="13.5" thickBot="1">
      <c r="E458" s="39"/>
      <c r="O458" s="39"/>
      <c r="R458" s="21"/>
      <c r="V458" s="39"/>
      <c r="AC458" s="39"/>
    </row>
    <row r="459" spans="1:30" ht="16.5" customHeight="1">
      <c r="A459" s="24">
        <v>20</v>
      </c>
      <c r="B459" s="25"/>
      <c r="C459" s="523" t="s">
        <v>26</v>
      </c>
      <c r="D459" s="523" t="s">
        <v>139</v>
      </c>
      <c r="E459" s="523" t="s">
        <v>27</v>
      </c>
      <c r="F459" s="135" t="s">
        <v>13</v>
      </c>
      <c r="K459" s="24">
        <v>20</v>
      </c>
      <c r="L459" s="25"/>
      <c r="M459" s="523" t="s">
        <v>26</v>
      </c>
      <c r="N459" s="523" t="s">
        <v>139</v>
      </c>
      <c r="O459" s="523" t="s">
        <v>27</v>
      </c>
      <c r="P459" s="523" t="s">
        <v>13</v>
      </c>
      <c r="R459" s="24">
        <v>20</v>
      </c>
      <c r="S459" s="25"/>
      <c r="T459" s="523" t="s">
        <v>26</v>
      </c>
      <c r="U459" s="523" t="s">
        <v>139</v>
      </c>
      <c r="V459" s="523" t="s">
        <v>27</v>
      </c>
      <c r="W459" s="523" t="s">
        <v>13</v>
      </c>
      <c r="Y459" s="24">
        <v>20</v>
      </c>
      <c r="Z459" s="25"/>
      <c r="AA459" s="523" t="s">
        <v>26</v>
      </c>
      <c r="AB459" s="523" t="s">
        <v>139</v>
      </c>
      <c r="AC459" s="523" t="s">
        <v>27</v>
      </c>
      <c r="AD459" s="523" t="s">
        <v>13</v>
      </c>
    </row>
    <row r="460" spans="1:30" ht="38.25">
      <c r="A460" s="26" t="s">
        <v>7</v>
      </c>
      <c r="B460" s="50" t="str">
        <f>+"מספר אסמכתא "&amp;B22&amp;"         חזרה לטבלה "</f>
        <v xml:space="preserve">מספר אסמכתא          חזרה לטבלה </v>
      </c>
      <c r="C460" s="524"/>
      <c r="D460" s="524"/>
      <c r="E460" s="524"/>
      <c r="F460" s="137"/>
      <c r="K460" s="26" t="s">
        <v>19</v>
      </c>
      <c r="L460" s="27" t="str">
        <f>+"מספר אסמכתא "&amp;B22&amp;"         חזרה לטבלה "</f>
        <v xml:space="preserve">מספר אסמכתא          חזרה לטבלה </v>
      </c>
      <c r="M460" s="524"/>
      <c r="N460" s="524"/>
      <c r="O460" s="524"/>
      <c r="P460" s="524"/>
      <c r="R460" s="26" t="s">
        <v>19</v>
      </c>
      <c r="S460" s="27" t="str">
        <f>+"מספר אסמכתא "&amp;B22&amp;"         חזרה לטבלה "</f>
        <v xml:space="preserve">מספר אסמכתא          חזרה לטבלה </v>
      </c>
      <c r="T460" s="524"/>
      <c r="U460" s="524"/>
      <c r="V460" s="524"/>
      <c r="W460" s="524"/>
      <c r="Y460" s="26" t="s">
        <v>19</v>
      </c>
      <c r="Z460" s="27" t="str">
        <f>+"מספר אסמכתא "&amp;B22&amp;"         חזרה לטבלה "</f>
        <v xml:space="preserve">מספר אסמכתא          חזרה לטבלה </v>
      </c>
      <c r="AA460" s="524"/>
      <c r="AB460" s="524"/>
      <c r="AC460" s="524"/>
      <c r="AD460" s="524"/>
    </row>
    <row r="461" spans="1:30">
      <c r="A461" s="29">
        <v>1</v>
      </c>
      <c r="B461" s="123"/>
      <c r="C461" s="124"/>
      <c r="D461" s="125"/>
      <c r="E461" s="125"/>
      <c r="F461" s="126"/>
      <c r="K461" s="29">
        <v>12</v>
      </c>
      <c r="L461" s="127"/>
      <c r="M461" s="124"/>
      <c r="N461" s="125"/>
      <c r="O461" s="125"/>
      <c r="P461" s="126"/>
      <c r="R461" s="29">
        <v>23</v>
      </c>
      <c r="S461" s="123"/>
      <c r="T461" s="124"/>
      <c r="U461" s="125"/>
      <c r="V461" s="125"/>
      <c r="W461" s="126"/>
      <c r="Y461" s="29">
        <v>34</v>
      </c>
      <c r="Z461" s="127"/>
      <c r="AA461" s="124"/>
      <c r="AB461" s="125"/>
      <c r="AC461" s="125"/>
      <c r="AD461" s="126"/>
    </row>
    <row r="462" spans="1:30">
      <c r="A462" s="29">
        <v>2</v>
      </c>
      <c r="B462" s="123"/>
      <c r="C462" s="124"/>
      <c r="D462" s="125"/>
      <c r="E462" s="125"/>
      <c r="F462" s="126"/>
      <c r="K462" s="29">
        <v>13</v>
      </c>
      <c r="L462" s="127"/>
      <c r="M462" s="124"/>
      <c r="N462" s="125"/>
      <c r="O462" s="125"/>
      <c r="P462" s="126"/>
      <c r="R462" s="29">
        <v>24</v>
      </c>
      <c r="S462" s="123"/>
      <c r="T462" s="124"/>
      <c r="U462" s="125"/>
      <c r="V462" s="125"/>
      <c r="W462" s="126"/>
      <c r="Y462" s="29">
        <v>35</v>
      </c>
      <c r="Z462" s="127"/>
      <c r="AA462" s="124"/>
      <c r="AB462" s="125"/>
      <c r="AC462" s="125"/>
      <c r="AD462" s="126"/>
    </row>
    <row r="463" spans="1:30">
      <c r="A463" s="29">
        <v>3</v>
      </c>
      <c r="B463" s="123"/>
      <c r="C463" s="124"/>
      <c r="D463" s="125"/>
      <c r="E463" s="125"/>
      <c r="F463" s="126"/>
      <c r="K463" s="29">
        <v>14</v>
      </c>
      <c r="L463" s="127"/>
      <c r="M463" s="124"/>
      <c r="N463" s="125"/>
      <c r="O463" s="125"/>
      <c r="P463" s="126"/>
      <c r="R463" s="29">
        <v>25</v>
      </c>
      <c r="S463" s="123"/>
      <c r="T463" s="124"/>
      <c r="U463" s="125"/>
      <c r="V463" s="125"/>
      <c r="W463" s="126"/>
      <c r="Y463" s="29">
        <v>36</v>
      </c>
      <c r="Z463" s="127"/>
      <c r="AA463" s="124"/>
      <c r="AB463" s="125"/>
      <c r="AC463" s="125"/>
      <c r="AD463" s="126"/>
    </row>
    <row r="464" spans="1:30">
      <c r="A464" s="29">
        <v>4</v>
      </c>
      <c r="B464" s="123"/>
      <c r="C464" s="124"/>
      <c r="D464" s="125"/>
      <c r="E464" s="125"/>
      <c r="F464" s="126"/>
      <c r="K464" s="29">
        <v>15</v>
      </c>
      <c r="L464" s="127"/>
      <c r="M464" s="124"/>
      <c r="N464" s="125"/>
      <c r="O464" s="125"/>
      <c r="P464" s="126"/>
      <c r="R464" s="29">
        <v>26</v>
      </c>
      <c r="S464" s="123"/>
      <c r="T464" s="124"/>
      <c r="U464" s="125"/>
      <c r="V464" s="125"/>
      <c r="W464" s="126"/>
      <c r="Y464" s="29">
        <v>37</v>
      </c>
      <c r="Z464" s="127"/>
      <c r="AA464" s="124"/>
      <c r="AB464" s="125"/>
      <c r="AC464" s="125"/>
      <c r="AD464" s="126"/>
    </row>
    <row r="465" spans="1:30">
      <c r="A465" s="29">
        <v>5</v>
      </c>
      <c r="B465" s="123"/>
      <c r="C465" s="124"/>
      <c r="D465" s="125"/>
      <c r="E465" s="125"/>
      <c r="F465" s="126"/>
      <c r="K465" s="29">
        <v>16</v>
      </c>
      <c r="L465" s="127"/>
      <c r="M465" s="124"/>
      <c r="N465" s="125"/>
      <c r="O465" s="125"/>
      <c r="P465" s="126"/>
      <c r="R465" s="29">
        <v>27</v>
      </c>
      <c r="S465" s="123"/>
      <c r="T465" s="124"/>
      <c r="U465" s="125"/>
      <c r="V465" s="125"/>
      <c r="W465" s="126"/>
      <c r="Y465" s="29">
        <v>38</v>
      </c>
      <c r="Z465" s="127"/>
      <c r="AA465" s="124"/>
      <c r="AB465" s="125"/>
      <c r="AC465" s="125"/>
      <c r="AD465" s="126"/>
    </row>
    <row r="466" spans="1:30">
      <c r="A466" s="29">
        <v>6</v>
      </c>
      <c r="B466" s="123"/>
      <c r="C466" s="124"/>
      <c r="D466" s="125"/>
      <c r="E466" s="125"/>
      <c r="F466" s="126"/>
      <c r="K466" s="29">
        <v>17</v>
      </c>
      <c r="L466" s="127"/>
      <c r="M466" s="124"/>
      <c r="N466" s="125"/>
      <c r="O466" s="125"/>
      <c r="P466" s="126"/>
      <c r="R466" s="29">
        <v>28</v>
      </c>
      <c r="S466" s="123"/>
      <c r="T466" s="124"/>
      <c r="U466" s="125"/>
      <c r="V466" s="125"/>
      <c r="W466" s="126"/>
      <c r="Y466" s="29">
        <v>39</v>
      </c>
      <c r="Z466" s="127"/>
      <c r="AA466" s="124"/>
      <c r="AB466" s="125"/>
      <c r="AC466" s="125"/>
      <c r="AD466" s="126"/>
    </row>
    <row r="467" spans="1:30">
      <c r="A467" s="29">
        <v>7</v>
      </c>
      <c r="B467" s="123"/>
      <c r="C467" s="124"/>
      <c r="D467" s="125"/>
      <c r="E467" s="125"/>
      <c r="F467" s="126"/>
      <c r="K467" s="29">
        <v>18</v>
      </c>
      <c r="L467" s="127"/>
      <c r="M467" s="124"/>
      <c r="N467" s="125"/>
      <c r="O467" s="125"/>
      <c r="P467" s="126"/>
      <c r="R467" s="29">
        <v>29</v>
      </c>
      <c r="S467" s="123"/>
      <c r="T467" s="124"/>
      <c r="U467" s="125"/>
      <c r="V467" s="125"/>
      <c r="W467" s="126"/>
      <c r="Y467" s="29">
        <v>40</v>
      </c>
      <c r="Z467" s="127"/>
      <c r="AA467" s="124"/>
      <c r="AB467" s="125"/>
      <c r="AC467" s="125"/>
      <c r="AD467" s="126"/>
    </row>
    <row r="468" spans="1:30">
      <c r="A468" s="29">
        <v>8</v>
      </c>
      <c r="B468" s="123"/>
      <c r="C468" s="124"/>
      <c r="D468" s="125"/>
      <c r="E468" s="125"/>
      <c r="F468" s="126"/>
      <c r="K468" s="29">
        <v>19</v>
      </c>
      <c r="L468" s="127"/>
      <c r="M468" s="124"/>
      <c r="N468" s="125"/>
      <c r="O468" s="125"/>
      <c r="P468" s="126"/>
      <c r="R468" s="29">
        <v>30</v>
      </c>
      <c r="S468" s="123"/>
      <c r="T468" s="124"/>
      <c r="U468" s="125"/>
      <c r="V468" s="125"/>
      <c r="W468" s="126"/>
      <c r="Y468" s="29">
        <v>41</v>
      </c>
      <c r="Z468" s="127"/>
      <c r="AA468" s="124"/>
      <c r="AB468" s="125"/>
      <c r="AC468" s="125"/>
      <c r="AD468" s="126"/>
    </row>
    <row r="469" spans="1:30">
      <c r="A469" s="29">
        <v>9</v>
      </c>
      <c r="B469" s="123"/>
      <c r="C469" s="124"/>
      <c r="D469" s="125"/>
      <c r="E469" s="125"/>
      <c r="F469" s="126"/>
      <c r="K469" s="29">
        <v>20</v>
      </c>
      <c r="L469" s="127"/>
      <c r="M469" s="124"/>
      <c r="N469" s="125"/>
      <c r="O469" s="125"/>
      <c r="P469" s="126"/>
      <c r="R469" s="29">
        <v>31</v>
      </c>
      <c r="S469" s="123"/>
      <c r="T469" s="124"/>
      <c r="U469" s="125"/>
      <c r="V469" s="125"/>
      <c r="W469" s="126"/>
      <c r="Y469" s="29">
        <v>42</v>
      </c>
      <c r="Z469" s="127"/>
      <c r="AA469" s="124"/>
      <c r="AB469" s="125"/>
      <c r="AC469" s="125"/>
      <c r="AD469" s="126"/>
    </row>
    <row r="470" spans="1:30">
      <c r="A470" s="29">
        <v>10</v>
      </c>
      <c r="B470" s="123"/>
      <c r="C470" s="124"/>
      <c r="D470" s="125"/>
      <c r="E470" s="125"/>
      <c r="F470" s="126"/>
      <c r="K470" s="29">
        <v>21</v>
      </c>
      <c r="L470" s="127"/>
      <c r="M470" s="124"/>
      <c r="N470" s="125"/>
      <c r="O470" s="125"/>
      <c r="P470" s="126"/>
      <c r="R470" s="29">
        <v>32</v>
      </c>
      <c r="S470" s="123"/>
      <c r="T470" s="124"/>
      <c r="U470" s="125"/>
      <c r="V470" s="125"/>
      <c r="W470" s="126"/>
      <c r="Y470" s="29">
        <v>43</v>
      </c>
      <c r="Z470" s="127"/>
      <c r="AA470" s="124"/>
      <c r="AB470" s="125"/>
      <c r="AC470" s="125"/>
      <c r="AD470" s="126"/>
    </row>
    <row r="471" spans="1:30" ht="13.5" thickBot="1">
      <c r="A471" s="37">
        <v>11</v>
      </c>
      <c r="B471" s="123"/>
      <c r="C471" s="124"/>
      <c r="D471" s="125"/>
      <c r="E471" s="125"/>
      <c r="F471" s="126"/>
      <c r="K471" s="29">
        <v>22</v>
      </c>
      <c r="L471" s="127"/>
      <c r="M471" s="124"/>
      <c r="N471" s="125"/>
      <c r="O471" s="125"/>
      <c r="P471" s="126"/>
      <c r="R471" s="29">
        <v>33</v>
      </c>
      <c r="S471" s="123"/>
      <c r="T471" s="124"/>
      <c r="U471" s="125"/>
      <c r="V471" s="125"/>
      <c r="W471" s="126"/>
      <c r="Y471" s="31"/>
      <c r="Z471" s="32"/>
      <c r="AA471" s="33"/>
      <c r="AB471" s="33"/>
      <c r="AC471" s="38" t="s">
        <v>3</v>
      </c>
      <c r="AD471" s="35">
        <f>SUM(F461:F471)+SUM(P461:P471)+SUM(AD461:AD470)+SUM(W461:W471)</f>
        <v>0</v>
      </c>
    </row>
    <row r="472" spans="1:30">
      <c r="E472" s="39"/>
      <c r="O472" s="39"/>
      <c r="R472" s="21"/>
      <c r="V472" s="39"/>
      <c r="AC472" s="39"/>
    </row>
    <row r="473" spans="1:30">
      <c r="E473" s="39"/>
      <c r="O473" s="39"/>
      <c r="R473" s="21"/>
      <c r="V473" s="39"/>
      <c r="AC473" s="39"/>
    </row>
    <row r="474" spans="1:30">
      <c r="E474" s="39"/>
      <c r="O474" s="39"/>
      <c r="R474" s="21"/>
      <c r="V474" s="39"/>
      <c r="AC474" s="39"/>
    </row>
    <row r="475" spans="1:30">
      <c r="E475" s="39"/>
      <c r="O475" s="39"/>
      <c r="R475" s="21"/>
      <c r="V475" s="39"/>
      <c r="AC475" s="39"/>
    </row>
    <row r="476" spans="1:30">
      <c r="E476" s="39"/>
      <c r="O476" s="39"/>
      <c r="R476" s="21"/>
      <c r="V476" s="39"/>
      <c r="AC476" s="39"/>
    </row>
    <row r="477" spans="1:30">
      <c r="E477" s="39"/>
      <c r="O477" s="39"/>
      <c r="R477" s="21"/>
      <c r="V477" s="39"/>
      <c r="AC477" s="39"/>
    </row>
    <row r="478" spans="1:30" ht="13.5" thickBot="1">
      <c r="E478" s="39"/>
      <c r="O478" s="39"/>
      <c r="R478" s="21"/>
      <c r="V478" s="39"/>
      <c r="AC478" s="39"/>
    </row>
    <row r="479" spans="1:30" ht="16.5" customHeight="1">
      <c r="A479" s="24">
        <v>21</v>
      </c>
      <c r="B479" s="25"/>
      <c r="C479" s="523" t="s">
        <v>26</v>
      </c>
      <c r="D479" s="523" t="s">
        <v>139</v>
      </c>
      <c r="E479" s="523" t="s">
        <v>27</v>
      </c>
      <c r="F479" s="135" t="s">
        <v>13</v>
      </c>
      <c r="K479" s="24">
        <v>21</v>
      </c>
      <c r="L479" s="25"/>
      <c r="M479" s="523" t="s">
        <v>26</v>
      </c>
      <c r="N479" s="523" t="s">
        <v>139</v>
      </c>
      <c r="O479" s="523" t="s">
        <v>27</v>
      </c>
      <c r="P479" s="523" t="s">
        <v>13</v>
      </c>
      <c r="R479" s="24">
        <v>21</v>
      </c>
      <c r="S479" s="25"/>
      <c r="T479" s="523" t="s">
        <v>26</v>
      </c>
      <c r="U479" s="523" t="s">
        <v>139</v>
      </c>
      <c r="V479" s="523" t="s">
        <v>27</v>
      </c>
      <c r="W479" s="523" t="s">
        <v>13</v>
      </c>
      <c r="Y479" s="24">
        <v>21</v>
      </c>
      <c r="Z479" s="25"/>
      <c r="AA479" s="523" t="s">
        <v>26</v>
      </c>
      <c r="AB479" s="523" t="s">
        <v>139</v>
      </c>
      <c r="AC479" s="523" t="s">
        <v>27</v>
      </c>
      <c r="AD479" s="523" t="s">
        <v>13</v>
      </c>
    </row>
    <row r="480" spans="1:30" ht="38.25">
      <c r="A480" s="26" t="s">
        <v>7</v>
      </c>
      <c r="B480" s="50" t="str">
        <f>+"מספר אסמכתא "&amp;B23&amp;"         חזרה לטבלה "</f>
        <v xml:space="preserve">מספר אסמכתא          חזרה לטבלה </v>
      </c>
      <c r="C480" s="524"/>
      <c r="D480" s="524"/>
      <c r="E480" s="524"/>
      <c r="F480" s="137"/>
      <c r="K480" s="26" t="s">
        <v>19</v>
      </c>
      <c r="L480" s="50" t="str">
        <f>+"מספר אסמכתא "&amp;B23&amp;"         חזרה לטבלה "</f>
        <v xml:space="preserve">מספר אסמכתא          חזרה לטבלה </v>
      </c>
      <c r="M480" s="524"/>
      <c r="N480" s="524"/>
      <c r="O480" s="524"/>
      <c r="P480" s="524"/>
      <c r="R480" s="26" t="s">
        <v>19</v>
      </c>
      <c r="S480" s="27" t="str">
        <f>+"מספר אסמכתא "&amp;B23&amp;"         חזרה לטבלה "</f>
        <v xml:space="preserve">מספר אסמכתא          חזרה לטבלה </v>
      </c>
      <c r="T480" s="524"/>
      <c r="U480" s="524"/>
      <c r="V480" s="524"/>
      <c r="W480" s="524"/>
      <c r="Y480" s="26" t="s">
        <v>19</v>
      </c>
      <c r="Z480" s="27" t="str">
        <f>+"מספר אסמכתא "&amp;B23&amp;"         חזרה לטבלה "</f>
        <v xml:space="preserve">מספר אסמכתא          חזרה לטבלה </v>
      </c>
      <c r="AA480" s="524"/>
      <c r="AB480" s="524"/>
      <c r="AC480" s="524"/>
      <c r="AD480" s="524"/>
    </row>
    <row r="481" spans="1:30">
      <c r="A481" s="29">
        <v>1</v>
      </c>
      <c r="B481" s="123"/>
      <c r="C481" s="124"/>
      <c r="D481" s="125"/>
      <c r="E481" s="125"/>
      <c r="F481" s="126"/>
      <c r="K481" s="29">
        <v>12</v>
      </c>
      <c r="L481" s="127"/>
      <c r="M481" s="124"/>
      <c r="N481" s="125"/>
      <c r="O481" s="125"/>
      <c r="P481" s="126"/>
      <c r="R481" s="29">
        <v>23</v>
      </c>
      <c r="S481" s="123"/>
      <c r="T481" s="124"/>
      <c r="U481" s="125"/>
      <c r="V481" s="125"/>
      <c r="W481" s="126"/>
      <c r="Y481" s="29">
        <v>34</v>
      </c>
      <c r="Z481" s="127"/>
      <c r="AA481" s="124"/>
      <c r="AB481" s="125"/>
      <c r="AC481" s="125"/>
      <c r="AD481" s="126"/>
    </row>
    <row r="482" spans="1:30">
      <c r="A482" s="29">
        <v>2</v>
      </c>
      <c r="B482" s="123"/>
      <c r="C482" s="124"/>
      <c r="D482" s="125"/>
      <c r="E482" s="125"/>
      <c r="F482" s="126"/>
      <c r="K482" s="29">
        <v>13</v>
      </c>
      <c r="L482" s="127"/>
      <c r="M482" s="124"/>
      <c r="N482" s="125"/>
      <c r="O482" s="125"/>
      <c r="P482" s="126"/>
      <c r="R482" s="29">
        <v>24</v>
      </c>
      <c r="S482" s="123"/>
      <c r="T482" s="124"/>
      <c r="U482" s="125"/>
      <c r="V482" s="125"/>
      <c r="W482" s="126"/>
      <c r="Y482" s="29">
        <v>35</v>
      </c>
      <c r="Z482" s="127"/>
      <c r="AA482" s="124"/>
      <c r="AB482" s="125"/>
      <c r="AC482" s="125"/>
      <c r="AD482" s="126"/>
    </row>
    <row r="483" spans="1:30">
      <c r="A483" s="29">
        <v>3</v>
      </c>
      <c r="B483" s="123"/>
      <c r="C483" s="124"/>
      <c r="D483" s="125"/>
      <c r="E483" s="125"/>
      <c r="F483" s="126"/>
      <c r="K483" s="29">
        <v>14</v>
      </c>
      <c r="L483" s="127"/>
      <c r="M483" s="124"/>
      <c r="N483" s="125"/>
      <c r="O483" s="125"/>
      <c r="P483" s="126"/>
      <c r="R483" s="29">
        <v>25</v>
      </c>
      <c r="S483" s="123"/>
      <c r="T483" s="124"/>
      <c r="U483" s="125"/>
      <c r="V483" s="125"/>
      <c r="W483" s="126"/>
      <c r="Y483" s="29">
        <v>36</v>
      </c>
      <c r="Z483" s="127"/>
      <c r="AA483" s="124"/>
      <c r="AB483" s="125"/>
      <c r="AC483" s="125"/>
      <c r="AD483" s="126"/>
    </row>
    <row r="484" spans="1:30">
      <c r="A484" s="29">
        <v>4</v>
      </c>
      <c r="B484" s="123"/>
      <c r="C484" s="124"/>
      <c r="D484" s="125"/>
      <c r="E484" s="125"/>
      <c r="F484" s="126"/>
      <c r="K484" s="29">
        <v>15</v>
      </c>
      <c r="L484" s="127"/>
      <c r="M484" s="124"/>
      <c r="N484" s="125"/>
      <c r="O484" s="125"/>
      <c r="P484" s="126"/>
      <c r="R484" s="29">
        <v>26</v>
      </c>
      <c r="S484" s="123"/>
      <c r="T484" s="124"/>
      <c r="U484" s="125"/>
      <c r="V484" s="125"/>
      <c r="W484" s="126"/>
      <c r="Y484" s="29">
        <v>37</v>
      </c>
      <c r="Z484" s="127"/>
      <c r="AA484" s="124"/>
      <c r="AB484" s="125"/>
      <c r="AC484" s="125"/>
      <c r="AD484" s="126"/>
    </row>
    <row r="485" spans="1:30">
      <c r="A485" s="29">
        <v>5</v>
      </c>
      <c r="B485" s="123"/>
      <c r="C485" s="124"/>
      <c r="D485" s="125"/>
      <c r="E485" s="125"/>
      <c r="F485" s="126"/>
      <c r="K485" s="29">
        <v>16</v>
      </c>
      <c r="L485" s="127"/>
      <c r="M485" s="124"/>
      <c r="N485" s="125"/>
      <c r="O485" s="125"/>
      <c r="P485" s="126"/>
      <c r="R485" s="29">
        <v>27</v>
      </c>
      <c r="S485" s="123"/>
      <c r="T485" s="124"/>
      <c r="U485" s="125"/>
      <c r="V485" s="125"/>
      <c r="W485" s="126"/>
      <c r="Y485" s="29">
        <v>38</v>
      </c>
      <c r="Z485" s="127"/>
      <c r="AA485" s="124"/>
      <c r="AB485" s="125"/>
      <c r="AC485" s="125"/>
      <c r="AD485" s="126"/>
    </row>
    <row r="486" spans="1:30">
      <c r="A486" s="29">
        <v>6</v>
      </c>
      <c r="B486" s="123"/>
      <c r="C486" s="124"/>
      <c r="D486" s="125"/>
      <c r="E486" s="125"/>
      <c r="F486" s="126"/>
      <c r="K486" s="29">
        <v>17</v>
      </c>
      <c r="L486" s="127"/>
      <c r="M486" s="124"/>
      <c r="N486" s="125"/>
      <c r="O486" s="125"/>
      <c r="P486" s="126"/>
      <c r="R486" s="29">
        <v>28</v>
      </c>
      <c r="S486" s="123"/>
      <c r="T486" s="124"/>
      <c r="U486" s="125"/>
      <c r="V486" s="125"/>
      <c r="W486" s="126"/>
      <c r="Y486" s="29">
        <v>39</v>
      </c>
      <c r="Z486" s="127"/>
      <c r="AA486" s="124"/>
      <c r="AB486" s="125"/>
      <c r="AC486" s="125"/>
      <c r="AD486" s="126"/>
    </row>
    <row r="487" spans="1:30">
      <c r="A487" s="29">
        <v>7</v>
      </c>
      <c r="B487" s="123"/>
      <c r="C487" s="124"/>
      <c r="D487" s="125"/>
      <c r="E487" s="125"/>
      <c r="F487" s="126"/>
      <c r="K487" s="29">
        <v>18</v>
      </c>
      <c r="L487" s="127"/>
      <c r="M487" s="124"/>
      <c r="N487" s="125"/>
      <c r="O487" s="125"/>
      <c r="P487" s="126"/>
      <c r="R487" s="29">
        <v>29</v>
      </c>
      <c r="S487" s="123"/>
      <c r="T487" s="124"/>
      <c r="U487" s="125"/>
      <c r="V487" s="125"/>
      <c r="W487" s="126"/>
      <c r="Y487" s="29">
        <v>40</v>
      </c>
      <c r="Z487" s="127"/>
      <c r="AA487" s="124"/>
      <c r="AB487" s="125"/>
      <c r="AC487" s="125"/>
      <c r="AD487" s="126"/>
    </row>
    <row r="488" spans="1:30">
      <c r="A488" s="29">
        <v>8</v>
      </c>
      <c r="B488" s="123"/>
      <c r="C488" s="124"/>
      <c r="D488" s="125"/>
      <c r="E488" s="125"/>
      <c r="F488" s="126"/>
      <c r="K488" s="29">
        <v>19</v>
      </c>
      <c r="L488" s="127"/>
      <c r="M488" s="124"/>
      <c r="N488" s="125"/>
      <c r="O488" s="125"/>
      <c r="P488" s="126"/>
      <c r="R488" s="29">
        <v>30</v>
      </c>
      <c r="S488" s="123"/>
      <c r="T488" s="124"/>
      <c r="U488" s="125"/>
      <c r="V488" s="125"/>
      <c r="W488" s="126"/>
      <c r="Y488" s="29">
        <v>41</v>
      </c>
      <c r="Z488" s="127"/>
      <c r="AA488" s="124"/>
      <c r="AB488" s="125"/>
      <c r="AC488" s="125"/>
      <c r="AD488" s="126"/>
    </row>
    <row r="489" spans="1:30">
      <c r="A489" s="29">
        <v>9</v>
      </c>
      <c r="B489" s="123"/>
      <c r="C489" s="124"/>
      <c r="D489" s="125"/>
      <c r="E489" s="125"/>
      <c r="F489" s="126"/>
      <c r="K489" s="29">
        <v>20</v>
      </c>
      <c r="L489" s="127"/>
      <c r="M489" s="124"/>
      <c r="N489" s="125"/>
      <c r="O489" s="125"/>
      <c r="P489" s="126"/>
      <c r="R489" s="29">
        <v>31</v>
      </c>
      <c r="S489" s="123"/>
      <c r="T489" s="124"/>
      <c r="U489" s="125"/>
      <c r="V489" s="125"/>
      <c r="W489" s="126"/>
      <c r="Y489" s="29">
        <v>42</v>
      </c>
      <c r="Z489" s="127"/>
      <c r="AA489" s="124"/>
      <c r="AB489" s="125"/>
      <c r="AC489" s="125"/>
      <c r="AD489" s="126"/>
    </row>
    <row r="490" spans="1:30">
      <c r="A490" s="29">
        <v>10</v>
      </c>
      <c r="B490" s="123"/>
      <c r="C490" s="124"/>
      <c r="D490" s="125"/>
      <c r="E490" s="125"/>
      <c r="F490" s="126"/>
      <c r="K490" s="29">
        <v>21</v>
      </c>
      <c r="L490" s="127"/>
      <c r="M490" s="124"/>
      <c r="N490" s="125"/>
      <c r="O490" s="125"/>
      <c r="P490" s="126"/>
      <c r="R490" s="29">
        <v>32</v>
      </c>
      <c r="S490" s="123"/>
      <c r="T490" s="124"/>
      <c r="U490" s="125"/>
      <c r="V490" s="125"/>
      <c r="W490" s="126"/>
      <c r="Y490" s="29">
        <v>43</v>
      </c>
      <c r="Z490" s="127"/>
      <c r="AA490" s="124"/>
      <c r="AB490" s="125"/>
      <c r="AC490" s="125"/>
      <c r="AD490" s="126"/>
    </row>
    <row r="491" spans="1:30" ht="13.5" thickBot="1">
      <c r="A491" s="37">
        <v>11</v>
      </c>
      <c r="B491" s="123"/>
      <c r="C491" s="124"/>
      <c r="D491" s="125"/>
      <c r="E491" s="125"/>
      <c r="F491" s="126"/>
      <c r="K491" s="29">
        <v>22</v>
      </c>
      <c r="L491" s="127"/>
      <c r="M491" s="124"/>
      <c r="N491" s="125"/>
      <c r="O491" s="125"/>
      <c r="P491" s="126"/>
      <c r="R491" s="29">
        <v>33</v>
      </c>
      <c r="S491" s="123"/>
      <c r="T491" s="124"/>
      <c r="U491" s="125"/>
      <c r="V491" s="125"/>
      <c r="W491" s="126"/>
      <c r="Y491" s="31"/>
      <c r="Z491" s="32"/>
      <c r="AA491" s="33"/>
      <c r="AB491" s="33"/>
      <c r="AC491" s="38" t="s">
        <v>3</v>
      </c>
      <c r="AD491" s="35">
        <f>SUM(F481:F491)+SUM(P481:P491)+SUM(AD481:AD490)+SUM(W481:W491)</f>
        <v>0</v>
      </c>
    </row>
    <row r="492" spans="1:30">
      <c r="E492" s="39"/>
      <c r="R492" s="21"/>
      <c r="V492" s="39"/>
      <c r="AC492" s="39"/>
    </row>
    <row r="493" spans="1:30">
      <c r="E493" s="39"/>
      <c r="R493" s="21"/>
      <c r="V493" s="39"/>
      <c r="AC493" s="39"/>
    </row>
    <row r="494" spans="1:30">
      <c r="E494" s="39"/>
      <c r="R494" s="21"/>
      <c r="V494" s="39"/>
      <c r="AC494" s="39"/>
    </row>
    <row r="495" spans="1:30">
      <c r="E495" s="39"/>
      <c r="R495" s="21"/>
      <c r="V495" s="39"/>
      <c r="AC495" s="39"/>
    </row>
    <row r="496" spans="1:30">
      <c r="E496" s="39"/>
      <c r="R496" s="21"/>
      <c r="V496" s="39"/>
      <c r="AC496" s="39"/>
    </row>
    <row r="497" spans="1:30">
      <c r="E497" s="39"/>
      <c r="R497" s="21"/>
      <c r="V497" s="39"/>
      <c r="AC497" s="39"/>
    </row>
    <row r="498" spans="1:30" ht="13.5" thickBot="1">
      <c r="E498" s="39"/>
      <c r="R498" s="21"/>
      <c r="V498" s="39"/>
      <c r="AC498" s="39"/>
    </row>
    <row r="499" spans="1:30" ht="16.5" customHeight="1">
      <c r="A499" s="24">
        <v>22</v>
      </c>
      <c r="B499" s="525" t="str">
        <f>+"מספר אסמכתא "&amp;B24&amp;"         חזרה לטבלה "</f>
        <v xml:space="preserve">מספר אסמכתא          חזרה לטבלה </v>
      </c>
      <c r="C499" s="523" t="s">
        <v>26</v>
      </c>
      <c r="D499" s="523" t="s">
        <v>139</v>
      </c>
      <c r="E499" s="523" t="s">
        <v>27</v>
      </c>
      <c r="F499" s="523" t="s">
        <v>13</v>
      </c>
      <c r="K499" s="24">
        <v>22</v>
      </c>
      <c r="L499" s="525" t="str">
        <f>+"מספר אסמכתא "&amp;B24&amp;"         חזרה לטבלה "</f>
        <v xml:space="preserve">מספר אסמכתא          חזרה לטבלה </v>
      </c>
      <c r="M499" s="523" t="s">
        <v>26</v>
      </c>
      <c r="N499" s="523" t="s">
        <v>139</v>
      </c>
      <c r="O499" s="523" t="s">
        <v>27</v>
      </c>
      <c r="P499" s="523" t="s">
        <v>13</v>
      </c>
      <c r="R499" s="24">
        <v>22</v>
      </c>
      <c r="S499" s="139"/>
      <c r="T499" s="523" t="s">
        <v>26</v>
      </c>
      <c r="U499" s="523" t="s">
        <v>139</v>
      </c>
      <c r="V499" s="523" t="s">
        <v>27</v>
      </c>
      <c r="W499" s="523" t="s">
        <v>13</v>
      </c>
      <c r="Y499" s="24">
        <v>22</v>
      </c>
      <c r="Z499" s="139"/>
      <c r="AA499" s="523" t="s">
        <v>26</v>
      </c>
      <c r="AB499" s="523" t="s">
        <v>139</v>
      </c>
      <c r="AC499" s="523" t="s">
        <v>27</v>
      </c>
      <c r="AD499" s="523" t="s">
        <v>13</v>
      </c>
    </row>
    <row r="500" spans="1:30" ht="25.5" customHeight="1">
      <c r="A500" s="26" t="s">
        <v>7</v>
      </c>
      <c r="B500" s="526"/>
      <c r="C500" s="524"/>
      <c r="D500" s="524"/>
      <c r="E500" s="524"/>
      <c r="F500" s="524"/>
      <c r="K500" s="26" t="s">
        <v>19</v>
      </c>
      <c r="L500" s="526"/>
      <c r="M500" s="524"/>
      <c r="N500" s="524"/>
      <c r="O500" s="524"/>
      <c r="P500" s="524"/>
      <c r="R500" s="26" t="s">
        <v>19</v>
      </c>
      <c r="S500" s="140" t="str">
        <f>+"מספר אסמכתא "&amp;B24&amp;"         חזרה לטבלה "</f>
        <v xml:space="preserve">מספר אסמכתא          חזרה לטבלה </v>
      </c>
      <c r="T500" s="524"/>
      <c r="U500" s="524"/>
      <c r="V500" s="524"/>
      <c r="W500" s="524"/>
      <c r="Y500" s="26" t="s">
        <v>19</v>
      </c>
      <c r="Z500" s="140" t="str">
        <f>+"מספר אסמכתא "&amp;B24&amp;"         חזרה לטבלה "</f>
        <v xml:space="preserve">מספר אסמכתא          חזרה לטבלה </v>
      </c>
      <c r="AA500" s="524"/>
      <c r="AB500" s="524"/>
      <c r="AC500" s="524"/>
      <c r="AD500" s="524"/>
    </row>
    <row r="501" spans="1:30">
      <c r="A501" s="29">
        <v>1</v>
      </c>
      <c r="B501" s="123"/>
      <c r="C501" s="124"/>
      <c r="D501" s="125"/>
      <c r="E501" s="125"/>
      <c r="F501" s="126"/>
      <c r="K501" s="29">
        <v>12</v>
      </c>
      <c r="L501" s="127"/>
      <c r="M501" s="124"/>
      <c r="N501" s="125"/>
      <c r="O501" s="125"/>
      <c r="P501" s="126"/>
      <c r="R501" s="29">
        <v>23</v>
      </c>
      <c r="S501" s="123"/>
      <c r="T501" s="124"/>
      <c r="U501" s="125"/>
      <c r="V501" s="125"/>
      <c r="W501" s="126"/>
      <c r="Y501" s="29">
        <v>34</v>
      </c>
      <c r="Z501" s="127"/>
      <c r="AA501" s="124"/>
      <c r="AB501" s="125"/>
      <c r="AC501" s="125"/>
      <c r="AD501" s="126"/>
    </row>
    <row r="502" spans="1:30">
      <c r="A502" s="29">
        <v>2</v>
      </c>
      <c r="B502" s="123"/>
      <c r="C502" s="124"/>
      <c r="D502" s="125"/>
      <c r="E502" s="125"/>
      <c r="F502" s="126"/>
      <c r="K502" s="29">
        <v>13</v>
      </c>
      <c r="L502" s="127"/>
      <c r="M502" s="124"/>
      <c r="N502" s="125"/>
      <c r="O502" s="125"/>
      <c r="P502" s="126"/>
      <c r="R502" s="29">
        <v>24</v>
      </c>
      <c r="S502" s="123"/>
      <c r="T502" s="124"/>
      <c r="U502" s="125"/>
      <c r="V502" s="125"/>
      <c r="W502" s="126"/>
      <c r="Y502" s="29">
        <v>35</v>
      </c>
      <c r="Z502" s="127"/>
      <c r="AA502" s="124"/>
      <c r="AB502" s="125"/>
      <c r="AC502" s="125"/>
      <c r="AD502" s="126"/>
    </row>
    <row r="503" spans="1:30">
      <c r="A503" s="29">
        <v>3</v>
      </c>
      <c r="B503" s="123"/>
      <c r="C503" s="124"/>
      <c r="D503" s="125"/>
      <c r="E503" s="125"/>
      <c r="F503" s="126"/>
      <c r="K503" s="29">
        <v>14</v>
      </c>
      <c r="L503" s="127"/>
      <c r="M503" s="124"/>
      <c r="N503" s="125"/>
      <c r="O503" s="125"/>
      <c r="P503" s="126"/>
      <c r="R503" s="29">
        <v>25</v>
      </c>
      <c r="S503" s="123"/>
      <c r="T503" s="124"/>
      <c r="U503" s="125"/>
      <c r="V503" s="125"/>
      <c r="W503" s="126"/>
      <c r="Y503" s="29">
        <v>36</v>
      </c>
      <c r="Z503" s="127"/>
      <c r="AA503" s="124"/>
      <c r="AB503" s="125"/>
      <c r="AC503" s="125"/>
      <c r="AD503" s="126"/>
    </row>
    <row r="504" spans="1:30">
      <c r="A504" s="29">
        <v>4</v>
      </c>
      <c r="B504" s="123"/>
      <c r="C504" s="124"/>
      <c r="D504" s="125"/>
      <c r="E504" s="125"/>
      <c r="F504" s="126"/>
      <c r="K504" s="29">
        <v>15</v>
      </c>
      <c r="L504" s="127"/>
      <c r="M504" s="124"/>
      <c r="N504" s="125"/>
      <c r="O504" s="125"/>
      <c r="P504" s="126"/>
      <c r="R504" s="29">
        <v>26</v>
      </c>
      <c r="S504" s="123"/>
      <c r="T504" s="124"/>
      <c r="U504" s="125"/>
      <c r="V504" s="125"/>
      <c r="W504" s="126"/>
      <c r="Y504" s="29">
        <v>37</v>
      </c>
      <c r="Z504" s="127"/>
      <c r="AA504" s="124"/>
      <c r="AB504" s="125"/>
      <c r="AC504" s="125"/>
      <c r="AD504" s="126"/>
    </row>
    <row r="505" spans="1:30">
      <c r="A505" s="29">
        <v>5</v>
      </c>
      <c r="B505" s="123"/>
      <c r="C505" s="124"/>
      <c r="D505" s="125"/>
      <c r="E505" s="125"/>
      <c r="F505" s="126"/>
      <c r="K505" s="29">
        <v>16</v>
      </c>
      <c r="L505" s="127"/>
      <c r="M505" s="124"/>
      <c r="N505" s="125"/>
      <c r="O505" s="125"/>
      <c r="P505" s="126"/>
      <c r="R505" s="29">
        <v>27</v>
      </c>
      <c r="S505" s="123"/>
      <c r="T505" s="124"/>
      <c r="U505" s="125"/>
      <c r="V505" s="125"/>
      <c r="W505" s="126"/>
      <c r="Y505" s="29">
        <v>38</v>
      </c>
      <c r="Z505" s="127"/>
      <c r="AA505" s="124"/>
      <c r="AB505" s="125"/>
      <c r="AC505" s="125"/>
      <c r="AD505" s="126"/>
    </row>
    <row r="506" spans="1:30">
      <c r="A506" s="29">
        <v>6</v>
      </c>
      <c r="B506" s="123"/>
      <c r="C506" s="124"/>
      <c r="D506" s="125"/>
      <c r="E506" s="125"/>
      <c r="F506" s="126"/>
      <c r="K506" s="29">
        <v>17</v>
      </c>
      <c r="L506" s="127"/>
      <c r="M506" s="124"/>
      <c r="N506" s="125"/>
      <c r="O506" s="125"/>
      <c r="P506" s="126"/>
      <c r="R506" s="29">
        <v>28</v>
      </c>
      <c r="S506" s="123"/>
      <c r="T506" s="124"/>
      <c r="U506" s="125"/>
      <c r="V506" s="125"/>
      <c r="W506" s="126"/>
      <c r="Y506" s="29">
        <v>39</v>
      </c>
      <c r="Z506" s="127"/>
      <c r="AA506" s="124"/>
      <c r="AB506" s="125"/>
      <c r="AC506" s="125"/>
      <c r="AD506" s="126"/>
    </row>
    <row r="507" spans="1:30">
      <c r="A507" s="29">
        <v>7</v>
      </c>
      <c r="B507" s="123"/>
      <c r="C507" s="124"/>
      <c r="D507" s="125"/>
      <c r="E507" s="125"/>
      <c r="F507" s="126"/>
      <c r="K507" s="29">
        <v>18</v>
      </c>
      <c r="L507" s="127"/>
      <c r="M507" s="124"/>
      <c r="N507" s="125"/>
      <c r="O507" s="125"/>
      <c r="P507" s="126"/>
      <c r="R507" s="29">
        <v>29</v>
      </c>
      <c r="S507" s="123"/>
      <c r="T507" s="124"/>
      <c r="U507" s="125"/>
      <c r="V507" s="125"/>
      <c r="W507" s="126"/>
      <c r="Y507" s="29">
        <v>40</v>
      </c>
      <c r="Z507" s="127"/>
      <c r="AA507" s="124"/>
      <c r="AB507" s="125"/>
      <c r="AC507" s="125"/>
      <c r="AD507" s="126"/>
    </row>
    <row r="508" spans="1:30">
      <c r="A508" s="29">
        <v>8</v>
      </c>
      <c r="B508" s="123"/>
      <c r="C508" s="124"/>
      <c r="D508" s="125"/>
      <c r="E508" s="125"/>
      <c r="F508" s="126"/>
      <c r="K508" s="29">
        <v>19</v>
      </c>
      <c r="L508" s="127"/>
      <c r="M508" s="124"/>
      <c r="N508" s="125"/>
      <c r="O508" s="125"/>
      <c r="P508" s="126"/>
      <c r="R508" s="29">
        <v>30</v>
      </c>
      <c r="S508" s="123"/>
      <c r="T508" s="124"/>
      <c r="U508" s="125"/>
      <c r="V508" s="125"/>
      <c r="W508" s="126"/>
      <c r="Y508" s="29">
        <v>41</v>
      </c>
      <c r="Z508" s="127"/>
      <c r="AA508" s="124"/>
      <c r="AB508" s="125"/>
      <c r="AC508" s="125"/>
      <c r="AD508" s="126"/>
    </row>
    <row r="509" spans="1:30">
      <c r="A509" s="29">
        <v>9</v>
      </c>
      <c r="B509" s="123"/>
      <c r="C509" s="124"/>
      <c r="D509" s="125"/>
      <c r="E509" s="125"/>
      <c r="F509" s="126"/>
      <c r="K509" s="29">
        <v>20</v>
      </c>
      <c r="L509" s="127"/>
      <c r="M509" s="124"/>
      <c r="N509" s="125"/>
      <c r="O509" s="125"/>
      <c r="P509" s="126"/>
      <c r="R509" s="29">
        <v>31</v>
      </c>
      <c r="S509" s="123"/>
      <c r="T509" s="124"/>
      <c r="U509" s="125"/>
      <c r="V509" s="125"/>
      <c r="W509" s="126"/>
      <c r="Y509" s="29">
        <v>42</v>
      </c>
      <c r="Z509" s="127"/>
      <c r="AA509" s="124"/>
      <c r="AB509" s="125"/>
      <c r="AC509" s="125"/>
      <c r="AD509" s="126"/>
    </row>
    <row r="510" spans="1:30">
      <c r="A510" s="29">
        <v>10</v>
      </c>
      <c r="B510" s="123"/>
      <c r="C510" s="124"/>
      <c r="D510" s="125"/>
      <c r="E510" s="125"/>
      <c r="F510" s="126"/>
      <c r="K510" s="29">
        <v>21</v>
      </c>
      <c r="L510" s="127"/>
      <c r="M510" s="124"/>
      <c r="N510" s="125"/>
      <c r="O510" s="125"/>
      <c r="P510" s="126"/>
      <c r="R510" s="29">
        <v>32</v>
      </c>
      <c r="S510" s="123"/>
      <c r="T510" s="124"/>
      <c r="U510" s="125"/>
      <c r="V510" s="125"/>
      <c r="W510" s="126"/>
      <c r="Y510" s="29">
        <v>43</v>
      </c>
      <c r="Z510" s="127"/>
      <c r="AA510" s="124"/>
      <c r="AB510" s="125"/>
      <c r="AC510" s="125"/>
      <c r="AD510" s="126"/>
    </row>
    <row r="511" spans="1:30" ht="13.5" thickBot="1">
      <c r="A511" s="37">
        <v>11</v>
      </c>
      <c r="B511" s="123"/>
      <c r="C511" s="124"/>
      <c r="D511" s="125"/>
      <c r="E511" s="125"/>
      <c r="F511" s="126"/>
      <c r="K511" s="29">
        <v>22</v>
      </c>
      <c r="L511" s="127"/>
      <c r="M511" s="124"/>
      <c r="N511" s="125"/>
      <c r="O511" s="125"/>
      <c r="P511" s="126"/>
      <c r="R511" s="29">
        <v>33</v>
      </c>
      <c r="S511" s="123"/>
      <c r="T511" s="124"/>
      <c r="U511" s="125"/>
      <c r="V511" s="125"/>
      <c r="W511" s="126"/>
      <c r="Y511" s="31"/>
      <c r="Z511" s="32"/>
      <c r="AA511" s="33"/>
      <c r="AB511" s="33"/>
      <c r="AC511" s="38" t="s">
        <v>3</v>
      </c>
      <c r="AD511" s="35">
        <f>SUM(F501:F511)+SUM(P501:P511)+SUM(AD501:AD510)+SUM(W501:W511)</f>
        <v>0</v>
      </c>
    </row>
    <row r="512" spans="1:30">
      <c r="E512" s="39"/>
      <c r="O512" s="39"/>
      <c r="R512" s="21"/>
      <c r="V512" s="39"/>
      <c r="AC512" s="39"/>
    </row>
    <row r="513" spans="1:30">
      <c r="E513" s="39"/>
      <c r="O513" s="39"/>
      <c r="R513" s="21"/>
      <c r="V513" s="39"/>
      <c r="AC513" s="39"/>
    </row>
    <row r="514" spans="1:30">
      <c r="E514" s="39"/>
      <c r="O514" s="39"/>
      <c r="R514" s="21"/>
      <c r="V514" s="39"/>
      <c r="AC514" s="39"/>
    </row>
    <row r="515" spans="1:30">
      <c r="E515" s="39"/>
      <c r="O515" s="39"/>
      <c r="R515" s="21"/>
      <c r="V515" s="39"/>
      <c r="AC515" s="39"/>
    </row>
    <row r="516" spans="1:30">
      <c r="E516" s="39"/>
      <c r="O516" s="39"/>
      <c r="R516" s="21"/>
      <c r="V516" s="39"/>
      <c r="AC516" s="39"/>
    </row>
    <row r="517" spans="1:30">
      <c r="E517" s="39"/>
      <c r="O517" s="39"/>
      <c r="R517" s="21"/>
      <c r="V517" s="39"/>
      <c r="AC517" s="39"/>
    </row>
    <row r="518" spans="1:30" ht="13.5" thickBot="1">
      <c r="E518" s="39"/>
      <c r="O518" s="39"/>
      <c r="R518" s="21"/>
      <c r="V518" s="39"/>
      <c r="AC518" s="39"/>
    </row>
    <row r="519" spans="1:30" ht="16.5" customHeight="1">
      <c r="A519" s="24">
        <v>23</v>
      </c>
      <c r="B519" s="525" t="str">
        <f>+"מספר אסמכתא "&amp;B25&amp;"         חזרה לטבלה "</f>
        <v xml:space="preserve">מספר אסמכתא          חזרה לטבלה </v>
      </c>
      <c r="C519" s="523" t="s">
        <v>26</v>
      </c>
      <c r="D519" s="523" t="s">
        <v>139</v>
      </c>
      <c r="E519" s="523" t="s">
        <v>27</v>
      </c>
      <c r="F519" s="523" t="s">
        <v>13</v>
      </c>
      <c r="K519" s="24">
        <v>23</v>
      </c>
      <c r="L519" s="525" t="str">
        <f>+"מספר אסמכתא "&amp;B25&amp;"         חזרה לטבלה "</f>
        <v xml:space="preserve">מספר אסמכתא          חזרה לטבלה </v>
      </c>
      <c r="M519" s="523" t="s">
        <v>26</v>
      </c>
      <c r="N519" s="523" t="s">
        <v>139</v>
      </c>
      <c r="O519" s="523" t="s">
        <v>27</v>
      </c>
      <c r="P519" s="523" t="s">
        <v>13</v>
      </c>
      <c r="R519" s="24">
        <v>23</v>
      </c>
      <c r="S519" s="139"/>
      <c r="T519" s="523" t="s">
        <v>26</v>
      </c>
      <c r="U519" s="523" t="s">
        <v>139</v>
      </c>
      <c r="V519" s="523" t="s">
        <v>27</v>
      </c>
      <c r="W519" s="523" t="s">
        <v>13</v>
      </c>
      <c r="Y519" s="24">
        <v>23</v>
      </c>
      <c r="Z519" s="139"/>
      <c r="AA519" s="523" t="s">
        <v>26</v>
      </c>
      <c r="AB519" s="523" t="s">
        <v>139</v>
      </c>
      <c r="AC519" s="523" t="s">
        <v>27</v>
      </c>
      <c r="AD519" s="523" t="s">
        <v>13</v>
      </c>
    </row>
    <row r="520" spans="1:30" ht="25.5" customHeight="1">
      <c r="A520" s="26" t="s">
        <v>7</v>
      </c>
      <c r="B520" s="526"/>
      <c r="C520" s="524"/>
      <c r="D520" s="524"/>
      <c r="E520" s="524"/>
      <c r="F520" s="524"/>
      <c r="K520" s="26" t="s">
        <v>19</v>
      </c>
      <c r="L520" s="526"/>
      <c r="M520" s="524"/>
      <c r="N520" s="524"/>
      <c r="O520" s="524"/>
      <c r="P520" s="524"/>
      <c r="R520" s="26" t="s">
        <v>19</v>
      </c>
      <c r="S520" s="140" t="str">
        <f>+"מספר אסמכתא "&amp;B25&amp;"         חזרה לטבלה "</f>
        <v xml:space="preserve">מספר אסמכתא          חזרה לטבלה </v>
      </c>
      <c r="T520" s="524"/>
      <c r="U520" s="524"/>
      <c r="V520" s="524"/>
      <c r="W520" s="524"/>
      <c r="Y520" s="26" t="s">
        <v>19</v>
      </c>
      <c r="Z520" s="140" t="str">
        <f>+"מספר אסמכתא "&amp;B25&amp;"         חזרה לטבלה "</f>
        <v xml:space="preserve">מספר אסמכתא          חזרה לטבלה </v>
      </c>
      <c r="AA520" s="524"/>
      <c r="AB520" s="524"/>
      <c r="AC520" s="524"/>
      <c r="AD520" s="524"/>
    </row>
    <row r="521" spans="1:30">
      <c r="A521" s="29">
        <v>1</v>
      </c>
      <c r="B521" s="123"/>
      <c r="C521" s="124"/>
      <c r="D521" s="125"/>
      <c r="E521" s="125"/>
      <c r="F521" s="126"/>
      <c r="K521" s="29">
        <v>12</v>
      </c>
      <c r="L521" s="127"/>
      <c r="M521" s="124"/>
      <c r="N521" s="125"/>
      <c r="O521" s="125"/>
      <c r="P521" s="126"/>
      <c r="R521" s="29">
        <v>23</v>
      </c>
      <c r="S521" s="123"/>
      <c r="T521" s="124"/>
      <c r="U521" s="125"/>
      <c r="V521" s="125"/>
      <c r="W521" s="126"/>
      <c r="Y521" s="29">
        <v>34</v>
      </c>
      <c r="Z521" s="127"/>
      <c r="AA521" s="124"/>
      <c r="AB521" s="125"/>
      <c r="AC521" s="125"/>
      <c r="AD521" s="126"/>
    </row>
    <row r="522" spans="1:30">
      <c r="A522" s="29">
        <v>2</v>
      </c>
      <c r="B522" s="123"/>
      <c r="C522" s="124"/>
      <c r="D522" s="125"/>
      <c r="E522" s="125"/>
      <c r="F522" s="126"/>
      <c r="K522" s="29">
        <v>13</v>
      </c>
      <c r="L522" s="127"/>
      <c r="M522" s="124"/>
      <c r="N522" s="125"/>
      <c r="O522" s="125"/>
      <c r="P522" s="126"/>
      <c r="R522" s="29">
        <v>24</v>
      </c>
      <c r="S522" s="123"/>
      <c r="T522" s="124"/>
      <c r="U522" s="125"/>
      <c r="V522" s="125"/>
      <c r="W522" s="126"/>
      <c r="Y522" s="29">
        <v>35</v>
      </c>
      <c r="Z522" s="127"/>
      <c r="AA522" s="124"/>
      <c r="AB522" s="125"/>
      <c r="AC522" s="125"/>
      <c r="AD522" s="126"/>
    </row>
    <row r="523" spans="1:30">
      <c r="A523" s="29">
        <v>3</v>
      </c>
      <c r="B523" s="123"/>
      <c r="C523" s="124"/>
      <c r="D523" s="125"/>
      <c r="E523" s="125"/>
      <c r="F523" s="126"/>
      <c r="K523" s="29">
        <v>14</v>
      </c>
      <c r="L523" s="127"/>
      <c r="M523" s="124"/>
      <c r="N523" s="125"/>
      <c r="O523" s="125"/>
      <c r="P523" s="126"/>
      <c r="R523" s="29">
        <v>25</v>
      </c>
      <c r="S523" s="123"/>
      <c r="T523" s="124"/>
      <c r="U523" s="125"/>
      <c r="V523" s="125"/>
      <c r="W523" s="126"/>
      <c r="Y523" s="29">
        <v>36</v>
      </c>
      <c r="Z523" s="127"/>
      <c r="AA523" s="124"/>
      <c r="AB523" s="125"/>
      <c r="AC523" s="125"/>
      <c r="AD523" s="126"/>
    </row>
    <row r="524" spans="1:30">
      <c r="A524" s="29">
        <v>4</v>
      </c>
      <c r="B524" s="123"/>
      <c r="C524" s="124"/>
      <c r="D524" s="125"/>
      <c r="E524" s="125"/>
      <c r="F524" s="126"/>
      <c r="K524" s="29">
        <v>15</v>
      </c>
      <c r="L524" s="127"/>
      <c r="M524" s="124"/>
      <c r="N524" s="125"/>
      <c r="O524" s="125"/>
      <c r="P524" s="126"/>
      <c r="R524" s="29">
        <v>26</v>
      </c>
      <c r="S524" s="123"/>
      <c r="T524" s="124"/>
      <c r="U524" s="125"/>
      <c r="V524" s="125"/>
      <c r="W524" s="126"/>
      <c r="Y524" s="29">
        <v>37</v>
      </c>
      <c r="Z524" s="127"/>
      <c r="AA524" s="124"/>
      <c r="AB524" s="125"/>
      <c r="AC524" s="125"/>
      <c r="AD524" s="126"/>
    </row>
    <row r="525" spans="1:30">
      <c r="A525" s="29">
        <v>5</v>
      </c>
      <c r="B525" s="123"/>
      <c r="C525" s="124"/>
      <c r="D525" s="125"/>
      <c r="E525" s="125"/>
      <c r="F525" s="126"/>
      <c r="K525" s="29">
        <v>16</v>
      </c>
      <c r="L525" s="127"/>
      <c r="M525" s="124"/>
      <c r="N525" s="125"/>
      <c r="O525" s="125"/>
      <c r="P525" s="126"/>
      <c r="R525" s="29">
        <v>27</v>
      </c>
      <c r="S525" s="123"/>
      <c r="T525" s="124"/>
      <c r="U525" s="125"/>
      <c r="V525" s="125"/>
      <c r="W525" s="126"/>
      <c r="Y525" s="29">
        <v>38</v>
      </c>
      <c r="Z525" s="127"/>
      <c r="AA525" s="124"/>
      <c r="AB525" s="125"/>
      <c r="AC525" s="125"/>
      <c r="AD525" s="126"/>
    </row>
    <row r="526" spans="1:30">
      <c r="A526" s="29">
        <v>6</v>
      </c>
      <c r="B526" s="123"/>
      <c r="C526" s="124"/>
      <c r="D526" s="125"/>
      <c r="E526" s="125"/>
      <c r="F526" s="126"/>
      <c r="K526" s="29">
        <v>17</v>
      </c>
      <c r="L526" s="127"/>
      <c r="M526" s="124"/>
      <c r="N526" s="125"/>
      <c r="O526" s="125"/>
      <c r="P526" s="126"/>
      <c r="R526" s="29">
        <v>28</v>
      </c>
      <c r="S526" s="123"/>
      <c r="T526" s="124"/>
      <c r="U526" s="125"/>
      <c r="V526" s="125"/>
      <c r="W526" s="126"/>
      <c r="Y526" s="29">
        <v>39</v>
      </c>
      <c r="Z526" s="127"/>
      <c r="AA526" s="124"/>
      <c r="AB526" s="125"/>
      <c r="AC526" s="125"/>
      <c r="AD526" s="126"/>
    </row>
    <row r="527" spans="1:30">
      <c r="A527" s="29">
        <v>7</v>
      </c>
      <c r="B527" s="123"/>
      <c r="C527" s="124"/>
      <c r="D527" s="125"/>
      <c r="E527" s="125"/>
      <c r="F527" s="126"/>
      <c r="K527" s="29">
        <v>18</v>
      </c>
      <c r="L527" s="127"/>
      <c r="M527" s="124"/>
      <c r="N527" s="125"/>
      <c r="O527" s="125"/>
      <c r="P527" s="126"/>
      <c r="R527" s="29">
        <v>29</v>
      </c>
      <c r="S527" s="123"/>
      <c r="T527" s="124"/>
      <c r="U527" s="125"/>
      <c r="V527" s="125"/>
      <c r="W527" s="126"/>
      <c r="Y527" s="29">
        <v>40</v>
      </c>
      <c r="Z527" s="127"/>
      <c r="AA527" s="124"/>
      <c r="AB527" s="125"/>
      <c r="AC527" s="125"/>
      <c r="AD527" s="126"/>
    </row>
    <row r="528" spans="1:30">
      <c r="A528" s="29">
        <v>8</v>
      </c>
      <c r="B528" s="123"/>
      <c r="C528" s="124"/>
      <c r="D528" s="125"/>
      <c r="E528" s="125"/>
      <c r="F528" s="126"/>
      <c r="K528" s="29">
        <v>19</v>
      </c>
      <c r="L528" s="127"/>
      <c r="M528" s="124"/>
      <c r="N528" s="125"/>
      <c r="O528" s="125"/>
      <c r="P528" s="126"/>
      <c r="R528" s="29">
        <v>30</v>
      </c>
      <c r="S528" s="123"/>
      <c r="T528" s="124"/>
      <c r="U528" s="125"/>
      <c r="V528" s="125"/>
      <c r="W528" s="126"/>
      <c r="Y528" s="29">
        <v>41</v>
      </c>
      <c r="Z528" s="127"/>
      <c r="AA528" s="124"/>
      <c r="AB528" s="125"/>
      <c r="AC528" s="125"/>
      <c r="AD528" s="126"/>
    </row>
    <row r="529" spans="1:30">
      <c r="A529" s="29">
        <v>9</v>
      </c>
      <c r="B529" s="123"/>
      <c r="C529" s="124"/>
      <c r="D529" s="125"/>
      <c r="E529" s="125"/>
      <c r="F529" s="126"/>
      <c r="K529" s="29">
        <v>20</v>
      </c>
      <c r="L529" s="127"/>
      <c r="M529" s="124"/>
      <c r="N529" s="125"/>
      <c r="O529" s="125"/>
      <c r="P529" s="126"/>
      <c r="R529" s="29">
        <v>31</v>
      </c>
      <c r="S529" s="123"/>
      <c r="T529" s="124"/>
      <c r="U529" s="125"/>
      <c r="V529" s="125"/>
      <c r="W529" s="126"/>
      <c r="Y529" s="29">
        <v>42</v>
      </c>
      <c r="Z529" s="127"/>
      <c r="AA529" s="124"/>
      <c r="AB529" s="125"/>
      <c r="AC529" s="125"/>
      <c r="AD529" s="126"/>
    </row>
    <row r="530" spans="1:30">
      <c r="A530" s="29">
        <v>10</v>
      </c>
      <c r="B530" s="123"/>
      <c r="C530" s="124"/>
      <c r="D530" s="125"/>
      <c r="E530" s="125"/>
      <c r="F530" s="126"/>
      <c r="K530" s="29">
        <v>21</v>
      </c>
      <c r="L530" s="127"/>
      <c r="M530" s="124"/>
      <c r="N530" s="125"/>
      <c r="O530" s="125"/>
      <c r="P530" s="126"/>
      <c r="R530" s="29">
        <v>32</v>
      </c>
      <c r="S530" s="123"/>
      <c r="T530" s="124"/>
      <c r="U530" s="125"/>
      <c r="V530" s="125"/>
      <c r="W530" s="126"/>
      <c r="Y530" s="29">
        <v>43</v>
      </c>
      <c r="Z530" s="127"/>
      <c r="AA530" s="124"/>
      <c r="AB530" s="125"/>
      <c r="AC530" s="125"/>
      <c r="AD530" s="126"/>
    </row>
    <row r="531" spans="1:30" ht="13.5" thickBot="1">
      <c r="A531" s="37">
        <v>11</v>
      </c>
      <c r="B531" s="123"/>
      <c r="C531" s="124"/>
      <c r="D531" s="125"/>
      <c r="E531" s="125"/>
      <c r="F531" s="126"/>
      <c r="K531" s="29">
        <v>22</v>
      </c>
      <c r="L531" s="127"/>
      <c r="M531" s="124"/>
      <c r="N531" s="125"/>
      <c r="O531" s="125"/>
      <c r="P531" s="126"/>
      <c r="R531" s="29">
        <v>33</v>
      </c>
      <c r="S531" s="123"/>
      <c r="T531" s="124"/>
      <c r="U531" s="125"/>
      <c r="V531" s="125"/>
      <c r="W531" s="126"/>
      <c r="Y531" s="31"/>
      <c r="Z531" s="32"/>
      <c r="AA531" s="33"/>
      <c r="AB531" s="33"/>
      <c r="AC531" s="38" t="s">
        <v>3</v>
      </c>
      <c r="AD531" s="35">
        <f>SUM(F521:F531)+SUM(P521:P531)+SUM(AD521:AD530)+SUM(W521:W531)</f>
        <v>0</v>
      </c>
    </row>
    <row r="532" spans="1:30">
      <c r="E532" s="39"/>
      <c r="O532" s="39"/>
      <c r="R532" s="21"/>
      <c r="V532" s="39"/>
      <c r="AC532" s="39"/>
    </row>
    <row r="533" spans="1:30">
      <c r="E533" s="39"/>
      <c r="O533" s="39"/>
      <c r="R533" s="21"/>
      <c r="V533" s="39"/>
      <c r="AC533" s="39"/>
    </row>
    <row r="534" spans="1:30">
      <c r="E534" s="39"/>
      <c r="O534" s="39"/>
      <c r="R534" s="21"/>
      <c r="V534" s="39"/>
      <c r="AC534" s="39"/>
    </row>
    <row r="535" spans="1:30">
      <c r="E535" s="39"/>
      <c r="O535" s="39"/>
      <c r="R535" s="21"/>
      <c r="V535" s="39"/>
      <c r="AC535" s="39"/>
    </row>
    <row r="536" spans="1:30">
      <c r="E536" s="39"/>
      <c r="O536" s="39"/>
      <c r="R536" s="21"/>
      <c r="V536" s="39"/>
      <c r="AC536" s="39"/>
    </row>
    <row r="537" spans="1:30">
      <c r="E537" s="39"/>
      <c r="O537" s="39"/>
      <c r="R537" s="21"/>
      <c r="V537" s="39"/>
      <c r="AC537" s="39"/>
    </row>
    <row r="538" spans="1:30" ht="13.5" thickBot="1">
      <c r="E538" s="39"/>
      <c r="O538" s="39"/>
      <c r="R538" s="21"/>
      <c r="V538" s="39"/>
      <c r="AC538" s="39"/>
    </row>
    <row r="539" spans="1:30" ht="16.5" customHeight="1">
      <c r="A539" s="24">
        <v>24</v>
      </c>
      <c r="B539" s="525" t="str">
        <f>+"מספר אסמכתא "&amp;B26&amp;"         חזרה לטבלה "</f>
        <v xml:space="preserve">מספר אסמכתא          חזרה לטבלה </v>
      </c>
      <c r="C539" s="523" t="s">
        <v>26</v>
      </c>
      <c r="D539" s="523" t="s">
        <v>139</v>
      </c>
      <c r="E539" s="523" t="s">
        <v>27</v>
      </c>
      <c r="F539" s="523" t="s">
        <v>13</v>
      </c>
      <c r="K539" s="24">
        <v>24</v>
      </c>
      <c r="L539" s="525" t="str">
        <f>+"מספר אסמכתא "&amp;B26&amp;"         חזרה לטבלה "</f>
        <v xml:space="preserve">מספר אסמכתא          חזרה לטבלה </v>
      </c>
      <c r="M539" s="523" t="s">
        <v>26</v>
      </c>
      <c r="N539" s="523" t="s">
        <v>139</v>
      </c>
      <c r="O539" s="523" t="s">
        <v>27</v>
      </c>
      <c r="P539" s="523" t="s">
        <v>13</v>
      </c>
      <c r="R539" s="24">
        <v>24</v>
      </c>
      <c r="S539" s="139"/>
      <c r="T539" s="523" t="s">
        <v>26</v>
      </c>
      <c r="U539" s="523" t="s">
        <v>139</v>
      </c>
      <c r="V539" s="523" t="s">
        <v>27</v>
      </c>
      <c r="W539" s="523" t="s">
        <v>13</v>
      </c>
      <c r="Y539" s="24">
        <v>24</v>
      </c>
      <c r="Z539" s="139"/>
      <c r="AA539" s="523" t="s">
        <v>26</v>
      </c>
      <c r="AB539" s="523" t="s">
        <v>139</v>
      </c>
      <c r="AC539" s="523" t="s">
        <v>27</v>
      </c>
      <c r="AD539" s="523" t="s">
        <v>13</v>
      </c>
    </row>
    <row r="540" spans="1:30" ht="25.5" customHeight="1">
      <c r="A540" s="26" t="s">
        <v>7</v>
      </c>
      <c r="B540" s="526"/>
      <c r="C540" s="524"/>
      <c r="D540" s="524"/>
      <c r="E540" s="524"/>
      <c r="F540" s="524"/>
      <c r="K540" s="26" t="s">
        <v>19</v>
      </c>
      <c r="L540" s="526"/>
      <c r="M540" s="524"/>
      <c r="N540" s="524"/>
      <c r="O540" s="524"/>
      <c r="P540" s="524"/>
      <c r="R540" s="26" t="s">
        <v>19</v>
      </c>
      <c r="S540" s="140" t="str">
        <f>+"מספר אסמכתא "&amp;B26&amp;"         חזרה לטבלה "</f>
        <v xml:space="preserve">מספר אסמכתא          חזרה לטבלה </v>
      </c>
      <c r="T540" s="524"/>
      <c r="U540" s="524"/>
      <c r="V540" s="524"/>
      <c r="W540" s="524"/>
      <c r="Y540" s="26" t="s">
        <v>19</v>
      </c>
      <c r="Z540" s="140" t="str">
        <f>+"מספר אסמכתא "&amp;B26&amp;"         חזרה לטבלה "</f>
        <v xml:space="preserve">מספר אסמכתא          חזרה לטבלה </v>
      </c>
      <c r="AA540" s="524"/>
      <c r="AB540" s="524"/>
      <c r="AC540" s="524"/>
      <c r="AD540" s="524"/>
    </row>
    <row r="541" spans="1:30">
      <c r="A541" s="29">
        <v>1</v>
      </c>
      <c r="B541" s="123"/>
      <c r="C541" s="124"/>
      <c r="D541" s="125"/>
      <c r="E541" s="125"/>
      <c r="F541" s="126"/>
      <c r="K541" s="29">
        <v>12</v>
      </c>
      <c r="L541" s="127"/>
      <c r="M541" s="124"/>
      <c r="N541" s="125"/>
      <c r="O541" s="125"/>
      <c r="P541" s="126"/>
      <c r="R541" s="29">
        <v>23</v>
      </c>
      <c r="S541" s="123"/>
      <c r="T541" s="124"/>
      <c r="U541" s="125"/>
      <c r="V541" s="125"/>
      <c r="W541" s="126"/>
      <c r="Y541" s="29">
        <v>34</v>
      </c>
      <c r="Z541" s="127"/>
      <c r="AA541" s="124"/>
      <c r="AB541" s="125"/>
      <c r="AC541" s="125"/>
      <c r="AD541" s="126"/>
    </row>
    <row r="542" spans="1:30">
      <c r="A542" s="29">
        <v>2</v>
      </c>
      <c r="B542" s="123"/>
      <c r="C542" s="124"/>
      <c r="D542" s="125"/>
      <c r="E542" s="125"/>
      <c r="F542" s="126"/>
      <c r="K542" s="29">
        <v>13</v>
      </c>
      <c r="L542" s="127"/>
      <c r="M542" s="124"/>
      <c r="N542" s="125"/>
      <c r="O542" s="125"/>
      <c r="P542" s="126"/>
      <c r="R542" s="29">
        <v>24</v>
      </c>
      <c r="S542" s="123"/>
      <c r="T542" s="124"/>
      <c r="U542" s="125"/>
      <c r="V542" s="125"/>
      <c r="W542" s="126"/>
      <c r="Y542" s="29">
        <v>35</v>
      </c>
      <c r="Z542" s="127"/>
      <c r="AA542" s="124"/>
      <c r="AB542" s="125"/>
      <c r="AC542" s="125"/>
      <c r="AD542" s="126"/>
    </row>
    <row r="543" spans="1:30">
      <c r="A543" s="29">
        <v>3</v>
      </c>
      <c r="B543" s="123"/>
      <c r="C543" s="124"/>
      <c r="D543" s="125"/>
      <c r="E543" s="125"/>
      <c r="F543" s="126"/>
      <c r="K543" s="29">
        <v>14</v>
      </c>
      <c r="L543" s="127"/>
      <c r="M543" s="124"/>
      <c r="N543" s="125"/>
      <c r="O543" s="125"/>
      <c r="P543" s="126"/>
      <c r="R543" s="29">
        <v>25</v>
      </c>
      <c r="S543" s="123"/>
      <c r="T543" s="124"/>
      <c r="U543" s="125"/>
      <c r="V543" s="125"/>
      <c r="W543" s="126"/>
      <c r="Y543" s="29">
        <v>36</v>
      </c>
      <c r="Z543" s="127"/>
      <c r="AA543" s="124"/>
      <c r="AB543" s="125"/>
      <c r="AC543" s="125"/>
      <c r="AD543" s="126"/>
    </row>
    <row r="544" spans="1:30">
      <c r="A544" s="29">
        <v>4</v>
      </c>
      <c r="B544" s="123"/>
      <c r="C544" s="124"/>
      <c r="D544" s="125"/>
      <c r="E544" s="125"/>
      <c r="F544" s="126"/>
      <c r="K544" s="29">
        <v>15</v>
      </c>
      <c r="L544" s="127"/>
      <c r="M544" s="124"/>
      <c r="N544" s="125"/>
      <c r="O544" s="125"/>
      <c r="P544" s="126"/>
      <c r="R544" s="29">
        <v>26</v>
      </c>
      <c r="S544" s="123"/>
      <c r="T544" s="124"/>
      <c r="U544" s="125"/>
      <c r="V544" s="125"/>
      <c r="W544" s="126"/>
      <c r="Y544" s="29">
        <v>37</v>
      </c>
      <c r="Z544" s="127"/>
      <c r="AA544" s="124"/>
      <c r="AB544" s="125"/>
      <c r="AC544" s="125"/>
      <c r="AD544" s="126"/>
    </row>
    <row r="545" spans="1:30">
      <c r="A545" s="29">
        <v>5</v>
      </c>
      <c r="B545" s="123"/>
      <c r="C545" s="124"/>
      <c r="D545" s="125"/>
      <c r="E545" s="125"/>
      <c r="F545" s="126"/>
      <c r="K545" s="29">
        <v>16</v>
      </c>
      <c r="L545" s="127"/>
      <c r="M545" s="124"/>
      <c r="N545" s="125"/>
      <c r="O545" s="125"/>
      <c r="P545" s="126"/>
      <c r="R545" s="29">
        <v>27</v>
      </c>
      <c r="S545" s="123"/>
      <c r="T545" s="124"/>
      <c r="U545" s="125"/>
      <c r="V545" s="125"/>
      <c r="W545" s="126"/>
      <c r="Y545" s="29">
        <v>38</v>
      </c>
      <c r="Z545" s="127"/>
      <c r="AA545" s="124"/>
      <c r="AB545" s="125"/>
      <c r="AC545" s="125"/>
      <c r="AD545" s="126"/>
    </row>
    <row r="546" spans="1:30">
      <c r="A546" s="29">
        <v>6</v>
      </c>
      <c r="B546" s="123"/>
      <c r="C546" s="124"/>
      <c r="D546" s="125"/>
      <c r="E546" s="125"/>
      <c r="F546" s="126"/>
      <c r="K546" s="29">
        <v>17</v>
      </c>
      <c r="L546" s="127"/>
      <c r="M546" s="124"/>
      <c r="N546" s="125"/>
      <c r="O546" s="125"/>
      <c r="P546" s="126"/>
      <c r="R546" s="29">
        <v>28</v>
      </c>
      <c r="S546" s="123"/>
      <c r="T546" s="124"/>
      <c r="U546" s="125"/>
      <c r="V546" s="125"/>
      <c r="W546" s="126"/>
      <c r="Y546" s="29">
        <v>39</v>
      </c>
      <c r="Z546" s="127"/>
      <c r="AA546" s="124"/>
      <c r="AB546" s="125"/>
      <c r="AC546" s="125"/>
      <c r="AD546" s="126"/>
    </row>
    <row r="547" spans="1:30">
      <c r="A547" s="29">
        <v>7</v>
      </c>
      <c r="B547" s="123"/>
      <c r="C547" s="124"/>
      <c r="D547" s="125"/>
      <c r="E547" s="125"/>
      <c r="F547" s="126"/>
      <c r="K547" s="29">
        <v>18</v>
      </c>
      <c r="L547" s="127"/>
      <c r="M547" s="124"/>
      <c r="N547" s="125"/>
      <c r="O547" s="125"/>
      <c r="P547" s="126"/>
      <c r="R547" s="29">
        <v>29</v>
      </c>
      <c r="S547" s="123"/>
      <c r="T547" s="124"/>
      <c r="U547" s="125"/>
      <c r="V547" s="125"/>
      <c r="W547" s="126"/>
      <c r="Y547" s="29">
        <v>40</v>
      </c>
      <c r="Z547" s="127"/>
      <c r="AA547" s="124"/>
      <c r="AB547" s="125"/>
      <c r="AC547" s="125"/>
      <c r="AD547" s="126"/>
    </row>
    <row r="548" spans="1:30">
      <c r="A548" s="29">
        <v>8</v>
      </c>
      <c r="B548" s="123"/>
      <c r="C548" s="124"/>
      <c r="D548" s="125"/>
      <c r="E548" s="125"/>
      <c r="F548" s="126"/>
      <c r="K548" s="29">
        <v>19</v>
      </c>
      <c r="L548" s="127"/>
      <c r="M548" s="124"/>
      <c r="N548" s="125"/>
      <c r="O548" s="125"/>
      <c r="P548" s="126"/>
      <c r="R548" s="29">
        <v>30</v>
      </c>
      <c r="S548" s="123"/>
      <c r="T548" s="124"/>
      <c r="U548" s="125"/>
      <c r="V548" s="125"/>
      <c r="W548" s="126"/>
      <c r="Y548" s="29">
        <v>41</v>
      </c>
      <c r="Z548" s="127"/>
      <c r="AA548" s="124"/>
      <c r="AB548" s="125"/>
      <c r="AC548" s="125"/>
      <c r="AD548" s="126"/>
    </row>
    <row r="549" spans="1:30">
      <c r="A549" s="29">
        <v>9</v>
      </c>
      <c r="B549" s="123"/>
      <c r="C549" s="124"/>
      <c r="D549" s="125"/>
      <c r="E549" s="125"/>
      <c r="F549" s="126"/>
      <c r="K549" s="29">
        <v>20</v>
      </c>
      <c r="L549" s="127"/>
      <c r="M549" s="124"/>
      <c r="N549" s="125"/>
      <c r="O549" s="125"/>
      <c r="P549" s="126"/>
      <c r="R549" s="29">
        <v>31</v>
      </c>
      <c r="S549" s="123"/>
      <c r="T549" s="124"/>
      <c r="U549" s="125"/>
      <c r="V549" s="125"/>
      <c r="W549" s="126"/>
      <c r="Y549" s="29">
        <v>42</v>
      </c>
      <c r="Z549" s="127"/>
      <c r="AA549" s="124"/>
      <c r="AB549" s="125"/>
      <c r="AC549" s="125"/>
      <c r="AD549" s="126"/>
    </row>
    <row r="550" spans="1:30">
      <c r="A550" s="29">
        <v>10</v>
      </c>
      <c r="B550" s="123"/>
      <c r="C550" s="124"/>
      <c r="D550" s="125"/>
      <c r="E550" s="125"/>
      <c r="F550" s="126"/>
      <c r="K550" s="29">
        <v>21</v>
      </c>
      <c r="L550" s="127"/>
      <c r="M550" s="124"/>
      <c r="N550" s="125"/>
      <c r="O550" s="125"/>
      <c r="P550" s="126"/>
      <c r="R550" s="29">
        <v>32</v>
      </c>
      <c r="S550" s="123"/>
      <c r="T550" s="124"/>
      <c r="U550" s="125"/>
      <c r="V550" s="125"/>
      <c r="W550" s="126"/>
      <c r="Y550" s="29">
        <v>43</v>
      </c>
      <c r="Z550" s="127"/>
      <c r="AA550" s="124"/>
      <c r="AB550" s="125"/>
      <c r="AC550" s="125"/>
      <c r="AD550" s="126"/>
    </row>
    <row r="551" spans="1:30" ht="13.5" thickBot="1">
      <c r="A551" s="37">
        <v>11</v>
      </c>
      <c r="B551" s="123"/>
      <c r="C551" s="124"/>
      <c r="D551" s="125"/>
      <c r="E551" s="125"/>
      <c r="F551" s="126"/>
      <c r="K551" s="29">
        <v>22</v>
      </c>
      <c r="L551" s="127"/>
      <c r="M551" s="124"/>
      <c r="N551" s="125"/>
      <c r="O551" s="125"/>
      <c r="P551" s="126"/>
      <c r="R551" s="29">
        <v>33</v>
      </c>
      <c r="S551" s="123"/>
      <c r="T551" s="124"/>
      <c r="U551" s="125"/>
      <c r="V551" s="125"/>
      <c r="W551" s="126"/>
      <c r="Y551" s="31"/>
      <c r="Z551" s="32"/>
      <c r="AA551" s="33"/>
      <c r="AB551" s="33"/>
      <c r="AC551" s="38" t="s">
        <v>3</v>
      </c>
      <c r="AD551" s="35">
        <f>SUM(F541:F551)+SUM(P541:P551)+SUM(AD541:AD550)+SUM(W541:W551)</f>
        <v>0</v>
      </c>
    </row>
    <row r="552" spans="1:30">
      <c r="E552" s="39"/>
      <c r="O552" s="39"/>
      <c r="R552" s="21"/>
      <c r="V552" s="39"/>
      <c r="AC552" s="39"/>
    </row>
    <row r="553" spans="1:30">
      <c r="E553" s="39"/>
      <c r="O553" s="39"/>
      <c r="R553" s="21"/>
      <c r="V553" s="39"/>
      <c r="AC553" s="39"/>
    </row>
    <row r="554" spans="1:30">
      <c r="E554" s="39"/>
      <c r="O554" s="39"/>
      <c r="R554" s="21"/>
      <c r="V554" s="39"/>
      <c r="AC554" s="39"/>
    </row>
    <row r="555" spans="1:30">
      <c r="E555" s="39"/>
      <c r="O555" s="39"/>
      <c r="R555" s="21"/>
      <c r="V555" s="39"/>
      <c r="AC555" s="39"/>
    </row>
    <row r="556" spans="1:30">
      <c r="E556" s="39"/>
      <c r="O556" s="39"/>
      <c r="R556" s="21"/>
      <c r="V556" s="39"/>
      <c r="AC556" s="39"/>
    </row>
    <row r="557" spans="1:30">
      <c r="E557" s="39"/>
      <c r="O557" s="39"/>
      <c r="R557" s="21"/>
      <c r="V557" s="39"/>
      <c r="AC557" s="39"/>
    </row>
    <row r="558" spans="1:30" ht="13.5" thickBot="1">
      <c r="E558" s="39"/>
      <c r="O558" s="39"/>
      <c r="R558" s="21"/>
      <c r="V558" s="39"/>
      <c r="AC558" s="39"/>
    </row>
    <row r="559" spans="1:30" ht="16.5" customHeight="1">
      <c r="A559" s="24">
        <v>25</v>
      </c>
      <c r="B559" s="525" t="str">
        <f>+"מספר אסמכתא "&amp;B27&amp;"         חזרה לטבלה "</f>
        <v xml:space="preserve">מספר אסמכתא          חזרה לטבלה </v>
      </c>
      <c r="C559" s="523" t="s">
        <v>26</v>
      </c>
      <c r="D559" s="523" t="s">
        <v>139</v>
      </c>
      <c r="E559" s="523" t="s">
        <v>27</v>
      </c>
      <c r="F559" s="523" t="s">
        <v>13</v>
      </c>
      <c r="K559" s="24">
        <v>25</v>
      </c>
      <c r="L559" s="525" t="str">
        <f>+"מספר אסמכתא "&amp;B27&amp;"         חזרה לטבלה "</f>
        <v xml:space="preserve">מספר אסמכתא          חזרה לטבלה </v>
      </c>
      <c r="M559" s="523" t="s">
        <v>26</v>
      </c>
      <c r="N559" s="523" t="s">
        <v>139</v>
      </c>
      <c r="O559" s="523" t="s">
        <v>27</v>
      </c>
      <c r="P559" s="523" t="s">
        <v>13</v>
      </c>
      <c r="R559" s="24">
        <v>25</v>
      </c>
      <c r="S559" s="139"/>
      <c r="T559" s="523" t="s">
        <v>26</v>
      </c>
      <c r="U559" s="523" t="s">
        <v>139</v>
      </c>
      <c r="V559" s="523" t="s">
        <v>27</v>
      </c>
      <c r="W559" s="523" t="s">
        <v>13</v>
      </c>
      <c r="Y559" s="24">
        <v>25</v>
      </c>
      <c r="Z559" s="139"/>
      <c r="AA559" s="523" t="s">
        <v>26</v>
      </c>
      <c r="AB559" s="523" t="s">
        <v>139</v>
      </c>
      <c r="AC559" s="523" t="s">
        <v>27</v>
      </c>
      <c r="AD559" s="523" t="s">
        <v>13</v>
      </c>
    </row>
    <row r="560" spans="1:30" ht="25.5" customHeight="1">
      <c r="A560" s="26" t="s">
        <v>7</v>
      </c>
      <c r="B560" s="526"/>
      <c r="C560" s="524"/>
      <c r="D560" s="524"/>
      <c r="E560" s="524"/>
      <c r="F560" s="524"/>
      <c r="K560" s="26" t="s">
        <v>19</v>
      </c>
      <c r="L560" s="526"/>
      <c r="M560" s="524"/>
      <c r="N560" s="524"/>
      <c r="O560" s="524"/>
      <c r="P560" s="524"/>
      <c r="R560" s="26" t="s">
        <v>19</v>
      </c>
      <c r="S560" s="140" t="str">
        <f>+"מספר אסמכתא "&amp;B27&amp;"         חזרה לטבלה "</f>
        <v xml:space="preserve">מספר אסמכתא          חזרה לטבלה </v>
      </c>
      <c r="T560" s="524"/>
      <c r="U560" s="524"/>
      <c r="V560" s="524"/>
      <c r="W560" s="524"/>
      <c r="Y560" s="26" t="s">
        <v>19</v>
      </c>
      <c r="Z560" s="140" t="str">
        <f>+"מספר אסמכתא "&amp;B27&amp;"         חזרה לטבלה "</f>
        <v xml:space="preserve">מספר אסמכתא          חזרה לטבלה </v>
      </c>
      <c r="AA560" s="524"/>
      <c r="AB560" s="524"/>
      <c r="AC560" s="524"/>
      <c r="AD560" s="524"/>
    </row>
    <row r="561" spans="1:30">
      <c r="A561" s="29">
        <v>1</v>
      </c>
      <c r="B561" s="123"/>
      <c r="C561" s="124"/>
      <c r="D561" s="125"/>
      <c r="E561" s="125"/>
      <c r="F561" s="126"/>
      <c r="K561" s="29">
        <v>12</v>
      </c>
      <c r="L561" s="127"/>
      <c r="M561" s="124"/>
      <c r="N561" s="125"/>
      <c r="O561" s="125"/>
      <c r="P561" s="126"/>
      <c r="R561" s="29">
        <v>23</v>
      </c>
      <c r="S561" s="123"/>
      <c r="T561" s="124"/>
      <c r="U561" s="125"/>
      <c r="V561" s="125"/>
      <c r="W561" s="126"/>
      <c r="Y561" s="29">
        <v>34</v>
      </c>
      <c r="Z561" s="127"/>
      <c r="AA561" s="124"/>
      <c r="AB561" s="125"/>
      <c r="AC561" s="125"/>
      <c r="AD561" s="126"/>
    </row>
    <row r="562" spans="1:30">
      <c r="A562" s="29">
        <v>2</v>
      </c>
      <c r="B562" s="123"/>
      <c r="C562" s="124"/>
      <c r="D562" s="125"/>
      <c r="E562" s="125"/>
      <c r="F562" s="126"/>
      <c r="K562" s="29">
        <v>13</v>
      </c>
      <c r="L562" s="127"/>
      <c r="M562" s="124"/>
      <c r="N562" s="125"/>
      <c r="O562" s="125"/>
      <c r="P562" s="126"/>
      <c r="R562" s="29">
        <v>24</v>
      </c>
      <c r="S562" s="123"/>
      <c r="T562" s="124"/>
      <c r="U562" s="125"/>
      <c r="V562" s="125"/>
      <c r="W562" s="126"/>
      <c r="Y562" s="29">
        <v>35</v>
      </c>
      <c r="Z562" s="127"/>
      <c r="AA562" s="124"/>
      <c r="AB562" s="125"/>
      <c r="AC562" s="125"/>
      <c r="AD562" s="126"/>
    </row>
    <row r="563" spans="1:30">
      <c r="A563" s="29">
        <v>3</v>
      </c>
      <c r="B563" s="123"/>
      <c r="C563" s="124"/>
      <c r="D563" s="125"/>
      <c r="E563" s="125"/>
      <c r="F563" s="126"/>
      <c r="K563" s="29">
        <v>14</v>
      </c>
      <c r="L563" s="127"/>
      <c r="M563" s="124"/>
      <c r="N563" s="125"/>
      <c r="O563" s="125"/>
      <c r="P563" s="126"/>
      <c r="R563" s="29">
        <v>25</v>
      </c>
      <c r="S563" s="123"/>
      <c r="T563" s="124"/>
      <c r="U563" s="125"/>
      <c r="V563" s="125"/>
      <c r="W563" s="126"/>
      <c r="Y563" s="29">
        <v>36</v>
      </c>
      <c r="Z563" s="127"/>
      <c r="AA563" s="124"/>
      <c r="AB563" s="125"/>
      <c r="AC563" s="125"/>
      <c r="AD563" s="126"/>
    </row>
    <row r="564" spans="1:30">
      <c r="A564" s="29">
        <v>4</v>
      </c>
      <c r="B564" s="123"/>
      <c r="C564" s="124"/>
      <c r="D564" s="125"/>
      <c r="E564" s="125"/>
      <c r="F564" s="126"/>
      <c r="K564" s="29">
        <v>15</v>
      </c>
      <c r="L564" s="127"/>
      <c r="M564" s="124"/>
      <c r="N564" s="125"/>
      <c r="O564" s="125"/>
      <c r="P564" s="126"/>
      <c r="R564" s="29">
        <v>26</v>
      </c>
      <c r="S564" s="123"/>
      <c r="T564" s="124"/>
      <c r="U564" s="125"/>
      <c r="V564" s="125"/>
      <c r="W564" s="126"/>
      <c r="Y564" s="29">
        <v>37</v>
      </c>
      <c r="Z564" s="127"/>
      <c r="AA564" s="124"/>
      <c r="AB564" s="125"/>
      <c r="AC564" s="125"/>
      <c r="AD564" s="126"/>
    </row>
    <row r="565" spans="1:30">
      <c r="A565" s="29">
        <v>5</v>
      </c>
      <c r="B565" s="123"/>
      <c r="C565" s="124"/>
      <c r="D565" s="125"/>
      <c r="E565" s="125"/>
      <c r="F565" s="126"/>
      <c r="K565" s="29">
        <v>16</v>
      </c>
      <c r="L565" s="127"/>
      <c r="M565" s="124"/>
      <c r="N565" s="125"/>
      <c r="O565" s="125"/>
      <c r="P565" s="126"/>
      <c r="R565" s="29">
        <v>27</v>
      </c>
      <c r="S565" s="123"/>
      <c r="T565" s="124"/>
      <c r="U565" s="125"/>
      <c r="V565" s="125"/>
      <c r="W565" s="126"/>
      <c r="Y565" s="29">
        <v>38</v>
      </c>
      <c r="Z565" s="127"/>
      <c r="AA565" s="124"/>
      <c r="AB565" s="125"/>
      <c r="AC565" s="125"/>
      <c r="AD565" s="126"/>
    </row>
    <row r="566" spans="1:30">
      <c r="A566" s="29">
        <v>6</v>
      </c>
      <c r="B566" s="123"/>
      <c r="C566" s="124"/>
      <c r="D566" s="125"/>
      <c r="E566" s="125"/>
      <c r="F566" s="126"/>
      <c r="K566" s="29">
        <v>17</v>
      </c>
      <c r="L566" s="127"/>
      <c r="M566" s="124"/>
      <c r="N566" s="125"/>
      <c r="O566" s="125"/>
      <c r="P566" s="126"/>
      <c r="R566" s="29">
        <v>28</v>
      </c>
      <c r="S566" s="123"/>
      <c r="T566" s="124"/>
      <c r="U566" s="125"/>
      <c r="V566" s="125"/>
      <c r="W566" s="126"/>
      <c r="Y566" s="29">
        <v>39</v>
      </c>
      <c r="Z566" s="127"/>
      <c r="AA566" s="124"/>
      <c r="AB566" s="125"/>
      <c r="AC566" s="125"/>
      <c r="AD566" s="126"/>
    </row>
    <row r="567" spans="1:30">
      <c r="A567" s="29">
        <v>7</v>
      </c>
      <c r="B567" s="123"/>
      <c r="C567" s="124"/>
      <c r="D567" s="125"/>
      <c r="E567" s="125"/>
      <c r="F567" s="126"/>
      <c r="K567" s="29">
        <v>18</v>
      </c>
      <c r="L567" s="127"/>
      <c r="M567" s="124"/>
      <c r="N567" s="125"/>
      <c r="O567" s="125"/>
      <c r="P567" s="126"/>
      <c r="R567" s="29">
        <v>29</v>
      </c>
      <c r="S567" s="123"/>
      <c r="T567" s="124"/>
      <c r="U567" s="125"/>
      <c r="V567" s="125"/>
      <c r="W567" s="126"/>
      <c r="Y567" s="29">
        <v>40</v>
      </c>
      <c r="Z567" s="127"/>
      <c r="AA567" s="124"/>
      <c r="AB567" s="125"/>
      <c r="AC567" s="125"/>
      <c r="AD567" s="126"/>
    </row>
    <row r="568" spans="1:30">
      <c r="A568" s="29">
        <v>8</v>
      </c>
      <c r="B568" s="123"/>
      <c r="C568" s="124"/>
      <c r="D568" s="125"/>
      <c r="E568" s="125"/>
      <c r="F568" s="126"/>
      <c r="K568" s="29">
        <v>19</v>
      </c>
      <c r="L568" s="127"/>
      <c r="M568" s="124"/>
      <c r="N568" s="125"/>
      <c r="O568" s="125"/>
      <c r="P568" s="126"/>
      <c r="R568" s="29">
        <v>30</v>
      </c>
      <c r="S568" s="123"/>
      <c r="T568" s="124"/>
      <c r="U568" s="125"/>
      <c r="V568" s="125"/>
      <c r="W568" s="126"/>
      <c r="Y568" s="29">
        <v>41</v>
      </c>
      <c r="Z568" s="127"/>
      <c r="AA568" s="124"/>
      <c r="AB568" s="125"/>
      <c r="AC568" s="125"/>
      <c r="AD568" s="126"/>
    </row>
    <row r="569" spans="1:30">
      <c r="A569" s="29">
        <v>9</v>
      </c>
      <c r="B569" s="123"/>
      <c r="C569" s="124"/>
      <c r="D569" s="125"/>
      <c r="E569" s="125"/>
      <c r="F569" s="126"/>
      <c r="K569" s="29">
        <v>20</v>
      </c>
      <c r="L569" s="127"/>
      <c r="M569" s="124"/>
      <c r="N569" s="125"/>
      <c r="O569" s="125"/>
      <c r="P569" s="126"/>
      <c r="R569" s="29">
        <v>31</v>
      </c>
      <c r="S569" s="123"/>
      <c r="T569" s="124"/>
      <c r="U569" s="125"/>
      <c r="V569" s="125"/>
      <c r="W569" s="126"/>
      <c r="Y569" s="29">
        <v>42</v>
      </c>
      <c r="Z569" s="127"/>
      <c r="AA569" s="124"/>
      <c r="AB569" s="125"/>
      <c r="AC569" s="125"/>
      <c r="AD569" s="126"/>
    </row>
    <row r="570" spans="1:30">
      <c r="A570" s="29">
        <v>10</v>
      </c>
      <c r="B570" s="123"/>
      <c r="C570" s="124"/>
      <c r="D570" s="125"/>
      <c r="E570" s="125"/>
      <c r="F570" s="126"/>
      <c r="K570" s="29">
        <v>21</v>
      </c>
      <c r="L570" s="127"/>
      <c r="M570" s="124"/>
      <c r="N570" s="125"/>
      <c r="O570" s="125"/>
      <c r="P570" s="126"/>
      <c r="R570" s="29">
        <v>32</v>
      </c>
      <c r="S570" s="123"/>
      <c r="T570" s="124"/>
      <c r="U570" s="125"/>
      <c r="V570" s="125"/>
      <c r="W570" s="126"/>
      <c r="Y570" s="29">
        <v>43</v>
      </c>
      <c r="Z570" s="127"/>
      <c r="AA570" s="124"/>
      <c r="AB570" s="125"/>
      <c r="AC570" s="125"/>
      <c r="AD570" s="126"/>
    </row>
    <row r="571" spans="1:30" ht="13.5" thickBot="1">
      <c r="A571" s="37">
        <v>11</v>
      </c>
      <c r="B571" s="123"/>
      <c r="C571" s="124"/>
      <c r="D571" s="125"/>
      <c r="E571" s="125"/>
      <c r="F571" s="126"/>
      <c r="K571" s="29">
        <v>22</v>
      </c>
      <c r="L571" s="127"/>
      <c r="M571" s="124"/>
      <c r="N571" s="125"/>
      <c r="O571" s="125"/>
      <c r="P571" s="126"/>
      <c r="R571" s="29">
        <v>33</v>
      </c>
      <c r="S571" s="123"/>
      <c r="T571" s="124"/>
      <c r="U571" s="125"/>
      <c r="V571" s="125"/>
      <c r="W571" s="126"/>
      <c r="Y571" s="31"/>
      <c r="Z571" s="32"/>
      <c r="AA571" s="33"/>
      <c r="AB571" s="33"/>
      <c r="AC571" s="38" t="s">
        <v>3</v>
      </c>
      <c r="AD571" s="35">
        <f>SUM(F561:F571)+SUM(P561:P571)+SUM(AD561:AD570)+SUM(W561:W571)</f>
        <v>0</v>
      </c>
    </row>
    <row r="572" spans="1:30">
      <c r="E572" s="39"/>
      <c r="O572" s="39"/>
      <c r="R572" s="21"/>
      <c r="V572" s="39"/>
      <c r="AC572" s="39"/>
    </row>
    <row r="573" spans="1:30">
      <c r="E573" s="39"/>
      <c r="O573" s="39"/>
      <c r="R573" s="21"/>
      <c r="V573" s="39"/>
      <c r="AC573" s="39"/>
    </row>
    <row r="574" spans="1:30">
      <c r="E574" s="39"/>
      <c r="O574" s="39"/>
      <c r="R574" s="21"/>
      <c r="V574" s="39"/>
      <c r="AC574" s="39"/>
    </row>
    <row r="575" spans="1:30">
      <c r="E575" s="39"/>
      <c r="O575" s="39"/>
      <c r="R575" s="21"/>
      <c r="V575" s="39"/>
      <c r="AC575" s="39"/>
    </row>
    <row r="576" spans="1:30">
      <c r="E576" s="39"/>
      <c r="O576" s="39"/>
      <c r="R576" s="21"/>
      <c r="V576" s="39"/>
      <c r="AC576" s="39"/>
    </row>
    <row r="577" spans="1:30">
      <c r="E577" s="39"/>
      <c r="O577" s="39"/>
      <c r="R577" s="21"/>
      <c r="V577" s="39"/>
      <c r="AC577" s="39"/>
    </row>
    <row r="578" spans="1:30" ht="13.5" thickBot="1">
      <c r="E578" s="39"/>
      <c r="O578" s="39"/>
      <c r="R578" s="21"/>
      <c r="V578" s="39"/>
      <c r="AC578" s="39"/>
    </row>
    <row r="579" spans="1:30" ht="16.5" customHeight="1">
      <c r="A579" s="24">
        <v>26</v>
      </c>
      <c r="B579" s="525" t="str">
        <f>+"מספר אסמכתא "&amp;B28&amp;"         חזרה לטבלה "</f>
        <v xml:space="preserve">מספר אסמכתא          חזרה לטבלה </v>
      </c>
      <c r="C579" s="523" t="s">
        <v>26</v>
      </c>
      <c r="D579" s="523" t="s">
        <v>139</v>
      </c>
      <c r="E579" s="523" t="s">
        <v>27</v>
      </c>
      <c r="F579" s="523" t="s">
        <v>13</v>
      </c>
      <c r="K579" s="24">
        <v>26</v>
      </c>
      <c r="L579" s="525" t="str">
        <f>+"מספר אסמכתא "&amp;B28&amp;"         חזרה לטבלה "</f>
        <v xml:space="preserve">מספר אסמכתא          חזרה לטבלה </v>
      </c>
      <c r="M579" s="523" t="s">
        <v>26</v>
      </c>
      <c r="N579" s="523" t="s">
        <v>139</v>
      </c>
      <c r="O579" s="523" t="s">
        <v>27</v>
      </c>
      <c r="P579" s="523" t="s">
        <v>13</v>
      </c>
      <c r="R579" s="24">
        <v>26</v>
      </c>
      <c r="S579" s="139"/>
      <c r="T579" s="523" t="s">
        <v>26</v>
      </c>
      <c r="U579" s="523" t="s">
        <v>139</v>
      </c>
      <c r="V579" s="523" t="s">
        <v>27</v>
      </c>
      <c r="W579" s="523" t="s">
        <v>13</v>
      </c>
      <c r="Y579" s="24">
        <v>26</v>
      </c>
      <c r="Z579" s="139"/>
      <c r="AA579" s="523" t="s">
        <v>26</v>
      </c>
      <c r="AB579" s="523" t="s">
        <v>139</v>
      </c>
      <c r="AC579" s="523" t="s">
        <v>27</v>
      </c>
      <c r="AD579" s="523" t="s">
        <v>13</v>
      </c>
    </row>
    <row r="580" spans="1:30" ht="25.5" customHeight="1">
      <c r="A580" s="26" t="s">
        <v>7</v>
      </c>
      <c r="B580" s="526"/>
      <c r="C580" s="524"/>
      <c r="D580" s="524"/>
      <c r="E580" s="524"/>
      <c r="F580" s="524"/>
      <c r="K580" s="26" t="s">
        <v>19</v>
      </c>
      <c r="L580" s="526"/>
      <c r="M580" s="524"/>
      <c r="N580" s="524"/>
      <c r="O580" s="524"/>
      <c r="P580" s="524"/>
      <c r="R580" s="26" t="s">
        <v>19</v>
      </c>
      <c r="S580" s="140" t="str">
        <f>+"מספר אסמכתא "&amp;B28&amp;"         חזרה לטבלה "</f>
        <v xml:space="preserve">מספר אסמכתא          חזרה לטבלה </v>
      </c>
      <c r="T580" s="524"/>
      <c r="U580" s="524"/>
      <c r="V580" s="524"/>
      <c r="W580" s="524"/>
      <c r="Y580" s="26" t="s">
        <v>19</v>
      </c>
      <c r="Z580" s="140" t="str">
        <f>+"מספר אסמכתא "&amp;B28&amp;"         חזרה לטבלה "</f>
        <v xml:space="preserve">מספר אסמכתא          חזרה לטבלה </v>
      </c>
      <c r="AA580" s="524"/>
      <c r="AB580" s="524"/>
      <c r="AC580" s="524"/>
      <c r="AD580" s="524"/>
    </row>
    <row r="581" spans="1:30">
      <c r="A581" s="29">
        <v>1</v>
      </c>
      <c r="B581" s="123"/>
      <c r="C581" s="124"/>
      <c r="D581" s="125"/>
      <c r="E581" s="125"/>
      <c r="F581" s="126"/>
      <c r="K581" s="29">
        <v>12</v>
      </c>
      <c r="L581" s="127"/>
      <c r="M581" s="124"/>
      <c r="N581" s="125"/>
      <c r="O581" s="125"/>
      <c r="P581" s="126"/>
      <c r="R581" s="29">
        <v>23</v>
      </c>
      <c r="S581" s="123"/>
      <c r="T581" s="124"/>
      <c r="U581" s="125"/>
      <c r="V581" s="125"/>
      <c r="W581" s="126"/>
      <c r="Y581" s="29">
        <v>34</v>
      </c>
      <c r="Z581" s="127"/>
      <c r="AA581" s="124"/>
      <c r="AB581" s="125"/>
      <c r="AC581" s="125"/>
      <c r="AD581" s="126"/>
    </row>
    <row r="582" spans="1:30">
      <c r="A582" s="29">
        <v>2</v>
      </c>
      <c r="B582" s="123"/>
      <c r="C582" s="124"/>
      <c r="D582" s="125"/>
      <c r="E582" s="125"/>
      <c r="F582" s="126"/>
      <c r="K582" s="29">
        <v>13</v>
      </c>
      <c r="L582" s="127"/>
      <c r="M582" s="124"/>
      <c r="N582" s="125"/>
      <c r="O582" s="125"/>
      <c r="P582" s="126"/>
      <c r="R582" s="29">
        <v>24</v>
      </c>
      <c r="S582" s="123"/>
      <c r="T582" s="124"/>
      <c r="U582" s="125"/>
      <c r="V582" s="125"/>
      <c r="W582" s="126"/>
      <c r="Y582" s="29">
        <v>35</v>
      </c>
      <c r="Z582" s="127"/>
      <c r="AA582" s="124"/>
      <c r="AB582" s="125"/>
      <c r="AC582" s="125"/>
      <c r="AD582" s="126"/>
    </row>
    <row r="583" spans="1:30">
      <c r="A583" s="29">
        <v>3</v>
      </c>
      <c r="B583" s="123"/>
      <c r="C583" s="124"/>
      <c r="D583" s="125"/>
      <c r="E583" s="125"/>
      <c r="F583" s="126"/>
      <c r="K583" s="29">
        <v>14</v>
      </c>
      <c r="L583" s="127"/>
      <c r="M583" s="124"/>
      <c r="N583" s="125"/>
      <c r="O583" s="125"/>
      <c r="P583" s="126"/>
      <c r="R583" s="29">
        <v>25</v>
      </c>
      <c r="S583" s="123"/>
      <c r="T583" s="124"/>
      <c r="U583" s="125"/>
      <c r="V583" s="125"/>
      <c r="W583" s="126"/>
      <c r="Y583" s="29">
        <v>36</v>
      </c>
      <c r="Z583" s="127"/>
      <c r="AA583" s="124"/>
      <c r="AB583" s="125"/>
      <c r="AC583" s="125"/>
      <c r="AD583" s="126"/>
    </row>
    <row r="584" spans="1:30">
      <c r="A584" s="29">
        <v>4</v>
      </c>
      <c r="B584" s="123"/>
      <c r="C584" s="124"/>
      <c r="D584" s="125"/>
      <c r="E584" s="125"/>
      <c r="F584" s="126"/>
      <c r="K584" s="29">
        <v>15</v>
      </c>
      <c r="L584" s="127"/>
      <c r="M584" s="124"/>
      <c r="N584" s="125"/>
      <c r="O584" s="125"/>
      <c r="P584" s="126"/>
      <c r="R584" s="29">
        <v>26</v>
      </c>
      <c r="S584" s="123"/>
      <c r="T584" s="124"/>
      <c r="U584" s="125"/>
      <c r="V584" s="125"/>
      <c r="W584" s="126"/>
      <c r="Y584" s="29">
        <v>37</v>
      </c>
      <c r="Z584" s="127"/>
      <c r="AA584" s="124"/>
      <c r="AB584" s="125"/>
      <c r="AC584" s="125"/>
      <c r="AD584" s="126"/>
    </row>
    <row r="585" spans="1:30">
      <c r="A585" s="29">
        <v>5</v>
      </c>
      <c r="B585" s="123"/>
      <c r="C585" s="124"/>
      <c r="D585" s="125"/>
      <c r="E585" s="125"/>
      <c r="F585" s="126"/>
      <c r="K585" s="29">
        <v>16</v>
      </c>
      <c r="L585" s="127"/>
      <c r="M585" s="124"/>
      <c r="N585" s="125"/>
      <c r="O585" s="125"/>
      <c r="P585" s="126"/>
      <c r="R585" s="29">
        <v>27</v>
      </c>
      <c r="S585" s="123"/>
      <c r="T585" s="124"/>
      <c r="U585" s="125"/>
      <c r="V585" s="125"/>
      <c r="W585" s="126"/>
      <c r="Y585" s="29">
        <v>38</v>
      </c>
      <c r="Z585" s="127"/>
      <c r="AA585" s="124"/>
      <c r="AB585" s="125"/>
      <c r="AC585" s="125"/>
      <c r="AD585" s="126"/>
    </row>
    <row r="586" spans="1:30">
      <c r="A586" s="29">
        <v>6</v>
      </c>
      <c r="B586" s="123"/>
      <c r="C586" s="124"/>
      <c r="D586" s="125"/>
      <c r="E586" s="125"/>
      <c r="F586" s="126"/>
      <c r="K586" s="29">
        <v>17</v>
      </c>
      <c r="L586" s="127"/>
      <c r="M586" s="124"/>
      <c r="N586" s="125"/>
      <c r="O586" s="125"/>
      <c r="P586" s="126"/>
      <c r="R586" s="29">
        <v>28</v>
      </c>
      <c r="S586" s="123"/>
      <c r="T586" s="124"/>
      <c r="U586" s="125"/>
      <c r="V586" s="125"/>
      <c r="W586" s="126"/>
      <c r="Y586" s="29">
        <v>39</v>
      </c>
      <c r="Z586" s="127"/>
      <c r="AA586" s="124"/>
      <c r="AB586" s="125"/>
      <c r="AC586" s="125"/>
      <c r="AD586" s="126"/>
    </row>
    <row r="587" spans="1:30">
      <c r="A587" s="29">
        <v>7</v>
      </c>
      <c r="B587" s="123"/>
      <c r="C587" s="124"/>
      <c r="D587" s="125"/>
      <c r="E587" s="125"/>
      <c r="F587" s="126"/>
      <c r="K587" s="29">
        <v>18</v>
      </c>
      <c r="L587" s="127"/>
      <c r="M587" s="124"/>
      <c r="N587" s="125"/>
      <c r="O587" s="125"/>
      <c r="P587" s="126"/>
      <c r="R587" s="29">
        <v>29</v>
      </c>
      <c r="S587" s="123"/>
      <c r="T587" s="124"/>
      <c r="U587" s="125"/>
      <c r="V587" s="125"/>
      <c r="W587" s="126"/>
      <c r="Y587" s="29">
        <v>40</v>
      </c>
      <c r="Z587" s="127"/>
      <c r="AA587" s="124"/>
      <c r="AB587" s="125"/>
      <c r="AC587" s="125"/>
      <c r="AD587" s="126"/>
    </row>
    <row r="588" spans="1:30">
      <c r="A588" s="29">
        <v>8</v>
      </c>
      <c r="B588" s="123"/>
      <c r="C588" s="124"/>
      <c r="D588" s="125"/>
      <c r="E588" s="125"/>
      <c r="F588" s="126"/>
      <c r="K588" s="29">
        <v>19</v>
      </c>
      <c r="L588" s="127"/>
      <c r="M588" s="124"/>
      <c r="N588" s="125"/>
      <c r="O588" s="125"/>
      <c r="P588" s="126"/>
      <c r="R588" s="29">
        <v>30</v>
      </c>
      <c r="S588" s="123"/>
      <c r="T588" s="124"/>
      <c r="U588" s="125"/>
      <c r="V588" s="125"/>
      <c r="W588" s="126"/>
      <c r="Y588" s="29">
        <v>41</v>
      </c>
      <c r="Z588" s="127"/>
      <c r="AA588" s="124"/>
      <c r="AB588" s="125"/>
      <c r="AC588" s="125"/>
      <c r="AD588" s="126"/>
    </row>
    <row r="589" spans="1:30">
      <c r="A589" s="29">
        <v>9</v>
      </c>
      <c r="B589" s="123"/>
      <c r="C589" s="124"/>
      <c r="D589" s="125"/>
      <c r="E589" s="125"/>
      <c r="F589" s="126"/>
      <c r="K589" s="29">
        <v>20</v>
      </c>
      <c r="L589" s="127"/>
      <c r="M589" s="124"/>
      <c r="N589" s="125"/>
      <c r="O589" s="125"/>
      <c r="P589" s="126"/>
      <c r="R589" s="29">
        <v>31</v>
      </c>
      <c r="S589" s="123"/>
      <c r="T589" s="124"/>
      <c r="U589" s="125"/>
      <c r="V589" s="125"/>
      <c r="W589" s="126"/>
      <c r="Y589" s="29">
        <v>42</v>
      </c>
      <c r="Z589" s="127"/>
      <c r="AA589" s="124"/>
      <c r="AB589" s="125"/>
      <c r="AC589" s="125"/>
      <c r="AD589" s="126"/>
    </row>
    <row r="590" spans="1:30">
      <c r="A590" s="29">
        <v>10</v>
      </c>
      <c r="B590" s="123"/>
      <c r="C590" s="124"/>
      <c r="D590" s="125"/>
      <c r="E590" s="125"/>
      <c r="F590" s="126"/>
      <c r="K590" s="29">
        <v>21</v>
      </c>
      <c r="L590" s="127"/>
      <c r="M590" s="124"/>
      <c r="N590" s="125"/>
      <c r="O590" s="125"/>
      <c r="P590" s="126"/>
      <c r="R590" s="29">
        <v>32</v>
      </c>
      <c r="S590" s="123"/>
      <c r="T590" s="124"/>
      <c r="U590" s="125"/>
      <c r="V590" s="125"/>
      <c r="W590" s="126"/>
      <c r="Y590" s="29">
        <v>43</v>
      </c>
      <c r="Z590" s="127"/>
      <c r="AA590" s="124"/>
      <c r="AB590" s="125"/>
      <c r="AC590" s="125"/>
      <c r="AD590" s="126"/>
    </row>
    <row r="591" spans="1:30" ht="13.5" thickBot="1">
      <c r="A591" s="37">
        <v>11</v>
      </c>
      <c r="B591" s="123"/>
      <c r="C591" s="124"/>
      <c r="D591" s="125"/>
      <c r="E591" s="125"/>
      <c r="F591" s="126"/>
      <c r="K591" s="29">
        <v>22</v>
      </c>
      <c r="L591" s="127"/>
      <c r="M591" s="124"/>
      <c r="N591" s="125"/>
      <c r="O591" s="125"/>
      <c r="P591" s="126"/>
      <c r="R591" s="29">
        <v>33</v>
      </c>
      <c r="S591" s="123"/>
      <c r="T591" s="124"/>
      <c r="U591" s="125"/>
      <c r="V591" s="125"/>
      <c r="W591" s="126"/>
      <c r="Y591" s="31"/>
      <c r="Z591" s="32"/>
      <c r="AA591" s="33"/>
      <c r="AB591" s="33"/>
      <c r="AC591" s="38" t="s">
        <v>3</v>
      </c>
      <c r="AD591" s="35">
        <f>SUM(F581:F591)+SUM(P581:P591)+SUM(AD581:AD590)+SUM(W581:W591)</f>
        <v>0</v>
      </c>
    </row>
    <row r="592" spans="1:30">
      <c r="E592" s="39"/>
      <c r="R592" s="21"/>
      <c r="V592" s="39"/>
      <c r="AC592" s="39"/>
    </row>
    <row r="593" spans="1:30">
      <c r="E593" s="39"/>
      <c r="R593" s="21"/>
      <c r="V593" s="39"/>
      <c r="AC593" s="39"/>
    </row>
    <row r="594" spans="1:30">
      <c r="E594" s="39"/>
      <c r="R594" s="21"/>
      <c r="V594" s="39"/>
      <c r="AC594" s="39"/>
    </row>
    <row r="595" spans="1:30">
      <c r="E595" s="39"/>
      <c r="R595" s="21"/>
      <c r="V595" s="39"/>
      <c r="AC595" s="39"/>
    </row>
    <row r="596" spans="1:30">
      <c r="E596" s="39"/>
      <c r="R596" s="21"/>
      <c r="V596" s="39"/>
      <c r="AC596" s="39"/>
    </row>
    <row r="597" spans="1:30">
      <c r="E597" s="39"/>
      <c r="R597" s="21"/>
      <c r="V597" s="39"/>
      <c r="AC597" s="39"/>
    </row>
    <row r="598" spans="1:30" ht="13.5" thickBot="1">
      <c r="E598" s="39"/>
      <c r="R598" s="21"/>
      <c r="V598" s="39"/>
      <c r="AC598" s="39"/>
    </row>
    <row r="599" spans="1:30" ht="16.5" customHeight="1">
      <c r="A599" s="24">
        <v>27</v>
      </c>
      <c r="B599" s="525" t="str">
        <f>+"מספר אסמכתא "&amp;B29&amp;"         חזרה לטבלה "</f>
        <v xml:space="preserve">מספר אסמכתא          חזרה לטבלה </v>
      </c>
      <c r="C599" s="523" t="s">
        <v>26</v>
      </c>
      <c r="D599" s="523" t="s">
        <v>139</v>
      </c>
      <c r="E599" s="523" t="s">
        <v>27</v>
      </c>
      <c r="F599" s="523" t="s">
        <v>13</v>
      </c>
      <c r="K599" s="24">
        <v>27</v>
      </c>
      <c r="L599" s="525" t="str">
        <f>+"מספר אסמכתא "&amp;B29&amp;"         חזרה לטבלה "</f>
        <v xml:space="preserve">מספר אסמכתא          חזרה לטבלה </v>
      </c>
      <c r="M599" s="523" t="s">
        <v>26</v>
      </c>
      <c r="N599" s="523" t="s">
        <v>139</v>
      </c>
      <c r="O599" s="523" t="s">
        <v>27</v>
      </c>
      <c r="P599" s="523" t="s">
        <v>13</v>
      </c>
      <c r="R599" s="24">
        <v>27</v>
      </c>
      <c r="S599" s="139"/>
      <c r="T599" s="523" t="s">
        <v>26</v>
      </c>
      <c r="U599" s="523" t="s">
        <v>139</v>
      </c>
      <c r="V599" s="523" t="s">
        <v>27</v>
      </c>
      <c r="W599" s="523" t="s">
        <v>13</v>
      </c>
      <c r="Y599" s="24">
        <v>27</v>
      </c>
      <c r="Z599" s="139"/>
      <c r="AA599" s="523" t="s">
        <v>26</v>
      </c>
      <c r="AB599" s="523" t="s">
        <v>139</v>
      </c>
      <c r="AC599" s="523" t="s">
        <v>27</v>
      </c>
      <c r="AD599" s="523" t="s">
        <v>13</v>
      </c>
    </row>
    <row r="600" spans="1:30" ht="25.5" customHeight="1">
      <c r="A600" s="26" t="s">
        <v>7</v>
      </c>
      <c r="B600" s="526"/>
      <c r="C600" s="524"/>
      <c r="D600" s="524"/>
      <c r="E600" s="524"/>
      <c r="F600" s="524"/>
      <c r="K600" s="26" t="s">
        <v>19</v>
      </c>
      <c r="L600" s="526"/>
      <c r="M600" s="524"/>
      <c r="N600" s="524"/>
      <c r="O600" s="524"/>
      <c r="P600" s="524"/>
      <c r="R600" s="26" t="s">
        <v>19</v>
      </c>
      <c r="S600" s="140" t="str">
        <f>+"מספר אסמכתא "&amp;BT29&amp;"         חזרה לטבלה "</f>
        <v xml:space="preserve">מספר אסמכתא          חזרה לטבלה </v>
      </c>
      <c r="T600" s="524"/>
      <c r="U600" s="524"/>
      <c r="V600" s="524"/>
      <c r="W600" s="524"/>
      <c r="Y600" s="26" t="s">
        <v>19</v>
      </c>
      <c r="Z600" s="140" t="str">
        <f>+"מספר אסמכתא "&amp;B29&amp;"         חזרה לטבלה "</f>
        <v xml:space="preserve">מספר אסמכתא          חזרה לטבלה </v>
      </c>
      <c r="AA600" s="524"/>
      <c r="AB600" s="524"/>
      <c r="AC600" s="524"/>
      <c r="AD600" s="524"/>
    </row>
    <row r="601" spans="1:30">
      <c r="A601" s="29">
        <v>1</v>
      </c>
      <c r="B601" s="123"/>
      <c r="C601" s="124"/>
      <c r="D601" s="125"/>
      <c r="E601" s="125"/>
      <c r="F601" s="126"/>
      <c r="K601" s="29">
        <v>12</v>
      </c>
      <c r="L601" s="127"/>
      <c r="M601" s="124"/>
      <c r="N601" s="125"/>
      <c r="O601" s="125"/>
      <c r="P601" s="126"/>
      <c r="R601" s="29">
        <v>23</v>
      </c>
      <c r="S601" s="123"/>
      <c r="T601" s="124"/>
      <c r="U601" s="125"/>
      <c r="V601" s="125"/>
      <c r="W601" s="126"/>
      <c r="Y601" s="29">
        <v>34</v>
      </c>
      <c r="Z601" s="127"/>
      <c r="AA601" s="124"/>
      <c r="AB601" s="125"/>
      <c r="AC601" s="125"/>
      <c r="AD601" s="126"/>
    </row>
    <row r="602" spans="1:30">
      <c r="A602" s="29">
        <v>2</v>
      </c>
      <c r="B602" s="123"/>
      <c r="C602" s="124"/>
      <c r="D602" s="125"/>
      <c r="E602" s="125"/>
      <c r="F602" s="126"/>
      <c r="K602" s="29">
        <v>13</v>
      </c>
      <c r="L602" s="127"/>
      <c r="M602" s="124"/>
      <c r="N602" s="125"/>
      <c r="O602" s="125"/>
      <c r="P602" s="126"/>
      <c r="R602" s="29">
        <v>24</v>
      </c>
      <c r="S602" s="123"/>
      <c r="T602" s="124"/>
      <c r="U602" s="125"/>
      <c r="V602" s="125"/>
      <c r="W602" s="126"/>
      <c r="Y602" s="29">
        <v>35</v>
      </c>
      <c r="Z602" s="127"/>
      <c r="AA602" s="124"/>
      <c r="AB602" s="125"/>
      <c r="AC602" s="125"/>
      <c r="AD602" s="126"/>
    </row>
    <row r="603" spans="1:30">
      <c r="A603" s="29">
        <v>3</v>
      </c>
      <c r="B603" s="123"/>
      <c r="C603" s="124"/>
      <c r="D603" s="125"/>
      <c r="E603" s="125"/>
      <c r="F603" s="126"/>
      <c r="K603" s="29">
        <v>14</v>
      </c>
      <c r="L603" s="127"/>
      <c r="M603" s="124"/>
      <c r="N603" s="125"/>
      <c r="O603" s="125"/>
      <c r="P603" s="126"/>
      <c r="R603" s="29">
        <v>25</v>
      </c>
      <c r="S603" s="123"/>
      <c r="T603" s="124"/>
      <c r="U603" s="125"/>
      <c r="V603" s="125"/>
      <c r="W603" s="126"/>
      <c r="Y603" s="29">
        <v>36</v>
      </c>
      <c r="Z603" s="127"/>
      <c r="AA603" s="124"/>
      <c r="AB603" s="125"/>
      <c r="AC603" s="125"/>
      <c r="AD603" s="126"/>
    </row>
    <row r="604" spans="1:30">
      <c r="A604" s="29">
        <v>4</v>
      </c>
      <c r="B604" s="123"/>
      <c r="C604" s="124"/>
      <c r="D604" s="125"/>
      <c r="E604" s="125"/>
      <c r="F604" s="126"/>
      <c r="K604" s="29">
        <v>15</v>
      </c>
      <c r="L604" s="127"/>
      <c r="M604" s="124"/>
      <c r="N604" s="125"/>
      <c r="O604" s="125"/>
      <c r="P604" s="126"/>
      <c r="R604" s="29">
        <v>26</v>
      </c>
      <c r="S604" s="123"/>
      <c r="T604" s="124"/>
      <c r="U604" s="125"/>
      <c r="V604" s="125"/>
      <c r="W604" s="126"/>
      <c r="Y604" s="29">
        <v>37</v>
      </c>
      <c r="Z604" s="127"/>
      <c r="AA604" s="124"/>
      <c r="AB604" s="125"/>
      <c r="AC604" s="125"/>
      <c r="AD604" s="126"/>
    </row>
    <row r="605" spans="1:30">
      <c r="A605" s="29">
        <v>5</v>
      </c>
      <c r="B605" s="123"/>
      <c r="C605" s="124"/>
      <c r="D605" s="125"/>
      <c r="E605" s="125"/>
      <c r="F605" s="126"/>
      <c r="K605" s="29">
        <v>16</v>
      </c>
      <c r="L605" s="127"/>
      <c r="M605" s="124"/>
      <c r="N605" s="125"/>
      <c r="O605" s="125"/>
      <c r="P605" s="126"/>
      <c r="R605" s="29">
        <v>27</v>
      </c>
      <c r="S605" s="123"/>
      <c r="T605" s="124"/>
      <c r="U605" s="125"/>
      <c r="V605" s="125"/>
      <c r="W605" s="126"/>
      <c r="Y605" s="29">
        <v>38</v>
      </c>
      <c r="Z605" s="127"/>
      <c r="AA605" s="124"/>
      <c r="AB605" s="125"/>
      <c r="AC605" s="125"/>
      <c r="AD605" s="126"/>
    </row>
    <row r="606" spans="1:30">
      <c r="A606" s="29">
        <v>6</v>
      </c>
      <c r="B606" s="123"/>
      <c r="C606" s="124"/>
      <c r="D606" s="125"/>
      <c r="E606" s="125"/>
      <c r="F606" s="126"/>
      <c r="K606" s="29">
        <v>17</v>
      </c>
      <c r="L606" s="127"/>
      <c r="M606" s="124"/>
      <c r="N606" s="125"/>
      <c r="O606" s="125"/>
      <c r="P606" s="126"/>
      <c r="R606" s="29">
        <v>28</v>
      </c>
      <c r="S606" s="123"/>
      <c r="T606" s="124"/>
      <c r="U606" s="125"/>
      <c r="V606" s="125"/>
      <c r="W606" s="126"/>
      <c r="Y606" s="29">
        <v>39</v>
      </c>
      <c r="Z606" s="127"/>
      <c r="AA606" s="124"/>
      <c r="AB606" s="125"/>
      <c r="AC606" s="125"/>
      <c r="AD606" s="126"/>
    </row>
    <row r="607" spans="1:30">
      <c r="A607" s="29">
        <v>7</v>
      </c>
      <c r="B607" s="123"/>
      <c r="C607" s="124"/>
      <c r="D607" s="125"/>
      <c r="E607" s="125"/>
      <c r="F607" s="126"/>
      <c r="K607" s="29">
        <v>18</v>
      </c>
      <c r="L607" s="127"/>
      <c r="M607" s="124"/>
      <c r="N607" s="125"/>
      <c r="O607" s="125"/>
      <c r="P607" s="126"/>
      <c r="R607" s="29">
        <v>29</v>
      </c>
      <c r="S607" s="123"/>
      <c r="T607" s="124"/>
      <c r="U607" s="125"/>
      <c r="V607" s="125"/>
      <c r="W607" s="126"/>
      <c r="Y607" s="29">
        <v>40</v>
      </c>
      <c r="Z607" s="127"/>
      <c r="AA607" s="124"/>
      <c r="AB607" s="125"/>
      <c r="AC607" s="125"/>
      <c r="AD607" s="126"/>
    </row>
    <row r="608" spans="1:30">
      <c r="A608" s="29">
        <v>8</v>
      </c>
      <c r="B608" s="123"/>
      <c r="C608" s="124"/>
      <c r="D608" s="125"/>
      <c r="E608" s="125"/>
      <c r="F608" s="126"/>
      <c r="K608" s="29">
        <v>19</v>
      </c>
      <c r="L608" s="127"/>
      <c r="M608" s="124"/>
      <c r="N608" s="125"/>
      <c r="O608" s="125"/>
      <c r="P608" s="126"/>
      <c r="R608" s="29">
        <v>30</v>
      </c>
      <c r="S608" s="123"/>
      <c r="T608" s="124"/>
      <c r="U608" s="125"/>
      <c r="V608" s="125"/>
      <c r="W608" s="126"/>
      <c r="Y608" s="29">
        <v>41</v>
      </c>
      <c r="Z608" s="127"/>
      <c r="AA608" s="124"/>
      <c r="AB608" s="125"/>
      <c r="AC608" s="125"/>
      <c r="AD608" s="126"/>
    </row>
    <row r="609" spans="1:30">
      <c r="A609" s="29">
        <v>9</v>
      </c>
      <c r="B609" s="123"/>
      <c r="C609" s="124"/>
      <c r="D609" s="125"/>
      <c r="E609" s="125"/>
      <c r="F609" s="126"/>
      <c r="K609" s="29">
        <v>20</v>
      </c>
      <c r="L609" s="127"/>
      <c r="M609" s="124"/>
      <c r="N609" s="125"/>
      <c r="O609" s="125"/>
      <c r="P609" s="126"/>
      <c r="R609" s="29">
        <v>31</v>
      </c>
      <c r="S609" s="123"/>
      <c r="T609" s="124"/>
      <c r="U609" s="125"/>
      <c r="V609" s="125"/>
      <c r="W609" s="126"/>
      <c r="Y609" s="29">
        <v>42</v>
      </c>
      <c r="Z609" s="127"/>
      <c r="AA609" s="124"/>
      <c r="AB609" s="125"/>
      <c r="AC609" s="125"/>
      <c r="AD609" s="126"/>
    </row>
    <row r="610" spans="1:30">
      <c r="A610" s="29">
        <v>10</v>
      </c>
      <c r="B610" s="123"/>
      <c r="C610" s="124"/>
      <c r="D610" s="125"/>
      <c r="E610" s="125"/>
      <c r="F610" s="126"/>
      <c r="K610" s="29">
        <v>21</v>
      </c>
      <c r="L610" s="127"/>
      <c r="M610" s="124"/>
      <c r="N610" s="125"/>
      <c r="O610" s="125"/>
      <c r="P610" s="126"/>
      <c r="R610" s="29">
        <v>32</v>
      </c>
      <c r="S610" s="123"/>
      <c r="T610" s="124"/>
      <c r="U610" s="125"/>
      <c r="V610" s="125"/>
      <c r="W610" s="126"/>
      <c r="Y610" s="29">
        <v>43</v>
      </c>
      <c r="Z610" s="127"/>
      <c r="AA610" s="124"/>
      <c r="AB610" s="125"/>
      <c r="AC610" s="125"/>
      <c r="AD610" s="126"/>
    </row>
    <row r="611" spans="1:30" ht="13.5" thickBot="1">
      <c r="A611" s="37">
        <v>11</v>
      </c>
      <c r="B611" s="123"/>
      <c r="C611" s="124"/>
      <c r="D611" s="125"/>
      <c r="E611" s="125"/>
      <c r="F611" s="126"/>
      <c r="K611" s="29">
        <v>22</v>
      </c>
      <c r="L611" s="127"/>
      <c r="M611" s="124"/>
      <c r="N611" s="125"/>
      <c r="O611" s="125"/>
      <c r="P611" s="126"/>
      <c r="R611" s="29">
        <v>33</v>
      </c>
      <c r="S611" s="123"/>
      <c r="T611" s="124"/>
      <c r="U611" s="125"/>
      <c r="V611" s="125"/>
      <c r="W611" s="126"/>
      <c r="Y611" s="31"/>
      <c r="Z611" s="32"/>
      <c r="AA611" s="33"/>
      <c r="AB611" s="33"/>
      <c r="AC611" s="38" t="s">
        <v>3</v>
      </c>
      <c r="AD611" s="35">
        <f>SUM(F601:F611)+SUM(P601:P611)+SUM(AD601:AD610)+SUM(W601:W611)</f>
        <v>0</v>
      </c>
    </row>
    <row r="612" spans="1:30">
      <c r="E612" s="39"/>
      <c r="O612" s="39"/>
      <c r="R612" s="21"/>
      <c r="V612" s="39"/>
      <c r="AC612" s="39"/>
    </row>
    <row r="613" spans="1:30">
      <c r="E613" s="39"/>
      <c r="O613" s="39"/>
      <c r="R613" s="21"/>
      <c r="V613" s="39"/>
      <c r="AC613" s="39"/>
    </row>
    <row r="614" spans="1:30">
      <c r="E614" s="39"/>
      <c r="O614" s="39"/>
      <c r="R614" s="21"/>
      <c r="V614" s="39"/>
      <c r="AC614" s="39"/>
    </row>
    <row r="615" spans="1:30">
      <c r="E615" s="39"/>
      <c r="O615" s="39"/>
      <c r="R615" s="21"/>
      <c r="V615" s="39"/>
      <c r="AC615" s="39"/>
    </row>
    <row r="616" spans="1:30">
      <c r="E616" s="39"/>
      <c r="O616" s="39"/>
      <c r="R616" s="21"/>
      <c r="V616" s="39"/>
      <c r="AC616" s="39"/>
    </row>
    <row r="617" spans="1:30">
      <c r="E617" s="39"/>
      <c r="O617" s="39"/>
      <c r="R617" s="21"/>
      <c r="V617" s="39"/>
      <c r="AC617" s="39"/>
    </row>
    <row r="618" spans="1:30" ht="13.5" thickBot="1">
      <c r="E618" s="39"/>
      <c r="O618" s="39"/>
      <c r="R618" s="21"/>
      <c r="V618" s="39"/>
      <c r="AC618" s="39"/>
    </row>
    <row r="619" spans="1:30" ht="16.5" customHeight="1">
      <c r="A619" s="24">
        <v>28</v>
      </c>
      <c r="B619" s="525" t="str">
        <f>+"מספר אסמכתא "&amp;B30&amp;"         חזרה לטבלה "</f>
        <v xml:space="preserve">מספר אסמכתא          חזרה לטבלה </v>
      </c>
      <c r="C619" s="523" t="s">
        <v>26</v>
      </c>
      <c r="D619" s="523" t="s">
        <v>139</v>
      </c>
      <c r="E619" s="523" t="s">
        <v>27</v>
      </c>
      <c r="F619" s="523" t="s">
        <v>13</v>
      </c>
      <c r="K619" s="24">
        <v>28</v>
      </c>
      <c r="L619" s="525" t="str">
        <f>+"מספר אסמכתא "&amp;B30&amp;"         חזרה לטבלה "</f>
        <v xml:space="preserve">מספר אסמכתא          חזרה לטבלה </v>
      </c>
      <c r="M619" s="523" t="s">
        <v>26</v>
      </c>
      <c r="N619" s="523" t="s">
        <v>139</v>
      </c>
      <c r="O619" s="523" t="s">
        <v>27</v>
      </c>
      <c r="P619" s="523" t="s">
        <v>13</v>
      </c>
      <c r="R619" s="24">
        <v>28</v>
      </c>
      <c r="S619" s="139"/>
      <c r="T619" s="523" t="s">
        <v>26</v>
      </c>
      <c r="U619" s="523" t="s">
        <v>139</v>
      </c>
      <c r="V619" s="523" t="s">
        <v>27</v>
      </c>
      <c r="W619" s="523" t="s">
        <v>13</v>
      </c>
      <c r="Y619" s="24">
        <v>28</v>
      </c>
      <c r="Z619" s="139"/>
      <c r="AA619" s="523" t="s">
        <v>26</v>
      </c>
      <c r="AB619" s="523" t="s">
        <v>139</v>
      </c>
      <c r="AC619" s="523" t="s">
        <v>27</v>
      </c>
      <c r="AD619" s="523" t="s">
        <v>13</v>
      </c>
    </row>
    <row r="620" spans="1:30" ht="25.5" customHeight="1">
      <c r="A620" s="26" t="s">
        <v>7</v>
      </c>
      <c r="B620" s="526"/>
      <c r="C620" s="524"/>
      <c r="D620" s="524"/>
      <c r="E620" s="524"/>
      <c r="F620" s="524"/>
      <c r="K620" s="26" t="s">
        <v>19</v>
      </c>
      <c r="L620" s="526"/>
      <c r="M620" s="524"/>
      <c r="N620" s="524"/>
      <c r="O620" s="524"/>
      <c r="P620" s="524"/>
      <c r="R620" s="26" t="s">
        <v>19</v>
      </c>
      <c r="S620" s="140" t="str">
        <f>+"מספר אסמכתא "&amp;B30&amp;"         חזרה לטבלה "</f>
        <v xml:space="preserve">מספר אסמכתא          חזרה לטבלה </v>
      </c>
      <c r="T620" s="524"/>
      <c r="U620" s="524"/>
      <c r="V620" s="524"/>
      <c r="W620" s="524"/>
      <c r="Y620" s="26" t="s">
        <v>19</v>
      </c>
      <c r="Z620" s="140" t="str">
        <f>+"מספר אסמכתא "&amp;B30&amp;"         חזרה לטבלה "</f>
        <v xml:space="preserve">מספר אסמכתא          חזרה לטבלה </v>
      </c>
      <c r="AA620" s="524"/>
      <c r="AB620" s="524"/>
      <c r="AC620" s="524"/>
      <c r="AD620" s="524"/>
    </row>
    <row r="621" spans="1:30">
      <c r="A621" s="29">
        <v>1</v>
      </c>
      <c r="B621" s="123"/>
      <c r="C621" s="124"/>
      <c r="D621" s="125"/>
      <c r="E621" s="125"/>
      <c r="F621" s="126"/>
      <c r="K621" s="29">
        <v>12</v>
      </c>
      <c r="L621" s="127"/>
      <c r="M621" s="124"/>
      <c r="N621" s="125"/>
      <c r="O621" s="125"/>
      <c r="P621" s="126"/>
      <c r="R621" s="29">
        <v>23</v>
      </c>
      <c r="S621" s="123"/>
      <c r="T621" s="124"/>
      <c r="U621" s="125"/>
      <c r="V621" s="125"/>
      <c r="W621" s="126"/>
      <c r="Y621" s="29">
        <v>34</v>
      </c>
      <c r="Z621" s="127"/>
      <c r="AA621" s="124"/>
      <c r="AB621" s="125"/>
      <c r="AC621" s="125"/>
      <c r="AD621" s="126"/>
    </row>
    <row r="622" spans="1:30">
      <c r="A622" s="29">
        <v>2</v>
      </c>
      <c r="B622" s="123"/>
      <c r="C622" s="124"/>
      <c r="D622" s="125"/>
      <c r="E622" s="125"/>
      <c r="F622" s="126"/>
      <c r="K622" s="29">
        <v>13</v>
      </c>
      <c r="L622" s="127"/>
      <c r="M622" s="124"/>
      <c r="N622" s="125"/>
      <c r="O622" s="125"/>
      <c r="P622" s="126"/>
      <c r="R622" s="29">
        <v>24</v>
      </c>
      <c r="S622" s="123"/>
      <c r="T622" s="124"/>
      <c r="U622" s="125"/>
      <c r="V622" s="125"/>
      <c r="W622" s="126"/>
      <c r="Y622" s="29">
        <v>35</v>
      </c>
      <c r="Z622" s="127"/>
      <c r="AA622" s="124"/>
      <c r="AB622" s="125"/>
      <c r="AC622" s="125"/>
      <c r="AD622" s="126"/>
    </row>
    <row r="623" spans="1:30">
      <c r="A623" s="29">
        <v>3</v>
      </c>
      <c r="B623" s="123"/>
      <c r="C623" s="124"/>
      <c r="D623" s="125"/>
      <c r="E623" s="125"/>
      <c r="F623" s="126"/>
      <c r="K623" s="29">
        <v>14</v>
      </c>
      <c r="L623" s="127"/>
      <c r="M623" s="124"/>
      <c r="N623" s="125"/>
      <c r="O623" s="125"/>
      <c r="P623" s="126"/>
      <c r="R623" s="29">
        <v>25</v>
      </c>
      <c r="S623" s="123"/>
      <c r="T623" s="124"/>
      <c r="U623" s="125"/>
      <c r="V623" s="125"/>
      <c r="W623" s="126"/>
      <c r="Y623" s="29">
        <v>36</v>
      </c>
      <c r="Z623" s="127"/>
      <c r="AA623" s="124"/>
      <c r="AB623" s="125"/>
      <c r="AC623" s="125"/>
      <c r="AD623" s="126"/>
    </row>
    <row r="624" spans="1:30">
      <c r="A624" s="29">
        <v>4</v>
      </c>
      <c r="B624" s="123"/>
      <c r="C624" s="124"/>
      <c r="D624" s="125"/>
      <c r="E624" s="125"/>
      <c r="F624" s="126"/>
      <c r="K624" s="29">
        <v>15</v>
      </c>
      <c r="L624" s="127"/>
      <c r="M624" s="124"/>
      <c r="N624" s="125"/>
      <c r="O624" s="125"/>
      <c r="P624" s="126"/>
      <c r="R624" s="29">
        <v>26</v>
      </c>
      <c r="S624" s="123"/>
      <c r="T624" s="124"/>
      <c r="U624" s="125"/>
      <c r="V624" s="125"/>
      <c r="W624" s="126"/>
      <c r="Y624" s="29">
        <v>37</v>
      </c>
      <c r="Z624" s="127"/>
      <c r="AA624" s="124"/>
      <c r="AB624" s="125"/>
      <c r="AC624" s="125"/>
      <c r="AD624" s="126"/>
    </row>
    <row r="625" spans="1:30">
      <c r="A625" s="29">
        <v>5</v>
      </c>
      <c r="B625" s="123"/>
      <c r="C625" s="124"/>
      <c r="D625" s="125"/>
      <c r="E625" s="125"/>
      <c r="F625" s="126"/>
      <c r="K625" s="29">
        <v>16</v>
      </c>
      <c r="L625" s="127"/>
      <c r="M625" s="124"/>
      <c r="N625" s="125"/>
      <c r="O625" s="125"/>
      <c r="P625" s="126"/>
      <c r="R625" s="29">
        <v>27</v>
      </c>
      <c r="S625" s="123"/>
      <c r="T625" s="124"/>
      <c r="U625" s="125"/>
      <c r="V625" s="125"/>
      <c r="W625" s="126"/>
      <c r="Y625" s="29">
        <v>38</v>
      </c>
      <c r="Z625" s="127"/>
      <c r="AA625" s="124"/>
      <c r="AB625" s="125"/>
      <c r="AC625" s="125"/>
      <c r="AD625" s="126"/>
    </row>
    <row r="626" spans="1:30">
      <c r="A626" s="29">
        <v>6</v>
      </c>
      <c r="B626" s="123"/>
      <c r="C626" s="124"/>
      <c r="D626" s="125"/>
      <c r="E626" s="125"/>
      <c r="F626" s="126"/>
      <c r="K626" s="29">
        <v>17</v>
      </c>
      <c r="L626" s="127"/>
      <c r="M626" s="124"/>
      <c r="N626" s="125"/>
      <c r="O626" s="125"/>
      <c r="P626" s="126"/>
      <c r="R626" s="29">
        <v>28</v>
      </c>
      <c r="S626" s="123"/>
      <c r="T626" s="124"/>
      <c r="U626" s="125"/>
      <c r="V626" s="125"/>
      <c r="W626" s="126"/>
      <c r="Y626" s="29">
        <v>39</v>
      </c>
      <c r="Z626" s="127"/>
      <c r="AA626" s="124"/>
      <c r="AB626" s="125"/>
      <c r="AC626" s="125"/>
      <c r="AD626" s="126"/>
    </row>
    <row r="627" spans="1:30">
      <c r="A627" s="29">
        <v>7</v>
      </c>
      <c r="B627" s="123"/>
      <c r="C627" s="124"/>
      <c r="D627" s="125"/>
      <c r="E627" s="125"/>
      <c r="F627" s="126"/>
      <c r="K627" s="29">
        <v>18</v>
      </c>
      <c r="L627" s="127"/>
      <c r="M627" s="124"/>
      <c r="N627" s="125"/>
      <c r="O627" s="125"/>
      <c r="P627" s="126"/>
      <c r="R627" s="29">
        <v>29</v>
      </c>
      <c r="S627" s="123"/>
      <c r="T627" s="124"/>
      <c r="U627" s="125"/>
      <c r="V627" s="125"/>
      <c r="W627" s="126"/>
      <c r="Y627" s="29">
        <v>40</v>
      </c>
      <c r="Z627" s="127"/>
      <c r="AA627" s="124"/>
      <c r="AB627" s="125"/>
      <c r="AC627" s="125"/>
      <c r="AD627" s="126"/>
    </row>
    <row r="628" spans="1:30">
      <c r="A628" s="29">
        <v>8</v>
      </c>
      <c r="B628" s="123"/>
      <c r="C628" s="124"/>
      <c r="D628" s="125"/>
      <c r="E628" s="125"/>
      <c r="F628" s="126"/>
      <c r="K628" s="29">
        <v>19</v>
      </c>
      <c r="L628" s="127"/>
      <c r="M628" s="124"/>
      <c r="N628" s="125"/>
      <c r="O628" s="125"/>
      <c r="P628" s="126"/>
      <c r="R628" s="29">
        <v>30</v>
      </c>
      <c r="S628" s="123"/>
      <c r="T628" s="124"/>
      <c r="U628" s="125"/>
      <c r="V628" s="125"/>
      <c r="W628" s="126"/>
      <c r="Y628" s="29">
        <v>41</v>
      </c>
      <c r="Z628" s="127"/>
      <c r="AA628" s="124"/>
      <c r="AB628" s="125"/>
      <c r="AC628" s="125"/>
      <c r="AD628" s="126"/>
    </row>
    <row r="629" spans="1:30">
      <c r="A629" s="29">
        <v>9</v>
      </c>
      <c r="B629" s="123"/>
      <c r="C629" s="124"/>
      <c r="D629" s="125"/>
      <c r="E629" s="125"/>
      <c r="F629" s="126"/>
      <c r="K629" s="29">
        <v>20</v>
      </c>
      <c r="L629" s="127"/>
      <c r="M629" s="124"/>
      <c r="N629" s="125"/>
      <c r="O629" s="125"/>
      <c r="P629" s="126"/>
      <c r="R629" s="29">
        <v>31</v>
      </c>
      <c r="S629" s="123"/>
      <c r="T629" s="124"/>
      <c r="U629" s="125"/>
      <c r="V629" s="125"/>
      <c r="W629" s="126"/>
      <c r="Y629" s="29">
        <v>42</v>
      </c>
      <c r="Z629" s="127"/>
      <c r="AA629" s="124"/>
      <c r="AB629" s="125"/>
      <c r="AC629" s="125"/>
      <c r="AD629" s="126"/>
    </row>
    <row r="630" spans="1:30">
      <c r="A630" s="29">
        <v>10</v>
      </c>
      <c r="B630" s="123"/>
      <c r="C630" s="124"/>
      <c r="D630" s="125"/>
      <c r="E630" s="125"/>
      <c r="F630" s="126"/>
      <c r="K630" s="29">
        <v>21</v>
      </c>
      <c r="L630" s="127"/>
      <c r="M630" s="124"/>
      <c r="N630" s="125"/>
      <c r="O630" s="125"/>
      <c r="P630" s="126"/>
      <c r="R630" s="29">
        <v>32</v>
      </c>
      <c r="S630" s="123"/>
      <c r="T630" s="124"/>
      <c r="U630" s="125"/>
      <c r="V630" s="125"/>
      <c r="W630" s="126"/>
      <c r="Y630" s="29">
        <v>43</v>
      </c>
      <c r="Z630" s="127"/>
      <c r="AA630" s="124"/>
      <c r="AB630" s="125"/>
      <c r="AC630" s="125"/>
      <c r="AD630" s="126"/>
    </row>
    <row r="631" spans="1:30" ht="13.5" thickBot="1">
      <c r="A631" s="37">
        <v>11</v>
      </c>
      <c r="B631" s="123"/>
      <c r="C631" s="124"/>
      <c r="D631" s="125"/>
      <c r="E631" s="125"/>
      <c r="F631" s="126"/>
      <c r="K631" s="29">
        <v>22</v>
      </c>
      <c r="L631" s="127"/>
      <c r="M631" s="124"/>
      <c r="N631" s="125"/>
      <c r="O631" s="125"/>
      <c r="P631" s="126"/>
      <c r="R631" s="29">
        <v>33</v>
      </c>
      <c r="S631" s="123"/>
      <c r="T631" s="124"/>
      <c r="U631" s="125"/>
      <c r="V631" s="125"/>
      <c r="W631" s="126"/>
      <c r="Y631" s="31"/>
      <c r="Z631" s="32"/>
      <c r="AA631" s="33"/>
      <c r="AB631" s="33"/>
      <c r="AC631" s="38" t="s">
        <v>3</v>
      </c>
      <c r="AD631" s="35">
        <f>SUM(F621:F631)+SUM(P621:P631)+SUM(AD621:AD630)+SUM(W621:W631)</f>
        <v>0</v>
      </c>
    </row>
    <row r="632" spans="1:30">
      <c r="E632" s="39"/>
      <c r="O632" s="39"/>
      <c r="R632" s="21"/>
      <c r="V632" s="39"/>
      <c r="AC632" s="39"/>
    </row>
    <row r="633" spans="1:30">
      <c r="E633" s="39"/>
      <c r="O633" s="39"/>
      <c r="R633" s="21"/>
      <c r="V633" s="39"/>
      <c r="AC633" s="39"/>
    </row>
    <row r="634" spans="1:30">
      <c r="E634" s="39"/>
      <c r="O634" s="39"/>
      <c r="R634" s="21"/>
      <c r="V634" s="39"/>
      <c r="AC634" s="39"/>
    </row>
    <row r="635" spans="1:30">
      <c r="E635" s="39"/>
      <c r="O635" s="39"/>
      <c r="R635" s="21"/>
      <c r="V635" s="39"/>
      <c r="AC635" s="39"/>
    </row>
    <row r="636" spans="1:30">
      <c r="E636" s="39"/>
      <c r="O636" s="39"/>
      <c r="R636" s="21"/>
      <c r="V636" s="39"/>
      <c r="AC636" s="39"/>
    </row>
    <row r="637" spans="1:30">
      <c r="E637" s="39"/>
      <c r="O637" s="39"/>
      <c r="R637" s="21"/>
      <c r="V637" s="39"/>
      <c r="AC637" s="39"/>
    </row>
    <row r="638" spans="1:30" ht="13.5" thickBot="1">
      <c r="E638" s="39"/>
      <c r="O638" s="39"/>
      <c r="R638" s="21"/>
      <c r="V638" s="39"/>
      <c r="AC638" s="39"/>
    </row>
    <row r="639" spans="1:30" ht="16.5" customHeight="1">
      <c r="A639" s="24">
        <v>29</v>
      </c>
      <c r="B639" s="525" t="str">
        <f>+"מספר אסמכתא "&amp;B31&amp;"         חזרה לטבלה "</f>
        <v xml:space="preserve">מספר אסמכתא          חזרה לטבלה </v>
      </c>
      <c r="C639" s="523" t="s">
        <v>26</v>
      </c>
      <c r="D639" s="523" t="s">
        <v>139</v>
      </c>
      <c r="E639" s="523" t="s">
        <v>27</v>
      </c>
      <c r="F639" s="523" t="s">
        <v>13</v>
      </c>
      <c r="K639" s="24">
        <v>29</v>
      </c>
      <c r="L639" s="525" t="str">
        <f>+"מספר אסמכתא "&amp;B31&amp;"         חזרה לטבלה "</f>
        <v xml:space="preserve">מספר אסמכתא          חזרה לטבלה </v>
      </c>
      <c r="M639" s="523" t="s">
        <v>26</v>
      </c>
      <c r="N639" s="523" t="s">
        <v>139</v>
      </c>
      <c r="O639" s="523" t="s">
        <v>27</v>
      </c>
      <c r="P639" s="523" t="s">
        <v>13</v>
      </c>
      <c r="R639" s="24">
        <v>29</v>
      </c>
      <c r="S639" s="139"/>
      <c r="T639" s="523" t="s">
        <v>26</v>
      </c>
      <c r="U639" s="523" t="s">
        <v>139</v>
      </c>
      <c r="V639" s="523" t="s">
        <v>27</v>
      </c>
      <c r="W639" s="523" t="s">
        <v>13</v>
      </c>
      <c r="Y639" s="24">
        <v>29</v>
      </c>
      <c r="Z639" s="139"/>
      <c r="AA639" s="523" t="s">
        <v>26</v>
      </c>
      <c r="AB639" s="523" t="s">
        <v>139</v>
      </c>
      <c r="AC639" s="523" t="s">
        <v>27</v>
      </c>
      <c r="AD639" s="523" t="s">
        <v>13</v>
      </c>
    </row>
    <row r="640" spans="1:30" ht="25.5" customHeight="1">
      <c r="A640" s="26" t="s">
        <v>7</v>
      </c>
      <c r="B640" s="526"/>
      <c r="C640" s="524"/>
      <c r="D640" s="524"/>
      <c r="E640" s="524"/>
      <c r="F640" s="524"/>
      <c r="K640" s="26" t="s">
        <v>19</v>
      </c>
      <c r="L640" s="526"/>
      <c r="M640" s="524"/>
      <c r="N640" s="524"/>
      <c r="O640" s="524"/>
      <c r="P640" s="524"/>
      <c r="R640" s="26" t="s">
        <v>19</v>
      </c>
      <c r="S640" s="140" t="str">
        <f>+"מספר אסמכתא "&amp;B31&amp;"         חזרה לטבלה "</f>
        <v xml:space="preserve">מספר אסמכתא          חזרה לטבלה </v>
      </c>
      <c r="T640" s="524"/>
      <c r="U640" s="524"/>
      <c r="V640" s="524"/>
      <c r="W640" s="524"/>
      <c r="Y640" s="26" t="s">
        <v>19</v>
      </c>
      <c r="Z640" s="140" t="str">
        <f>+"מספר אסמכתא "&amp;B31&amp;"         חזרה לטבלה "</f>
        <v xml:space="preserve">מספר אסמכתא          חזרה לטבלה </v>
      </c>
      <c r="AA640" s="524"/>
      <c r="AB640" s="524"/>
      <c r="AC640" s="524"/>
      <c r="AD640" s="524"/>
    </row>
    <row r="641" spans="1:30">
      <c r="A641" s="29">
        <v>1</v>
      </c>
      <c r="B641" s="123"/>
      <c r="C641" s="124"/>
      <c r="D641" s="125"/>
      <c r="E641" s="125"/>
      <c r="F641" s="126"/>
      <c r="K641" s="29">
        <v>12</v>
      </c>
      <c r="L641" s="127"/>
      <c r="M641" s="124"/>
      <c r="N641" s="125"/>
      <c r="O641" s="125"/>
      <c r="P641" s="126"/>
      <c r="R641" s="29">
        <v>23</v>
      </c>
      <c r="S641" s="123"/>
      <c r="T641" s="124"/>
      <c r="U641" s="125"/>
      <c r="V641" s="125"/>
      <c r="W641" s="126"/>
      <c r="Y641" s="29">
        <v>34</v>
      </c>
      <c r="Z641" s="127"/>
      <c r="AA641" s="124"/>
      <c r="AB641" s="125"/>
      <c r="AC641" s="125"/>
      <c r="AD641" s="126"/>
    </row>
    <row r="642" spans="1:30">
      <c r="A642" s="29">
        <v>2</v>
      </c>
      <c r="B642" s="123"/>
      <c r="C642" s="124"/>
      <c r="D642" s="125"/>
      <c r="E642" s="125"/>
      <c r="F642" s="126"/>
      <c r="K642" s="29">
        <v>13</v>
      </c>
      <c r="L642" s="127"/>
      <c r="M642" s="124"/>
      <c r="N642" s="125"/>
      <c r="O642" s="125"/>
      <c r="P642" s="126"/>
      <c r="R642" s="29">
        <v>24</v>
      </c>
      <c r="S642" s="123"/>
      <c r="T642" s="124"/>
      <c r="U642" s="125"/>
      <c r="V642" s="125"/>
      <c r="W642" s="126"/>
      <c r="Y642" s="29">
        <v>35</v>
      </c>
      <c r="Z642" s="127"/>
      <c r="AA642" s="124"/>
      <c r="AB642" s="125"/>
      <c r="AC642" s="125"/>
      <c r="AD642" s="126"/>
    </row>
    <row r="643" spans="1:30">
      <c r="A643" s="29">
        <v>3</v>
      </c>
      <c r="B643" s="123"/>
      <c r="C643" s="124"/>
      <c r="D643" s="125"/>
      <c r="E643" s="125"/>
      <c r="F643" s="126"/>
      <c r="K643" s="29">
        <v>14</v>
      </c>
      <c r="L643" s="127"/>
      <c r="M643" s="124"/>
      <c r="N643" s="125"/>
      <c r="O643" s="125"/>
      <c r="P643" s="126"/>
      <c r="R643" s="29">
        <v>25</v>
      </c>
      <c r="S643" s="123"/>
      <c r="T643" s="124"/>
      <c r="U643" s="125"/>
      <c r="V643" s="125"/>
      <c r="W643" s="126"/>
      <c r="Y643" s="29">
        <v>36</v>
      </c>
      <c r="Z643" s="127"/>
      <c r="AA643" s="124"/>
      <c r="AB643" s="125"/>
      <c r="AC643" s="125"/>
      <c r="AD643" s="126"/>
    </row>
    <row r="644" spans="1:30">
      <c r="A644" s="29">
        <v>4</v>
      </c>
      <c r="B644" s="123"/>
      <c r="C644" s="124"/>
      <c r="D644" s="125"/>
      <c r="E644" s="125"/>
      <c r="F644" s="126"/>
      <c r="K644" s="29">
        <v>15</v>
      </c>
      <c r="L644" s="127"/>
      <c r="M644" s="124"/>
      <c r="N644" s="125"/>
      <c r="O644" s="125"/>
      <c r="P644" s="126"/>
      <c r="R644" s="29">
        <v>26</v>
      </c>
      <c r="S644" s="123"/>
      <c r="T644" s="124"/>
      <c r="U644" s="125"/>
      <c r="V644" s="125"/>
      <c r="W644" s="126"/>
      <c r="Y644" s="29">
        <v>37</v>
      </c>
      <c r="Z644" s="127"/>
      <c r="AA644" s="124"/>
      <c r="AB644" s="125"/>
      <c r="AC644" s="125"/>
      <c r="AD644" s="126"/>
    </row>
    <row r="645" spans="1:30">
      <c r="A645" s="29">
        <v>5</v>
      </c>
      <c r="B645" s="123"/>
      <c r="C645" s="124"/>
      <c r="D645" s="125"/>
      <c r="E645" s="125"/>
      <c r="F645" s="126"/>
      <c r="K645" s="29">
        <v>16</v>
      </c>
      <c r="L645" s="127"/>
      <c r="M645" s="124"/>
      <c r="N645" s="125"/>
      <c r="O645" s="125"/>
      <c r="P645" s="126"/>
      <c r="R645" s="29">
        <v>27</v>
      </c>
      <c r="S645" s="123"/>
      <c r="T645" s="124"/>
      <c r="U645" s="125"/>
      <c r="V645" s="125"/>
      <c r="W645" s="126"/>
      <c r="Y645" s="29">
        <v>38</v>
      </c>
      <c r="Z645" s="127"/>
      <c r="AA645" s="124"/>
      <c r="AB645" s="125"/>
      <c r="AC645" s="125"/>
      <c r="AD645" s="126"/>
    </row>
    <row r="646" spans="1:30">
      <c r="A646" s="29">
        <v>6</v>
      </c>
      <c r="B646" s="123"/>
      <c r="C646" s="124"/>
      <c r="D646" s="125"/>
      <c r="E646" s="125"/>
      <c r="F646" s="126"/>
      <c r="K646" s="29">
        <v>17</v>
      </c>
      <c r="L646" s="127"/>
      <c r="M646" s="124"/>
      <c r="N646" s="125"/>
      <c r="O646" s="125"/>
      <c r="P646" s="126"/>
      <c r="R646" s="29">
        <v>28</v>
      </c>
      <c r="S646" s="123"/>
      <c r="T646" s="124"/>
      <c r="U646" s="125"/>
      <c r="V646" s="125"/>
      <c r="W646" s="126"/>
      <c r="Y646" s="29">
        <v>39</v>
      </c>
      <c r="Z646" s="127"/>
      <c r="AA646" s="124"/>
      <c r="AB646" s="125"/>
      <c r="AC646" s="125"/>
      <c r="AD646" s="126"/>
    </row>
    <row r="647" spans="1:30">
      <c r="A647" s="29">
        <v>7</v>
      </c>
      <c r="B647" s="123"/>
      <c r="C647" s="124"/>
      <c r="D647" s="125"/>
      <c r="E647" s="125"/>
      <c r="F647" s="126"/>
      <c r="K647" s="29">
        <v>18</v>
      </c>
      <c r="L647" s="127"/>
      <c r="M647" s="124"/>
      <c r="N647" s="125"/>
      <c r="O647" s="125"/>
      <c r="P647" s="126"/>
      <c r="R647" s="29">
        <v>29</v>
      </c>
      <c r="S647" s="123"/>
      <c r="T647" s="124"/>
      <c r="U647" s="125"/>
      <c r="V647" s="125"/>
      <c r="W647" s="126"/>
      <c r="Y647" s="29">
        <v>40</v>
      </c>
      <c r="Z647" s="127"/>
      <c r="AA647" s="124"/>
      <c r="AB647" s="125"/>
      <c r="AC647" s="125"/>
      <c r="AD647" s="126"/>
    </row>
    <row r="648" spans="1:30">
      <c r="A648" s="29">
        <v>8</v>
      </c>
      <c r="B648" s="123"/>
      <c r="C648" s="124"/>
      <c r="D648" s="125"/>
      <c r="E648" s="125"/>
      <c r="F648" s="126"/>
      <c r="K648" s="29">
        <v>19</v>
      </c>
      <c r="L648" s="127"/>
      <c r="M648" s="124"/>
      <c r="N648" s="125"/>
      <c r="O648" s="125"/>
      <c r="P648" s="126"/>
      <c r="R648" s="29">
        <v>30</v>
      </c>
      <c r="S648" s="123"/>
      <c r="T648" s="124"/>
      <c r="U648" s="125"/>
      <c r="V648" s="125"/>
      <c r="W648" s="126"/>
      <c r="Y648" s="29">
        <v>41</v>
      </c>
      <c r="Z648" s="127"/>
      <c r="AA648" s="124"/>
      <c r="AB648" s="125"/>
      <c r="AC648" s="125"/>
      <c r="AD648" s="126"/>
    </row>
    <row r="649" spans="1:30">
      <c r="A649" s="29">
        <v>9</v>
      </c>
      <c r="B649" s="123"/>
      <c r="C649" s="124"/>
      <c r="D649" s="125"/>
      <c r="E649" s="125"/>
      <c r="F649" s="126"/>
      <c r="K649" s="29">
        <v>20</v>
      </c>
      <c r="L649" s="127"/>
      <c r="M649" s="124"/>
      <c r="N649" s="125"/>
      <c r="O649" s="125"/>
      <c r="P649" s="126"/>
      <c r="R649" s="29">
        <v>31</v>
      </c>
      <c r="S649" s="123"/>
      <c r="T649" s="124"/>
      <c r="U649" s="125"/>
      <c r="V649" s="125"/>
      <c r="W649" s="126"/>
      <c r="Y649" s="29">
        <v>42</v>
      </c>
      <c r="Z649" s="127"/>
      <c r="AA649" s="124"/>
      <c r="AB649" s="125"/>
      <c r="AC649" s="125"/>
      <c r="AD649" s="126"/>
    </row>
    <row r="650" spans="1:30">
      <c r="A650" s="29">
        <v>10</v>
      </c>
      <c r="B650" s="123"/>
      <c r="C650" s="124"/>
      <c r="D650" s="125"/>
      <c r="E650" s="125"/>
      <c r="F650" s="126"/>
      <c r="K650" s="29">
        <v>21</v>
      </c>
      <c r="L650" s="127"/>
      <c r="M650" s="124"/>
      <c r="N650" s="125"/>
      <c r="O650" s="125"/>
      <c r="P650" s="126"/>
      <c r="R650" s="29">
        <v>32</v>
      </c>
      <c r="S650" s="123"/>
      <c r="T650" s="124"/>
      <c r="U650" s="125"/>
      <c r="V650" s="125"/>
      <c r="W650" s="126"/>
      <c r="Y650" s="29">
        <v>43</v>
      </c>
      <c r="Z650" s="127"/>
      <c r="AA650" s="124"/>
      <c r="AB650" s="125"/>
      <c r="AC650" s="125"/>
      <c r="AD650" s="126"/>
    </row>
    <row r="651" spans="1:30" ht="13.5" thickBot="1">
      <c r="A651" s="37">
        <v>11</v>
      </c>
      <c r="B651" s="123"/>
      <c r="C651" s="124"/>
      <c r="D651" s="125"/>
      <c r="E651" s="125"/>
      <c r="F651" s="126"/>
      <c r="K651" s="29">
        <v>22</v>
      </c>
      <c r="L651" s="127"/>
      <c r="M651" s="124"/>
      <c r="N651" s="125"/>
      <c r="O651" s="125"/>
      <c r="P651" s="126"/>
      <c r="R651" s="29">
        <v>33</v>
      </c>
      <c r="S651" s="123"/>
      <c r="T651" s="124"/>
      <c r="U651" s="125"/>
      <c r="V651" s="125"/>
      <c r="W651" s="126"/>
      <c r="Y651" s="31"/>
      <c r="Z651" s="32"/>
      <c r="AA651" s="33"/>
      <c r="AB651" s="33"/>
      <c r="AC651" s="38" t="s">
        <v>3</v>
      </c>
      <c r="AD651" s="35">
        <f>SUM(F641:F651)+SUM(P641:P651)+SUM(AD641:AD650)+SUM(W641:W651)</f>
        <v>0</v>
      </c>
    </row>
    <row r="652" spans="1:30">
      <c r="E652" s="39"/>
      <c r="O652" s="39"/>
      <c r="R652" s="21"/>
      <c r="V652" s="39"/>
      <c r="AC652" s="39"/>
    </row>
    <row r="653" spans="1:30">
      <c r="E653" s="39"/>
      <c r="O653" s="39"/>
      <c r="R653" s="21"/>
      <c r="V653" s="39"/>
      <c r="AC653" s="39"/>
    </row>
    <row r="654" spans="1:30">
      <c r="E654" s="39"/>
      <c r="O654" s="39"/>
      <c r="R654" s="21"/>
      <c r="V654" s="39"/>
      <c r="AC654" s="39"/>
    </row>
    <row r="655" spans="1:30">
      <c r="E655" s="39"/>
      <c r="O655" s="39"/>
      <c r="R655" s="21"/>
      <c r="V655" s="39"/>
      <c r="AC655" s="39"/>
    </row>
    <row r="656" spans="1:30">
      <c r="E656" s="39"/>
      <c r="O656" s="39"/>
      <c r="R656" s="21"/>
      <c r="V656" s="39"/>
      <c r="AC656" s="39"/>
    </row>
    <row r="657" spans="1:30">
      <c r="E657" s="39"/>
      <c r="O657" s="39"/>
      <c r="R657" s="21"/>
      <c r="V657" s="39"/>
      <c r="AC657" s="39"/>
    </row>
    <row r="658" spans="1:30" ht="13.5" thickBot="1">
      <c r="E658" s="39"/>
      <c r="O658" s="39"/>
      <c r="R658" s="21"/>
      <c r="V658" s="39"/>
      <c r="AC658" s="39"/>
    </row>
    <row r="659" spans="1:30" ht="16.5" customHeight="1">
      <c r="A659" s="24">
        <v>30</v>
      </c>
      <c r="B659" s="525" t="str">
        <f>+"מספר אסמכתא "&amp;B32&amp;"         חזרה לטבלה "</f>
        <v xml:space="preserve">מספר אסמכתא          חזרה לטבלה </v>
      </c>
      <c r="C659" s="523" t="s">
        <v>26</v>
      </c>
      <c r="D659" s="523" t="s">
        <v>139</v>
      </c>
      <c r="E659" s="523" t="s">
        <v>27</v>
      </c>
      <c r="F659" s="523" t="s">
        <v>13</v>
      </c>
      <c r="K659" s="24">
        <v>30</v>
      </c>
      <c r="L659" s="525" t="str">
        <f>+"מספר אסמכתא "&amp;B32&amp;"         חזרה לטבלה "</f>
        <v xml:space="preserve">מספר אסמכתא          חזרה לטבלה </v>
      </c>
      <c r="M659" s="523" t="s">
        <v>26</v>
      </c>
      <c r="N659" s="523" t="s">
        <v>139</v>
      </c>
      <c r="O659" s="523" t="s">
        <v>27</v>
      </c>
      <c r="P659" s="523" t="s">
        <v>13</v>
      </c>
      <c r="R659" s="24">
        <v>30</v>
      </c>
      <c r="S659" s="139"/>
      <c r="T659" s="523" t="s">
        <v>26</v>
      </c>
      <c r="U659" s="523" t="s">
        <v>139</v>
      </c>
      <c r="V659" s="523" t="s">
        <v>27</v>
      </c>
      <c r="W659" s="523" t="s">
        <v>13</v>
      </c>
      <c r="Y659" s="24">
        <v>30</v>
      </c>
      <c r="Z659" s="139"/>
      <c r="AA659" s="523" t="s">
        <v>26</v>
      </c>
      <c r="AB659" s="523" t="s">
        <v>139</v>
      </c>
      <c r="AC659" s="523" t="s">
        <v>27</v>
      </c>
      <c r="AD659" s="523" t="s">
        <v>13</v>
      </c>
    </row>
    <row r="660" spans="1:30" ht="25.5" customHeight="1">
      <c r="A660" s="26" t="s">
        <v>7</v>
      </c>
      <c r="B660" s="526"/>
      <c r="C660" s="524"/>
      <c r="D660" s="524"/>
      <c r="E660" s="524"/>
      <c r="F660" s="524"/>
      <c r="K660" s="26" t="s">
        <v>19</v>
      </c>
      <c r="L660" s="526"/>
      <c r="M660" s="524"/>
      <c r="N660" s="524"/>
      <c r="O660" s="524"/>
      <c r="P660" s="524"/>
      <c r="R660" s="26" t="s">
        <v>19</v>
      </c>
      <c r="S660" s="140" t="str">
        <f>+"מספר אסמכתא "&amp;B32&amp;"         חזרה לטבלה "</f>
        <v xml:space="preserve">מספר אסמכתא          חזרה לטבלה </v>
      </c>
      <c r="T660" s="524"/>
      <c r="U660" s="524"/>
      <c r="V660" s="524"/>
      <c r="W660" s="524"/>
      <c r="Y660" s="26" t="s">
        <v>19</v>
      </c>
      <c r="Z660" s="140" t="str">
        <f>+"מספר אסמכתא "&amp;B32&amp;"         חזרה לטבלה "</f>
        <v xml:space="preserve">מספר אסמכתא          חזרה לטבלה </v>
      </c>
      <c r="AA660" s="524"/>
      <c r="AB660" s="524"/>
      <c r="AC660" s="524"/>
      <c r="AD660" s="524"/>
    </row>
    <row r="661" spans="1:30">
      <c r="A661" s="29">
        <v>1</v>
      </c>
      <c r="B661" s="123"/>
      <c r="C661" s="124"/>
      <c r="D661" s="125"/>
      <c r="E661" s="125"/>
      <c r="F661" s="126"/>
      <c r="K661" s="29">
        <v>12</v>
      </c>
      <c r="L661" s="127"/>
      <c r="M661" s="124"/>
      <c r="N661" s="125"/>
      <c r="O661" s="125"/>
      <c r="P661" s="126"/>
      <c r="R661" s="29">
        <v>23</v>
      </c>
      <c r="S661" s="123"/>
      <c r="T661" s="124"/>
      <c r="U661" s="125"/>
      <c r="V661" s="125"/>
      <c r="W661" s="126"/>
      <c r="Y661" s="29">
        <v>34</v>
      </c>
      <c r="Z661" s="127"/>
      <c r="AA661" s="124"/>
      <c r="AB661" s="125"/>
      <c r="AC661" s="125"/>
      <c r="AD661" s="126"/>
    </row>
    <row r="662" spans="1:30">
      <c r="A662" s="29">
        <v>2</v>
      </c>
      <c r="B662" s="123"/>
      <c r="C662" s="124"/>
      <c r="D662" s="125"/>
      <c r="E662" s="125"/>
      <c r="F662" s="126"/>
      <c r="K662" s="29">
        <v>13</v>
      </c>
      <c r="L662" s="127"/>
      <c r="M662" s="124"/>
      <c r="N662" s="125"/>
      <c r="O662" s="125"/>
      <c r="P662" s="126"/>
      <c r="R662" s="29">
        <v>24</v>
      </c>
      <c r="S662" s="123"/>
      <c r="T662" s="124"/>
      <c r="U662" s="125"/>
      <c r="V662" s="125"/>
      <c r="W662" s="126"/>
      <c r="Y662" s="29">
        <v>35</v>
      </c>
      <c r="Z662" s="127"/>
      <c r="AA662" s="124"/>
      <c r="AB662" s="125"/>
      <c r="AC662" s="125"/>
      <c r="AD662" s="126"/>
    </row>
    <row r="663" spans="1:30">
      <c r="A663" s="29">
        <v>3</v>
      </c>
      <c r="B663" s="123"/>
      <c r="C663" s="124"/>
      <c r="D663" s="125"/>
      <c r="E663" s="125"/>
      <c r="F663" s="126"/>
      <c r="K663" s="29">
        <v>14</v>
      </c>
      <c r="L663" s="127"/>
      <c r="M663" s="124"/>
      <c r="N663" s="125"/>
      <c r="O663" s="125"/>
      <c r="P663" s="126"/>
      <c r="R663" s="29">
        <v>25</v>
      </c>
      <c r="S663" s="123"/>
      <c r="T663" s="124"/>
      <c r="U663" s="125"/>
      <c r="V663" s="125"/>
      <c r="W663" s="126"/>
      <c r="Y663" s="29">
        <v>36</v>
      </c>
      <c r="Z663" s="127"/>
      <c r="AA663" s="124"/>
      <c r="AB663" s="125"/>
      <c r="AC663" s="125"/>
      <c r="AD663" s="126"/>
    </row>
    <row r="664" spans="1:30">
      <c r="A664" s="29">
        <v>4</v>
      </c>
      <c r="B664" s="123"/>
      <c r="C664" s="124"/>
      <c r="D664" s="125"/>
      <c r="E664" s="125"/>
      <c r="F664" s="126"/>
      <c r="K664" s="29">
        <v>15</v>
      </c>
      <c r="L664" s="127"/>
      <c r="M664" s="124"/>
      <c r="N664" s="125"/>
      <c r="O664" s="125"/>
      <c r="P664" s="126"/>
      <c r="R664" s="29">
        <v>26</v>
      </c>
      <c r="S664" s="123"/>
      <c r="T664" s="124"/>
      <c r="U664" s="125"/>
      <c r="V664" s="125"/>
      <c r="W664" s="126"/>
      <c r="Y664" s="29">
        <v>37</v>
      </c>
      <c r="Z664" s="127"/>
      <c r="AA664" s="124"/>
      <c r="AB664" s="125"/>
      <c r="AC664" s="125"/>
      <c r="AD664" s="126"/>
    </row>
    <row r="665" spans="1:30">
      <c r="A665" s="29">
        <v>5</v>
      </c>
      <c r="B665" s="123"/>
      <c r="C665" s="124"/>
      <c r="D665" s="125"/>
      <c r="E665" s="125"/>
      <c r="F665" s="126"/>
      <c r="K665" s="29">
        <v>16</v>
      </c>
      <c r="L665" s="127"/>
      <c r="M665" s="124"/>
      <c r="N665" s="125"/>
      <c r="O665" s="125"/>
      <c r="P665" s="126"/>
      <c r="R665" s="29">
        <v>27</v>
      </c>
      <c r="S665" s="123"/>
      <c r="T665" s="124"/>
      <c r="U665" s="125"/>
      <c r="V665" s="125"/>
      <c r="W665" s="126"/>
      <c r="Y665" s="29">
        <v>38</v>
      </c>
      <c r="Z665" s="127"/>
      <c r="AA665" s="124"/>
      <c r="AB665" s="125"/>
      <c r="AC665" s="125"/>
      <c r="AD665" s="126"/>
    </row>
    <row r="666" spans="1:30">
      <c r="A666" s="29">
        <v>6</v>
      </c>
      <c r="B666" s="123"/>
      <c r="C666" s="124"/>
      <c r="D666" s="125"/>
      <c r="E666" s="125"/>
      <c r="F666" s="126"/>
      <c r="K666" s="29">
        <v>17</v>
      </c>
      <c r="L666" s="127"/>
      <c r="M666" s="124"/>
      <c r="N666" s="125"/>
      <c r="O666" s="125"/>
      <c r="P666" s="126"/>
      <c r="R666" s="29">
        <v>28</v>
      </c>
      <c r="S666" s="123"/>
      <c r="T666" s="124"/>
      <c r="U666" s="125"/>
      <c r="V666" s="125"/>
      <c r="W666" s="126"/>
      <c r="Y666" s="29">
        <v>39</v>
      </c>
      <c r="Z666" s="127"/>
      <c r="AA666" s="124"/>
      <c r="AB666" s="125"/>
      <c r="AC666" s="125"/>
      <c r="AD666" s="126"/>
    </row>
    <row r="667" spans="1:30">
      <c r="A667" s="29">
        <v>7</v>
      </c>
      <c r="B667" s="123"/>
      <c r="C667" s="124"/>
      <c r="D667" s="125"/>
      <c r="E667" s="125"/>
      <c r="F667" s="126"/>
      <c r="K667" s="29">
        <v>18</v>
      </c>
      <c r="L667" s="127"/>
      <c r="M667" s="124"/>
      <c r="N667" s="125"/>
      <c r="O667" s="125"/>
      <c r="P667" s="126"/>
      <c r="R667" s="29">
        <v>29</v>
      </c>
      <c r="S667" s="123"/>
      <c r="T667" s="124"/>
      <c r="U667" s="125"/>
      <c r="V667" s="125"/>
      <c r="W667" s="126"/>
      <c r="Y667" s="29">
        <v>40</v>
      </c>
      <c r="Z667" s="127"/>
      <c r="AA667" s="124"/>
      <c r="AB667" s="125"/>
      <c r="AC667" s="125"/>
      <c r="AD667" s="126"/>
    </row>
    <row r="668" spans="1:30">
      <c r="A668" s="29">
        <v>8</v>
      </c>
      <c r="B668" s="123"/>
      <c r="C668" s="124"/>
      <c r="D668" s="125"/>
      <c r="E668" s="125"/>
      <c r="F668" s="126"/>
      <c r="K668" s="29">
        <v>19</v>
      </c>
      <c r="L668" s="127"/>
      <c r="M668" s="124"/>
      <c r="N668" s="125"/>
      <c r="O668" s="125"/>
      <c r="P668" s="126"/>
      <c r="R668" s="29">
        <v>30</v>
      </c>
      <c r="S668" s="123"/>
      <c r="T668" s="124"/>
      <c r="U668" s="125"/>
      <c r="V668" s="125"/>
      <c r="W668" s="126"/>
      <c r="Y668" s="29">
        <v>41</v>
      </c>
      <c r="Z668" s="127"/>
      <c r="AA668" s="124"/>
      <c r="AB668" s="125"/>
      <c r="AC668" s="125"/>
      <c r="AD668" s="126"/>
    </row>
    <row r="669" spans="1:30">
      <c r="A669" s="29">
        <v>9</v>
      </c>
      <c r="B669" s="123"/>
      <c r="C669" s="124"/>
      <c r="D669" s="125"/>
      <c r="E669" s="125"/>
      <c r="F669" s="126"/>
      <c r="K669" s="29">
        <v>20</v>
      </c>
      <c r="L669" s="127"/>
      <c r="M669" s="124"/>
      <c r="N669" s="125"/>
      <c r="O669" s="125"/>
      <c r="P669" s="126"/>
      <c r="R669" s="29">
        <v>31</v>
      </c>
      <c r="S669" s="123"/>
      <c r="T669" s="124"/>
      <c r="U669" s="125"/>
      <c r="V669" s="125"/>
      <c r="W669" s="126"/>
      <c r="Y669" s="29">
        <v>42</v>
      </c>
      <c r="Z669" s="127"/>
      <c r="AA669" s="124"/>
      <c r="AB669" s="125"/>
      <c r="AC669" s="125"/>
      <c r="AD669" s="126"/>
    </row>
    <row r="670" spans="1:30">
      <c r="A670" s="29">
        <v>10</v>
      </c>
      <c r="B670" s="123"/>
      <c r="C670" s="124"/>
      <c r="D670" s="125"/>
      <c r="E670" s="125"/>
      <c r="F670" s="126"/>
      <c r="K670" s="29">
        <v>21</v>
      </c>
      <c r="L670" s="127"/>
      <c r="M670" s="124"/>
      <c r="N670" s="125"/>
      <c r="O670" s="125"/>
      <c r="P670" s="126"/>
      <c r="R670" s="29">
        <v>32</v>
      </c>
      <c r="S670" s="123"/>
      <c r="T670" s="124"/>
      <c r="U670" s="125"/>
      <c r="V670" s="125"/>
      <c r="W670" s="126"/>
      <c r="Y670" s="29">
        <v>43</v>
      </c>
      <c r="Z670" s="127"/>
      <c r="AA670" s="124"/>
      <c r="AB670" s="125"/>
      <c r="AC670" s="125"/>
      <c r="AD670" s="126"/>
    </row>
    <row r="671" spans="1:30" ht="13.5" thickBot="1">
      <c r="A671" s="37">
        <v>11</v>
      </c>
      <c r="B671" s="123"/>
      <c r="C671" s="124"/>
      <c r="D671" s="125"/>
      <c r="E671" s="125"/>
      <c r="F671" s="126"/>
      <c r="K671" s="29">
        <v>22</v>
      </c>
      <c r="L671" s="127"/>
      <c r="M671" s="124"/>
      <c r="N671" s="125"/>
      <c r="O671" s="125"/>
      <c r="P671" s="126"/>
      <c r="R671" s="29">
        <v>33</v>
      </c>
      <c r="S671" s="123"/>
      <c r="T671" s="124"/>
      <c r="U671" s="125"/>
      <c r="V671" s="125"/>
      <c r="W671" s="126"/>
      <c r="Y671" s="31"/>
      <c r="Z671" s="32"/>
      <c r="AA671" s="33"/>
      <c r="AB671" s="33"/>
      <c r="AC671" s="38" t="s">
        <v>3</v>
      </c>
      <c r="AD671" s="35">
        <f>SUM(F661:F671)+SUM(P661:P671)+SUM(AD661:AD670)+SUM(W661:W671)</f>
        <v>0</v>
      </c>
    </row>
    <row r="678" spans="1:30" ht="13.5" thickBot="1"/>
    <row r="679" spans="1:30" ht="16.5" customHeight="1">
      <c r="A679" s="24">
        <v>31</v>
      </c>
      <c r="B679" s="525" t="str">
        <f>+"מספר אסמכתא "&amp;B33&amp;"         חזרה לטבלה "</f>
        <v xml:space="preserve">מספר אסמכתא          חזרה לטבלה </v>
      </c>
      <c r="C679" s="523" t="s">
        <v>26</v>
      </c>
      <c r="D679" s="523" t="s">
        <v>139</v>
      </c>
      <c r="E679" s="523" t="s">
        <v>27</v>
      </c>
      <c r="F679" s="523" t="s">
        <v>13</v>
      </c>
      <c r="K679" s="24">
        <v>31</v>
      </c>
      <c r="L679" s="525" t="str">
        <f>+"מספר אסמכתא "&amp;B33&amp;"         חזרה לטבלה "</f>
        <v xml:space="preserve">מספר אסמכתא          חזרה לטבלה </v>
      </c>
      <c r="M679" s="523" t="s">
        <v>26</v>
      </c>
      <c r="N679" s="523" t="s">
        <v>139</v>
      </c>
      <c r="O679" s="523" t="s">
        <v>27</v>
      </c>
      <c r="P679" s="523" t="s">
        <v>13</v>
      </c>
      <c r="R679" s="24">
        <v>31</v>
      </c>
      <c r="S679" s="139"/>
      <c r="T679" s="523" t="s">
        <v>26</v>
      </c>
      <c r="U679" s="523" t="s">
        <v>139</v>
      </c>
      <c r="V679" s="523" t="s">
        <v>27</v>
      </c>
      <c r="W679" s="523" t="s">
        <v>13</v>
      </c>
      <c r="Y679" s="24">
        <v>31</v>
      </c>
      <c r="Z679" s="139"/>
      <c r="AA679" s="523" t="s">
        <v>26</v>
      </c>
      <c r="AB679" s="523" t="s">
        <v>139</v>
      </c>
      <c r="AC679" s="523" t="s">
        <v>27</v>
      </c>
      <c r="AD679" s="523" t="s">
        <v>13</v>
      </c>
    </row>
    <row r="680" spans="1:30" ht="25.5" customHeight="1">
      <c r="A680" s="26" t="s">
        <v>7</v>
      </c>
      <c r="B680" s="526"/>
      <c r="C680" s="524"/>
      <c r="D680" s="524"/>
      <c r="E680" s="524"/>
      <c r="F680" s="524"/>
      <c r="K680" s="26" t="s">
        <v>19</v>
      </c>
      <c r="L680" s="526"/>
      <c r="M680" s="524"/>
      <c r="N680" s="524"/>
      <c r="O680" s="524"/>
      <c r="P680" s="524"/>
      <c r="R680" s="26" t="s">
        <v>19</v>
      </c>
      <c r="S680" s="140" t="str">
        <f>+"מספר אסמכתא "&amp;B132&amp;"         חזרה לטבלה "</f>
        <v xml:space="preserve">מספר אסמכתא          חזרה לטבלה </v>
      </c>
      <c r="T680" s="524"/>
      <c r="U680" s="524"/>
      <c r="V680" s="524"/>
      <c r="W680" s="524"/>
      <c r="Y680" s="26" t="s">
        <v>19</v>
      </c>
      <c r="Z680" s="140" t="str">
        <f>+"מספר אסמכתא "&amp;B132&amp;"         חזרה לטבלה "</f>
        <v xml:space="preserve">מספר אסמכתא          חזרה לטבלה </v>
      </c>
      <c r="AA680" s="524"/>
      <c r="AB680" s="524"/>
      <c r="AC680" s="524"/>
      <c r="AD680" s="524"/>
    </row>
    <row r="681" spans="1:30">
      <c r="A681" s="29">
        <v>1</v>
      </c>
      <c r="B681" s="123"/>
      <c r="C681" s="124"/>
      <c r="D681" s="125"/>
      <c r="E681" s="125"/>
      <c r="F681" s="126"/>
      <c r="K681" s="29">
        <v>12</v>
      </c>
      <c r="L681" s="127"/>
      <c r="M681" s="124"/>
      <c r="N681" s="125"/>
      <c r="O681" s="125"/>
      <c r="P681" s="126"/>
      <c r="R681" s="29">
        <v>23</v>
      </c>
      <c r="S681" s="123"/>
      <c r="T681" s="124"/>
      <c r="U681" s="125"/>
      <c r="V681" s="125"/>
      <c r="W681" s="126"/>
      <c r="Y681" s="29">
        <v>34</v>
      </c>
      <c r="Z681" s="127"/>
      <c r="AA681" s="124"/>
      <c r="AB681" s="125"/>
      <c r="AC681" s="125"/>
      <c r="AD681" s="126"/>
    </row>
    <row r="682" spans="1:30">
      <c r="A682" s="29">
        <v>2</v>
      </c>
      <c r="B682" s="123"/>
      <c r="C682" s="124"/>
      <c r="D682" s="125"/>
      <c r="E682" s="125"/>
      <c r="F682" s="126"/>
      <c r="K682" s="29">
        <v>13</v>
      </c>
      <c r="L682" s="127"/>
      <c r="M682" s="124"/>
      <c r="N682" s="125"/>
      <c r="O682" s="125"/>
      <c r="P682" s="126"/>
      <c r="R682" s="29">
        <v>24</v>
      </c>
      <c r="S682" s="123"/>
      <c r="T682" s="124"/>
      <c r="U682" s="125"/>
      <c r="V682" s="125"/>
      <c r="W682" s="126"/>
      <c r="Y682" s="29">
        <v>35</v>
      </c>
      <c r="Z682" s="127"/>
      <c r="AA682" s="124"/>
      <c r="AB682" s="125"/>
      <c r="AC682" s="125"/>
      <c r="AD682" s="126"/>
    </row>
    <row r="683" spans="1:30">
      <c r="A683" s="29">
        <v>3</v>
      </c>
      <c r="B683" s="123"/>
      <c r="C683" s="124"/>
      <c r="D683" s="125"/>
      <c r="E683" s="125"/>
      <c r="F683" s="126"/>
      <c r="K683" s="29">
        <v>14</v>
      </c>
      <c r="L683" s="127"/>
      <c r="M683" s="124"/>
      <c r="N683" s="125"/>
      <c r="O683" s="125"/>
      <c r="P683" s="126"/>
      <c r="R683" s="29">
        <v>25</v>
      </c>
      <c r="S683" s="123"/>
      <c r="T683" s="124"/>
      <c r="U683" s="125"/>
      <c r="V683" s="125"/>
      <c r="W683" s="126"/>
      <c r="Y683" s="29">
        <v>36</v>
      </c>
      <c r="Z683" s="127"/>
      <c r="AA683" s="124"/>
      <c r="AB683" s="125"/>
      <c r="AC683" s="125"/>
      <c r="AD683" s="126"/>
    </row>
    <row r="684" spans="1:30">
      <c r="A684" s="29">
        <v>4</v>
      </c>
      <c r="B684" s="123"/>
      <c r="C684" s="124"/>
      <c r="D684" s="125"/>
      <c r="E684" s="125"/>
      <c r="F684" s="126"/>
      <c r="K684" s="29">
        <v>15</v>
      </c>
      <c r="L684" s="127"/>
      <c r="M684" s="124"/>
      <c r="N684" s="125"/>
      <c r="O684" s="125"/>
      <c r="P684" s="126"/>
      <c r="R684" s="29">
        <v>26</v>
      </c>
      <c r="S684" s="123"/>
      <c r="T684" s="124"/>
      <c r="U684" s="125"/>
      <c r="V684" s="125"/>
      <c r="W684" s="126"/>
      <c r="Y684" s="29">
        <v>37</v>
      </c>
      <c r="Z684" s="127"/>
      <c r="AA684" s="124"/>
      <c r="AB684" s="125"/>
      <c r="AC684" s="125"/>
      <c r="AD684" s="126"/>
    </row>
    <row r="685" spans="1:30">
      <c r="A685" s="29">
        <v>5</v>
      </c>
      <c r="B685" s="123"/>
      <c r="C685" s="124"/>
      <c r="D685" s="125"/>
      <c r="E685" s="125"/>
      <c r="F685" s="126"/>
      <c r="K685" s="29">
        <v>16</v>
      </c>
      <c r="L685" s="127"/>
      <c r="M685" s="124"/>
      <c r="N685" s="125"/>
      <c r="O685" s="125"/>
      <c r="P685" s="126"/>
      <c r="R685" s="29">
        <v>27</v>
      </c>
      <c r="S685" s="123"/>
      <c r="T685" s="124"/>
      <c r="U685" s="125"/>
      <c r="V685" s="125"/>
      <c r="W685" s="126"/>
      <c r="Y685" s="29">
        <v>38</v>
      </c>
      <c r="Z685" s="127"/>
      <c r="AA685" s="124"/>
      <c r="AB685" s="125"/>
      <c r="AC685" s="125"/>
      <c r="AD685" s="126"/>
    </row>
    <row r="686" spans="1:30">
      <c r="A686" s="29">
        <v>6</v>
      </c>
      <c r="B686" s="123"/>
      <c r="C686" s="124"/>
      <c r="D686" s="125"/>
      <c r="E686" s="125"/>
      <c r="F686" s="126"/>
      <c r="K686" s="29">
        <v>17</v>
      </c>
      <c r="L686" s="127"/>
      <c r="M686" s="124"/>
      <c r="N686" s="125"/>
      <c r="O686" s="125"/>
      <c r="P686" s="126"/>
      <c r="R686" s="29">
        <v>28</v>
      </c>
      <c r="S686" s="123"/>
      <c r="T686" s="124"/>
      <c r="U686" s="125"/>
      <c r="V686" s="125"/>
      <c r="W686" s="126"/>
      <c r="Y686" s="29">
        <v>39</v>
      </c>
      <c r="Z686" s="127"/>
      <c r="AA686" s="124"/>
      <c r="AB686" s="125"/>
      <c r="AC686" s="125"/>
      <c r="AD686" s="126"/>
    </row>
    <row r="687" spans="1:30">
      <c r="A687" s="29">
        <v>7</v>
      </c>
      <c r="B687" s="123"/>
      <c r="C687" s="124"/>
      <c r="D687" s="125"/>
      <c r="E687" s="125"/>
      <c r="F687" s="126"/>
      <c r="K687" s="29">
        <v>18</v>
      </c>
      <c r="L687" s="127"/>
      <c r="M687" s="124"/>
      <c r="N687" s="125"/>
      <c r="O687" s="125"/>
      <c r="P687" s="126"/>
      <c r="R687" s="29">
        <v>29</v>
      </c>
      <c r="S687" s="123"/>
      <c r="T687" s="124"/>
      <c r="U687" s="125"/>
      <c r="V687" s="125"/>
      <c r="W687" s="126"/>
      <c r="Y687" s="29">
        <v>40</v>
      </c>
      <c r="Z687" s="127"/>
      <c r="AA687" s="124"/>
      <c r="AB687" s="125"/>
      <c r="AC687" s="125"/>
      <c r="AD687" s="126"/>
    </row>
    <row r="688" spans="1:30">
      <c r="A688" s="29">
        <v>8</v>
      </c>
      <c r="B688" s="123"/>
      <c r="C688" s="124"/>
      <c r="D688" s="125"/>
      <c r="E688" s="125"/>
      <c r="F688" s="126"/>
      <c r="K688" s="29">
        <v>19</v>
      </c>
      <c r="L688" s="127"/>
      <c r="M688" s="124"/>
      <c r="N688" s="125"/>
      <c r="O688" s="125"/>
      <c r="P688" s="126"/>
      <c r="R688" s="29">
        <v>30</v>
      </c>
      <c r="S688" s="123"/>
      <c r="T688" s="124"/>
      <c r="U688" s="125"/>
      <c r="V688" s="125"/>
      <c r="W688" s="126"/>
      <c r="Y688" s="29">
        <v>41</v>
      </c>
      <c r="Z688" s="127"/>
      <c r="AA688" s="124"/>
      <c r="AB688" s="125"/>
      <c r="AC688" s="125"/>
      <c r="AD688" s="126"/>
    </row>
    <row r="689" spans="1:30">
      <c r="A689" s="29">
        <v>9</v>
      </c>
      <c r="B689" s="123"/>
      <c r="C689" s="124"/>
      <c r="D689" s="125"/>
      <c r="E689" s="125"/>
      <c r="F689" s="126"/>
      <c r="K689" s="29">
        <v>20</v>
      </c>
      <c r="L689" s="127"/>
      <c r="M689" s="124"/>
      <c r="N689" s="125"/>
      <c r="O689" s="125"/>
      <c r="P689" s="126"/>
      <c r="R689" s="29">
        <v>31</v>
      </c>
      <c r="S689" s="123"/>
      <c r="T689" s="124"/>
      <c r="U689" s="125"/>
      <c r="V689" s="125"/>
      <c r="W689" s="126"/>
      <c r="Y689" s="29">
        <v>42</v>
      </c>
      <c r="Z689" s="127"/>
      <c r="AA689" s="124"/>
      <c r="AB689" s="125"/>
      <c r="AC689" s="125"/>
      <c r="AD689" s="126"/>
    </row>
    <row r="690" spans="1:30">
      <c r="A690" s="29">
        <v>10</v>
      </c>
      <c r="B690" s="123"/>
      <c r="C690" s="124"/>
      <c r="D690" s="125"/>
      <c r="E690" s="125"/>
      <c r="F690" s="126"/>
      <c r="K690" s="29">
        <v>21</v>
      </c>
      <c r="L690" s="127"/>
      <c r="M690" s="124"/>
      <c r="N690" s="125"/>
      <c r="O690" s="125"/>
      <c r="P690" s="126"/>
      <c r="R690" s="29">
        <v>32</v>
      </c>
      <c r="S690" s="123"/>
      <c r="T690" s="124"/>
      <c r="U690" s="125"/>
      <c r="V690" s="125"/>
      <c r="W690" s="126"/>
      <c r="Y690" s="29">
        <v>43</v>
      </c>
      <c r="Z690" s="127"/>
      <c r="AA690" s="124"/>
      <c r="AB690" s="125"/>
      <c r="AC690" s="125"/>
      <c r="AD690" s="126"/>
    </row>
    <row r="691" spans="1:30" ht="13.5" thickBot="1">
      <c r="A691" s="37">
        <v>11</v>
      </c>
      <c r="B691" s="123"/>
      <c r="C691" s="124"/>
      <c r="D691" s="125"/>
      <c r="E691" s="125"/>
      <c r="F691" s="126"/>
      <c r="K691" s="29">
        <v>22</v>
      </c>
      <c r="L691" s="127"/>
      <c r="M691" s="124"/>
      <c r="N691" s="125"/>
      <c r="O691" s="125"/>
      <c r="P691" s="126"/>
      <c r="R691" s="29">
        <v>33</v>
      </c>
      <c r="S691" s="123"/>
      <c r="T691" s="124"/>
      <c r="U691" s="125"/>
      <c r="V691" s="125"/>
      <c r="W691" s="126"/>
      <c r="Y691" s="31"/>
      <c r="Z691" s="32"/>
      <c r="AA691" s="33"/>
      <c r="AB691" s="33"/>
      <c r="AC691" s="38" t="s">
        <v>3</v>
      </c>
      <c r="AD691" s="35">
        <f>SUM(F681:F691)+SUM(P681:P691)+SUM(AD681:AD690)+SUM(W681:W691)</f>
        <v>0</v>
      </c>
    </row>
    <row r="692" spans="1:30">
      <c r="E692" s="39"/>
      <c r="O692" s="39"/>
      <c r="R692" s="21"/>
      <c r="V692" s="39"/>
      <c r="AC692" s="39"/>
    </row>
    <row r="693" spans="1:30">
      <c r="E693" s="39"/>
      <c r="O693" s="39"/>
      <c r="R693" s="21"/>
      <c r="V693" s="39"/>
      <c r="AC693" s="39"/>
    </row>
    <row r="694" spans="1:30">
      <c r="E694" s="39"/>
      <c r="O694" s="39"/>
      <c r="R694" s="21"/>
      <c r="V694" s="39"/>
      <c r="AC694" s="39"/>
    </row>
    <row r="695" spans="1:30">
      <c r="E695" s="39"/>
      <c r="O695" s="39"/>
      <c r="R695" s="21"/>
      <c r="V695" s="39"/>
      <c r="AC695" s="39"/>
    </row>
    <row r="696" spans="1:30">
      <c r="E696" s="39"/>
      <c r="O696" s="39"/>
      <c r="R696" s="21"/>
      <c r="V696" s="39"/>
      <c r="AC696" s="39"/>
    </row>
    <row r="697" spans="1:30">
      <c r="E697" s="39"/>
      <c r="O697" s="39"/>
      <c r="R697" s="21"/>
      <c r="V697" s="39"/>
      <c r="AC697" s="39"/>
    </row>
    <row r="698" spans="1:30" ht="13.5" thickBot="1">
      <c r="E698" s="39"/>
      <c r="O698" s="39"/>
      <c r="R698" s="21"/>
      <c r="V698" s="39"/>
      <c r="AC698" s="39"/>
    </row>
    <row r="699" spans="1:30" ht="16.5" customHeight="1">
      <c r="A699" s="24">
        <v>32</v>
      </c>
      <c r="B699" s="525" t="str">
        <f>+"מספר אסמכתא "&amp;B34&amp;"         חזרה לטבלה "</f>
        <v xml:space="preserve">מספר אסמכתא          חזרה לטבלה </v>
      </c>
      <c r="C699" s="523" t="s">
        <v>26</v>
      </c>
      <c r="D699" s="523" t="s">
        <v>139</v>
      </c>
      <c r="E699" s="523" t="s">
        <v>27</v>
      </c>
      <c r="F699" s="523" t="s">
        <v>13</v>
      </c>
      <c r="K699" s="24">
        <v>32</v>
      </c>
      <c r="L699" s="525" t="str">
        <f>+"מספר אסמכתא "&amp;B34&amp;"         חזרה לטבלה "</f>
        <v xml:space="preserve">מספר אסמכתא          חזרה לטבלה </v>
      </c>
      <c r="M699" s="523" t="s">
        <v>26</v>
      </c>
      <c r="N699" s="523" t="s">
        <v>139</v>
      </c>
      <c r="O699" s="523" t="s">
        <v>27</v>
      </c>
      <c r="P699" s="523" t="s">
        <v>13</v>
      </c>
      <c r="R699" s="24">
        <v>32</v>
      </c>
      <c r="S699" s="139"/>
      <c r="T699" s="523" t="s">
        <v>26</v>
      </c>
      <c r="U699" s="523" t="s">
        <v>139</v>
      </c>
      <c r="V699" s="523" t="s">
        <v>27</v>
      </c>
      <c r="W699" s="523" t="s">
        <v>13</v>
      </c>
      <c r="Y699" s="24">
        <v>32</v>
      </c>
      <c r="Z699" s="139"/>
      <c r="AA699" s="523" t="s">
        <v>26</v>
      </c>
      <c r="AB699" s="523" t="s">
        <v>139</v>
      </c>
      <c r="AC699" s="523" t="s">
        <v>27</v>
      </c>
      <c r="AD699" s="523" t="s">
        <v>13</v>
      </c>
    </row>
    <row r="700" spans="1:30" ht="25.5" customHeight="1">
      <c r="A700" s="26" t="s">
        <v>7</v>
      </c>
      <c r="B700" s="526"/>
      <c r="C700" s="524"/>
      <c r="D700" s="524"/>
      <c r="E700" s="524"/>
      <c r="F700" s="524"/>
      <c r="K700" s="26" t="s">
        <v>19</v>
      </c>
      <c r="L700" s="526"/>
      <c r="M700" s="524"/>
      <c r="N700" s="524"/>
      <c r="O700" s="524"/>
      <c r="P700" s="524"/>
      <c r="R700" s="26" t="s">
        <v>19</v>
      </c>
      <c r="S700" s="140" t="str">
        <f>+"מספר אסמכתא "&amp;BT133&amp;"         חזרה לטבלה "</f>
        <v xml:space="preserve">מספר אסמכתא          חזרה לטבלה </v>
      </c>
      <c r="T700" s="524"/>
      <c r="U700" s="524"/>
      <c r="V700" s="524"/>
      <c r="W700" s="524"/>
      <c r="Y700" s="26" t="s">
        <v>19</v>
      </c>
      <c r="Z700" s="140" t="str">
        <f>+"מספר אסמכתא "&amp;B133&amp;"         חזרה לטבלה "</f>
        <v xml:space="preserve">מספר אסמכתא          חזרה לטבלה </v>
      </c>
      <c r="AA700" s="524"/>
      <c r="AB700" s="524"/>
      <c r="AC700" s="524"/>
      <c r="AD700" s="524"/>
    </row>
    <row r="701" spans="1:30">
      <c r="A701" s="29">
        <v>1</v>
      </c>
      <c r="B701" s="123"/>
      <c r="C701" s="124"/>
      <c r="D701" s="125"/>
      <c r="E701" s="125"/>
      <c r="F701" s="126"/>
      <c r="K701" s="29">
        <v>12</v>
      </c>
      <c r="L701" s="127"/>
      <c r="M701" s="124"/>
      <c r="N701" s="125"/>
      <c r="O701" s="125"/>
      <c r="P701" s="126"/>
      <c r="R701" s="29">
        <v>23</v>
      </c>
      <c r="S701" s="123"/>
      <c r="T701" s="124"/>
      <c r="U701" s="125"/>
      <c r="V701" s="125"/>
      <c r="W701" s="126"/>
      <c r="Y701" s="29">
        <v>34</v>
      </c>
      <c r="Z701" s="127"/>
      <c r="AA701" s="124"/>
      <c r="AB701" s="125"/>
      <c r="AC701" s="125"/>
      <c r="AD701" s="126"/>
    </row>
    <row r="702" spans="1:30">
      <c r="A702" s="29">
        <v>2</v>
      </c>
      <c r="B702" s="123"/>
      <c r="C702" s="124"/>
      <c r="D702" s="125"/>
      <c r="E702" s="125"/>
      <c r="F702" s="126"/>
      <c r="K702" s="29">
        <v>13</v>
      </c>
      <c r="L702" s="127"/>
      <c r="M702" s="124"/>
      <c r="N702" s="125"/>
      <c r="O702" s="125"/>
      <c r="P702" s="126"/>
      <c r="R702" s="29">
        <v>24</v>
      </c>
      <c r="S702" s="123"/>
      <c r="T702" s="124"/>
      <c r="U702" s="125"/>
      <c r="V702" s="125"/>
      <c r="W702" s="126"/>
      <c r="Y702" s="29">
        <v>35</v>
      </c>
      <c r="Z702" s="127"/>
      <c r="AA702" s="124"/>
      <c r="AB702" s="125"/>
      <c r="AC702" s="125"/>
      <c r="AD702" s="126"/>
    </row>
    <row r="703" spans="1:30">
      <c r="A703" s="29">
        <v>3</v>
      </c>
      <c r="B703" s="123"/>
      <c r="C703" s="124"/>
      <c r="D703" s="125"/>
      <c r="E703" s="125"/>
      <c r="F703" s="126"/>
      <c r="K703" s="29">
        <v>14</v>
      </c>
      <c r="L703" s="127"/>
      <c r="M703" s="124"/>
      <c r="N703" s="125"/>
      <c r="O703" s="125"/>
      <c r="P703" s="126"/>
      <c r="R703" s="29">
        <v>25</v>
      </c>
      <c r="S703" s="123"/>
      <c r="T703" s="124"/>
      <c r="U703" s="125"/>
      <c r="V703" s="125"/>
      <c r="W703" s="126"/>
      <c r="Y703" s="29">
        <v>36</v>
      </c>
      <c r="Z703" s="127"/>
      <c r="AA703" s="124"/>
      <c r="AB703" s="125"/>
      <c r="AC703" s="125"/>
      <c r="AD703" s="126"/>
    </row>
    <row r="704" spans="1:30">
      <c r="A704" s="29">
        <v>4</v>
      </c>
      <c r="B704" s="123"/>
      <c r="C704" s="124"/>
      <c r="D704" s="125"/>
      <c r="E704" s="125"/>
      <c r="F704" s="126"/>
      <c r="K704" s="29">
        <v>15</v>
      </c>
      <c r="L704" s="127"/>
      <c r="M704" s="124"/>
      <c r="N704" s="125"/>
      <c r="O704" s="125"/>
      <c r="P704" s="126"/>
      <c r="R704" s="29">
        <v>26</v>
      </c>
      <c r="S704" s="123"/>
      <c r="T704" s="124"/>
      <c r="U704" s="125"/>
      <c r="V704" s="125"/>
      <c r="W704" s="126"/>
      <c r="Y704" s="29">
        <v>37</v>
      </c>
      <c r="Z704" s="127"/>
      <c r="AA704" s="124"/>
      <c r="AB704" s="125"/>
      <c r="AC704" s="125"/>
      <c r="AD704" s="126"/>
    </row>
    <row r="705" spans="1:30">
      <c r="A705" s="29">
        <v>5</v>
      </c>
      <c r="B705" s="123"/>
      <c r="C705" s="124"/>
      <c r="D705" s="125"/>
      <c r="E705" s="125"/>
      <c r="F705" s="126"/>
      <c r="K705" s="29">
        <v>16</v>
      </c>
      <c r="L705" s="127"/>
      <c r="M705" s="124"/>
      <c r="N705" s="125"/>
      <c r="O705" s="125"/>
      <c r="P705" s="126"/>
      <c r="R705" s="29">
        <v>27</v>
      </c>
      <c r="S705" s="123"/>
      <c r="T705" s="124"/>
      <c r="U705" s="125"/>
      <c r="V705" s="125"/>
      <c r="W705" s="126"/>
      <c r="Y705" s="29">
        <v>38</v>
      </c>
      <c r="Z705" s="127"/>
      <c r="AA705" s="124"/>
      <c r="AB705" s="125"/>
      <c r="AC705" s="125"/>
      <c r="AD705" s="126"/>
    </row>
    <row r="706" spans="1:30">
      <c r="A706" s="29">
        <v>6</v>
      </c>
      <c r="B706" s="123"/>
      <c r="C706" s="124"/>
      <c r="D706" s="125"/>
      <c r="E706" s="125"/>
      <c r="F706" s="126"/>
      <c r="K706" s="29">
        <v>17</v>
      </c>
      <c r="L706" s="127"/>
      <c r="M706" s="124"/>
      <c r="N706" s="125"/>
      <c r="O706" s="125"/>
      <c r="P706" s="126"/>
      <c r="R706" s="29">
        <v>28</v>
      </c>
      <c r="S706" s="123"/>
      <c r="T706" s="124"/>
      <c r="U706" s="125"/>
      <c r="V706" s="125"/>
      <c r="W706" s="126"/>
      <c r="Y706" s="29">
        <v>39</v>
      </c>
      <c r="Z706" s="127"/>
      <c r="AA706" s="124"/>
      <c r="AB706" s="125"/>
      <c r="AC706" s="125"/>
      <c r="AD706" s="126"/>
    </row>
    <row r="707" spans="1:30">
      <c r="A707" s="29">
        <v>7</v>
      </c>
      <c r="B707" s="123"/>
      <c r="C707" s="124"/>
      <c r="D707" s="125"/>
      <c r="E707" s="125"/>
      <c r="F707" s="126"/>
      <c r="K707" s="29">
        <v>18</v>
      </c>
      <c r="L707" s="127"/>
      <c r="M707" s="124"/>
      <c r="N707" s="125"/>
      <c r="O707" s="125"/>
      <c r="P707" s="126"/>
      <c r="R707" s="29">
        <v>29</v>
      </c>
      <c r="S707" s="123"/>
      <c r="T707" s="124"/>
      <c r="U707" s="125"/>
      <c r="V707" s="125"/>
      <c r="W707" s="126"/>
      <c r="Y707" s="29">
        <v>40</v>
      </c>
      <c r="Z707" s="127"/>
      <c r="AA707" s="124"/>
      <c r="AB707" s="125"/>
      <c r="AC707" s="125"/>
      <c r="AD707" s="126"/>
    </row>
    <row r="708" spans="1:30">
      <c r="A708" s="29">
        <v>8</v>
      </c>
      <c r="B708" s="123"/>
      <c r="C708" s="124"/>
      <c r="D708" s="125"/>
      <c r="E708" s="125"/>
      <c r="F708" s="126"/>
      <c r="K708" s="29">
        <v>19</v>
      </c>
      <c r="L708" s="127"/>
      <c r="M708" s="124"/>
      <c r="N708" s="125"/>
      <c r="O708" s="125"/>
      <c r="P708" s="126"/>
      <c r="R708" s="29">
        <v>30</v>
      </c>
      <c r="S708" s="123"/>
      <c r="T708" s="124"/>
      <c r="U708" s="125"/>
      <c r="V708" s="125"/>
      <c r="W708" s="126"/>
      <c r="Y708" s="29">
        <v>41</v>
      </c>
      <c r="Z708" s="127"/>
      <c r="AA708" s="124"/>
      <c r="AB708" s="125"/>
      <c r="AC708" s="125"/>
      <c r="AD708" s="126"/>
    </row>
    <row r="709" spans="1:30">
      <c r="A709" s="29">
        <v>9</v>
      </c>
      <c r="B709" s="123"/>
      <c r="C709" s="124"/>
      <c r="D709" s="125"/>
      <c r="E709" s="125"/>
      <c r="F709" s="126"/>
      <c r="K709" s="29">
        <v>20</v>
      </c>
      <c r="L709" s="127"/>
      <c r="M709" s="124"/>
      <c r="N709" s="125"/>
      <c r="O709" s="125"/>
      <c r="P709" s="126"/>
      <c r="R709" s="29">
        <v>31</v>
      </c>
      <c r="S709" s="123"/>
      <c r="T709" s="124"/>
      <c r="U709" s="125"/>
      <c r="V709" s="125"/>
      <c r="W709" s="126"/>
      <c r="Y709" s="29">
        <v>42</v>
      </c>
      <c r="Z709" s="127"/>
      <c r="AA709" s="124"/>
      <c r="AB709" s="125"/>
      <c r="AC709" s="125"/>
      <c r="AD709" s="126"/>
    </row>
    <row r="710" spans="1:30">
      <c r="A710" s="29">
        <v>10</v>
      </c>
      <c r="B710" s="123"/>
      <c r="C710" s="124"/>
      <c r="D710" s="125"/>
      <c r="E710" s="125"/>
      <c r="F710" s="126"/>
      <c r="K710" s="29">
        <v>21</v>
      </c>
      <c r="L710" s="127"/>
      <c r="M710" s="124"/>
      <c r="N710" s="125"/>
      <c r="O710" s="125"/>
      <c r="P710" s="126"/>
      <c r="R710" s="29">
        <v>32</v>
      </c>
      <c r="S710" s="123"/>
      <c r="T710" s="124"/>
      <c r="U710" s="125"/>
      <c r="V710" s="125"/>
      <c r="W710" s="126"/>
      <c r="Y710" s="29">
        <v>43</v>
      </c>
      <c r="Z710" s="127"/>
      <c r="AA710" s="124"/>
      <c r="AB710" s="125"/>
      <c r="AC710" s="125"/>
      <c r="AD710" s="126"/>
    </row>
    <row r="711" spans="1:30" ht="13.5" thickBot="1">
      <c r="A711" s="37">
        <v>11</v>
      </c>
      <c r="B711" s="123"/>
      <c r="C711" s="124"/>
      <c r="D711" s="125"/>
      <c r="E711" s="125"/>
      <c r="F711" s="126"/>
      <c r="K711" s="29">
        <v>22</v>
      </c>
      <c r="L711" s="127"/>
      <c r="M711" s="124"/>
      <c r="N711" s="125"/>
      <c r="O711" s="125"/>
      <c r="P711" s="126"/>
      <c r="R711" s="29">
        <v>33</v>
      </c>
      <c r="S711" s="123"/>
      <c r="T711" s="124"/>
      <c r="U711" s="125"/>
      <c r="V711" s="125"/>
      <c r="W711" s="126"/>
      <c r="Y711" s="31"/>
      <c r="Z711" s="32"/>
      <c r="AA711" s="33"/>
      <c r="AB711" s="33"/>
      <c r="AC711" s="38" t="s">
        <v>3</v>
      </c>
      <c r="AD711" s="35">
        <f>SUM(F701:F711)+SUM(P701:P711)+SUM(AD701:AD710)+SUM(W701:W711)</f>
        <v>0</v>
      </c>
    </row>
    <row r="712" spans="1:30">
      <c r="E712" s="39"/>
      <c r="O712" s="39"/>
      <c r="R712" s="21"/>
      <c r="V712" s="39"/>
      <c r="AC712" s="39"/>
    </row>
    <row r="713" spans="1:30">
      <c r="E713" s="39"/>
      <c r="O713" s="39"/>
      <c r="R713" s="21"/>
      <c r="V713" s="39"/>
      <c r="AC713" s="39"/>
    </row>
    <row r="714" spans="1:30">
      <c r="E714" s="39"/>
      <c r="O714" s="39"/>
      <c r="R714" s="21"/>
      <c r="V714" s="39"/>
      <c r="AC714" s="39"/>
    </row>
    <row r="715" spans="1:30">
      <c r="E715" s="39"/>
      <c r="O715" s="39"/>
      <c r="R715" s="21"/>
      <c r="V715" s="39"/>
      <c r="AC715" s="39"/>
    </row>
    <row r="716" spans="1:30">
      <c r="E716" s="39"/>
      <c r="O716" s="39"/>
      <c r="R716" s="21"/>
      <c r="V716" s="39"/>
      <c r="AC716" s="39"/>
    </row>
    <row r="717" spans="1:30">
      <c r="E717" s="39"/>
      <c r="O717" s="39"/>
      <c r="R717" s="21"/>
      <c r="V717" s="39"/>
      <c r="AC717" s="39"/>
    </row>
    <row r="718" spans="1:30" ht="13.5" thickBot="1">
      <c r="E718" s="39"/>
      <c r="O718" s="39"/>
      <c r="R718" s="21"/>
      <c r="V718" s="39"/>
      <c r="AC718" s="39"/>
    </row>
    <row r="719" spans="1:30" ht="16.5" customHeight="1">
      <c r="A719" s="24">
        <v>33</v>
      </c>
      <c r="B719" s="525" t="str">
        <f>+"מספר אסמכתא "&amp;B35&amp;"         חזרה לטבלה "</f>
        <v xml:space="preserve">מספר אסמכתא          חזרה לטבלה </v>
      </c>
      <c r="C719" s="523" t="s">
        <v>26</v>
      </c>
      <c r="D719" s="523" t="s">
        <v>139</v>
      </c>
      <c r="E719" s="523" t="s">
        <v>27</v>
      </c>
      <c r="F719" s="523" t="s">
        <v>13</v>
      </c>
      <c r="K719" s="24">
        <v>33</v>
      </c>
      <c r="L719" s="525" t="str">
        <f>+"מספר אסמכתא "&amp;B35&amp;"         חזרה לטבלה "</f>
        <v xml:space="preserve">מספר אסמכתא          חזרה לטבלה </v>
      </c>
      <c r="M719" s="523" t="s">
        <v>26</v>
      </c>
      <c r="N719" s="523" t="s">
        <v>139</v>
      </c>
      <c r="O719" s="523" t="s">
        <v>27</v>
      </c>
      <c r="P719" s="523" t="s">
        <v>13</v>
      </c>
      <c r="R719" s="24">
        <v>33</v>
      </c>
      <c r="S719" s="139"/>
      <c r="T719" s="523" t="s">
        <v>26</v>
      </c>
      <c r="U719" s="523" t="s">
        <v>139</v>
      </c>
      <c r="V719" s="523" t="s">
        <v>27</v>
      </c>
      <c r="W719" s="523" t="s">
        <v>13</v>
      </c>
      <c r="Y719" s="24">
        <v>33</v>
      </c>
      <c r="Z719" s="139"/>
      <c r="AA719" s="523" t="s">
        <v>26</v>
      </c>
      <c r="AB719" s="523" t="s">
        <v>139</v>
      </c>
      <c r="AC719" s="523" t="s">
        <v>27</v>
      </c>
      <c r="AD719" s="523" t="s">
        <v>13</v>
      </c>
    </row>
    <row r="720" spans="1:30" ht="25.5" customHeight="1">
      <c r="A720" s="26" t="s">
        <v>7</v>
      </c>
      <c r="B720" s="526"/>
      <c r="C720" s="524"/>
      <c r="D720" s="524"/>
      <c r="E720" s="524"/>
      <c r="F720" s="524"/>
      <c r="K720" s="26" t="s">
        <v>19</v>
      </c>
      <c r="L720" s="526"/>
      <c r="M720" s="524"/>
      <c r="N720" s="524"/>
      <c r="O720" s="524"/>
      <c r="P720" s="524"/>
      <c r="R720" s="26" t="s">
        <v>19</v>
      </c>
      <c r="S720" s="140" t="str">
        <f>+"מספר אסמכתא "&amp;B134&amp;"         חזרה לטבלה "</f>
        <v xml:space="preserve">מספר אסמכתא          חזרה לטבלה </v>
      </c>
      <c r="T720" s="524"/>
      <c r="U720" s="524"/>
      <c r="V720" s="524"/>
      <c r="W720" s="524"/>
      <c r="Y720" s="26" t="s">
        <v>19</v>
      </c>
      <c r="Z720" s="140" t="str">
        <f>+"מספר אסמכתא "&amp;B134&amp;"         חזרה לטבלה "</f>
        <v xml:space="preserve">מספר אסמכתא          חזרה לטבלה </v>
      </c>
      <c r="AA720" s="524"/>
      <c r="AB720" s="524"/>
      <c r="AC720" s="524"/>
      <c r="AD720" s="524"/>
    </row>
    <row r="721" spans="1:30">
      <c r="A721" s="29">
        <v>1</v>
      </c>
      <c r="B721" s="123"/>
      <c r="C721" s="124"/>
      <c r="D721" s="125"/>
      <c r="E721" s="125"/>
      <c r="F721" s="126"/>
      <c r="K721" s="29">
        <v>12</v>
      </c>
      <c r="L721" s="127"/>
      <c r="M721" s="124"/>
      <c r="N721" s="125"/>
      <c r="O721" s="125"/>
      <c r="P721" s="126"/>
      <c r="R721" s="29">
        <v>23</v>
      </c>
      <c r="S721" s="123"/>
      <c r="T721" s="124"/>
      <c r="U721" s="125"/>
      <c r="V721" s="125"/>
      <c r="W721" s="126"/>
      <c r="Y721" s="29">
        <v>34</v>
      </c>
      <c r="Z721" s="127"/>
      <c r="AA721" s="124"/>
      <c r="AB721" s="125"/>
      <c r="AC721" s="125"/>
      <c r="AD721" s="126"/>
    </row>
    <row r="722" spans="1:30">
      <c r="A722" s="29">
        <v>2</v>
      </c>
      <c r="B722" s="123"/>
      <c r="C722" s="124"/>
      <c r="D722" s="125"/>
      <c r="E722" s="125"/>
      <c r="F722" s="126"/>
      <c r="K722" s="29">
        <v>13</v>
      </c>
      <c r="L722" s="127"/>
      <c r="M722" s="124"/>
      <c r="N722" s="125"/>
      <c r="O722" s="125"/>
      <c r="P722" s="126"/>
      <c r="R722" s="29">
        <v>24</v>
      </c>
      <c r="S722" s="123"/>
      <c r="T722" s="124"/>
      <c r="U722" s="125"/>
      <c r="V722" s="125"/>
      <c r="W722" s="126"/>
      <c r="Y722" s="29">
        <v>35</v>
      </c>
      <c r="Z722" s="127"/>
      <c r="AA722" s="124"/>
      <c r="AB722" s="125"/>
      <c r="AC722" s="125"/>
      <c r="AD722" s="126"/>
    </row>
    <row r="723" spans="1:30">
      <c r="A723" s="29">
        <v>3</v>
      </c>
      <c r="B723" s="123"/>
      <c r="C723" s="124"/>
      <c r="D723" s="125"/>
      <c r="E723" s="125"/>
      <c r="F723" s="126"/>
      <c r="K723" s="29">
        <v>14</v>
      </c>
      <c r="L723" s="127"/>
      <c r="M723" s="124"/>
      <c r="N723" s="125"/>
      <c r="O723" s="125"/>
      <c r="P723" s="126"/>
      <c r="R723" s="29">
        <v>25</v>
      </c>
      <c r="S723" s="123"/>
      <c r="T723" s="124"/>
      <c r="U723" s="125"/>
      <c r="V723" s="125"/>
      <c r="W723" s="126"/>
      <c r="Y723" s="29">
        <v>36</v>
      </c>
      <c r="Z723" s="127"/>
      <c r="AA723" s="124"/>
      <c r="AB723" s="125"/>
      <c r="AC723" s="125"/>
      <c r="AD723" s="126"/>
    </row>
    <row r="724" spans="1:30">
      <c r="A724" s="29">
        <v>4</v>
      </c>
      <c r="B724" s="123"/>
      <c r="C724" s="124"/>
      <c r="D724" s="125"/>
      <c r="E724" s="125"/>
      <c r="F724" s="126"/>
      <c r="K724" s="29">
        <v>15</v>
      </c>
      <c r="L724" s="127"/>
      <c r="M724" s="124"/>
      <c r="N724" s="125"/>
      <c r="O724" s="125"/>
      <c r="P724" s="126"/>
      <c r="R724" s="29">
        <v>26</v>
      </c>
      <c r="S724" s="123"/>
      <c r="T724" s="124"/>
      <c r="U724" s="125"/>
      <c r="V724" s="125"/>
      <c r="W724" s="126"/>
      <c r="Y724" s="29">
        <v>37</v>
      </c>
      <c r="Z724" s="127"/>
      <c r="AA724" s="124"/>
      <c r="AB724" s="125"/>
      <c r="AC724" s="125"/>
      <c r="AD724" s="126"/>
    </row>
    <row r="725" spans="1:30">
      <c r="A725" s="29">
        <v>5</v>
      </c>
      <c r="B725" s="123"/>
      <c r="C725" s="124"/>
      <c r="D725" s="125"/>
      <c r="E725" s="125"/>
      <c r="F725" s="126"/>
      <c r="K725" s="29">
        <v>16</v>
      </c>
      <c r="L725" s="127"/>
      <c r="M725" s="124"/>
      <c r="N725" s="125"/>
      <c r="O725" s="125"/>
      <c r="P725" s="126"/>
      <c r="R725" s="29">
        <v>27</v>
      </c>
      <c r="S725" s="123"/>
      <c r="T725" s="124"/>
      <c r="U725" s="125"/>
      <c r="V725" s="125"/>
      <c r="W725" s="126"/>
      <c r="Y725" s="29">
        <v>38</v>
      </c>
      <c r="Z725" s="127"/>
      <c r="AA725" s="124"/>
      <c r="AB725" s="125"/>
      <c r="AC725" s="125"/>
      <c r="AD725" s="126"/>
    </row>
    <row r="726" spans="1:30">
      <c r="A726" s="29">
        <v>6</v>
      </c>
      <c r="B726" s="123"/>
      <c r="C726" s="124"/>
      <c r="D726" s="125"/>
      <c r="E726" s="125"/>
      <c r="F726" s="126"/>
      <c r="K726" s="29">
        <v>17</v>
      </c>
      <c r="L726" s="127"/>
      <c r="M726" s="124"/>
      <c r="N726" s="125"/>
      <c r="O726" s="125"/>
      <c r="P726" s="126"/>
      <c r="R726" s="29">
        <v>28</v>
      </c>
      <c r="S726" s="123"/>
      <c r="T726" s="124"/>
      <c r="U726" s="125"/>
      <c r="V726" s="125"/>
      <c r="W726" s="126"/>
      <c r="Y726" s="29">
        <v>39</v>
      </c>
      <c r="Z726" s="127"/>
      <c r="AA726" s="124"/>
      <c r="AB726" s="125"/>
      <c r="AC726" s="125"/>
      <c r="AD726" s="126"/>
    </row>
    <row r="727" spans="1:30">
      <c r="A727" s="29">
        <v>7</v>
      </c>
      <c r="B727" s="123"/>
      <c r="C727" s="124"/>
      <c r="D727" s="125"/>
      <c r="E727" s="125"/>
      <c r="F727" s="126"/>
      <c r="K727" s="29">
        <v>18</v>
      </c>
      <c r="L727" s="127"/>
      <c r="M727" s="124"/>
      <c r="N727" s="125"/>
      <c r="O727" s="125"/>
      <c r="P727" s="126"/>
      <c r="R727" s="29">
        <v>29</v>
      </c>
      <c r="S727" s="123"/>
      <c r="T727" s="124"/>
      <c r="U727" s="125"/>
      <c r="V727" s="125"/>
      <c r="W727" s="126"/>
      <c r="Y727" s="29">
        <v>40</v>
      </c>
      <c r="Z727" s="127"/>
      <c r="AA727" s="124"/>
      <c r="AB727" s="125"/>
      <c r="AC727" s="125"/>
      <c r="AD727" s="126"/>
    </row>
    <row r="728" spans="1:30">
      <c r="A728" s="29">
        <v>8</v>
      </c>
      <c r="B728" s="123"/>
      <c r="C728" s="124"/>
      <c r="D728" s="125"/>
      <c r="E728" s="125"/>
      <c r="F728" s="126"/>
      <c r="K728" s="29">
        <v>19</v>
      </c>
      <c r="L728" s="127"/>
      <c r="M728" s="124"/>
      <c r="N728" s="125"/>
      <c r="O728" s="125"/>
      <c r="P728" s="126"/>
      <c r="R728" s="29">
        <v>30</v>
      </c>
      <c r="S728" s="123"/>
      <c r="T728" s="124"/>
      <c r="U728" s="125"/>
      <c r="V728" s="125"/>
      <c r="W728" s="126"/>
      <c r="Y728" s="29">
        <v>41</v>
      </c>
      <c r="Z728" s="127"/>
      <c r="AA728" s="124"/>
      <c r="AB728" s="125"/>
      <c r="AC728" s="125"/>
      <c r="AD728" s="126"/>
    </row>
    <row r="729" spans="1:30">
      <c r="A729" s="29">
        <v>9</v>
      </c>
      <c r="B729" s="123"/>
      <c r="C729" s="124"/>
      <c r="D729" s="125"/>
      <c r="E729" s="125"/>
      <c r="F729" s="126"/>
      <c r="K729" s="29">
        <v>20</v>
      </c>
      <c r="L729" s="127"/>
      <c r="M729" s="124"/>
      <c r="N729" s="125"/>
      <c r="O729" s="125"/>
      <c r="P729" s="126"/>
      <c r="R729" s="29">
        <v>31</v>
      </c>
      <c r="S729" s="123"/>
      <c r="T729" s="124"/>
      <c r="U729" s="125"/>
      <c r="V729" s="125"/>
      <c r="W729" s="126"/>
      <c r="Y729" s="29">
        <v>42</v>
      </c>
      <c r="Z729" s="127"/>
      <c r="AA729" s="124"/>
      <c r="AB729" s="125"/>
      <c r="AC729" s="125"/>
      <c r="AD729" s="126"/>
    </row>
    <row r="730" spans="1:30">
      <c r="A730" s="29">
        <v>10</v>
      </c>
      <c r="B730" s="123"/>
      <c r="C730" s="124"/>
      <c r="D730" s="125"/>
      <c r="E730" s="125"/>
      <c r="F730" s="126"/>
      <c r="K730" s="29">
        <v>21</v>
      </c>
      <c r="L730" s="127"/>
      <c r="M730" s="124"/>
      <c r="N730" s="125"/>
      <c r="O730" s="125"/>
      <c r="P730" s="126"/>
      <c r="R730" s="29">
        <v>32</v>
      </c>
      <c r="S730" s="123"/>
      <c r="T730" s="124"/>
      <c r="U730" s="125"/>
      <c r="V730" s="125"/>
      <c r="W730" s="126"/>
      <c r="Y730" s="29">
        <v>43</v>
      </c>
      <c r="Z730" s="127"/>
      <c r="AA730" s="124"/>
      <c r="AB730" s="125"/>
      <c r="AC730" s="125"/>
      <c r="AD730" s="126"/>
    </row>
    <row r="731" spans="1:30" ht="13.5" thickBot="1">
      <c r="A731" s="37">
        <v>11</v>
      </c>
      <c r="B731" s="123"/>
      <c r="C731" s="124"/>
      <c r="D731" s="125"/>
      <c r="E731" s="125"/>
      <c r="F731" s="126"/>
      <c r="K731" s="29">
        <v>22</v>
      </c>
      <c r="L731" s="127"/>
      <c r="M731" s="124"/>
      <c r="N731" s="125"/>
      <c r="O731" s="125"/>
      <c r="P731" s="126"/>
      <c r="R731" s="29">
        <v>33</v>
      </c>
      <c r="S731" s="123"/>
      <c r="T731" s="124"/>
      <c r="U731" s="125"/>
      <c r="V731" s="125"/>
      <c r="W731" s="126"/>
      <c r="Y731" s="31"/>
      <c r="Z731" s="32"/>
      <c r="AA731" s="33"/>
      <c r="AB731" s="33"/>
      <c r="AC731" s="38" t="s">
        <v>3</v>
      </c>
      <c r="AD731" s="35">
        <f>SUM(F721:F731)+SUM(P721:P731)+SUM(AD721:AD730)+SUM(W721:W731)</f>
        <v>0</v>
      </c>
    </row>
    <row r="732" spans="1:30">
      <c r="E732" s="39"/>
      <c r="O732" s="39"/>
      <c r="R732" s="21"/>
      <c r="V732" s="39"/>
      <c r="AC732" s="39"/>
    </row>
    <row r="733" spans="1:30">
      <c r="E733" s="39"/>
      <c r="O733" s="39"/>
      <c r="R733" s="21"/>
      <c r="V733" s="39"/>
      <c r="AC733" s="39"/>
    </row>
    <row r="734" spans="1:30">
      <c r="E734" s="39"/>
      <c r="O734" s="39"/>
      <c r="R734" s="21"/>
      <c r="V734" s="39"/>
      <c r="AC734" s="39"/>
    </row>
    <row r="735" spans="1:30">
      <c r="E735" s="39"/>
      <c r="O735" s="39"/>
      <c r="R735" s="21"/>
      <c r="V735" s="39"/>
      <c r="AC735" s="39"/>
    </row>
    <row r="736" spans="1:30">
      <c r="E736" s="39"/>
      <c r="O736" s="39"/>
      <c r="R736" s="21"/>
      <c r="V736" s="39"/>
      <c r="AC736" s="39"/>
    </row>
    <row r="737" spans="1:30">
      <c r="E737" s="39"/>
      <c r="O737" s="39"/>
      <c r="R737" s="21"/>
      <c r="V737" s="39"/>
      <c r="AC737" s="39"/>
    </row>
    <row r="738" spans="1:30" ht="13.5" thickBot="1">
      <c r="E738" s="39"/>
      <c r="O738" s="39"/>
      <c r="R738" s="21"/>
      <c r="V738" s="39"/>
      <c r="AC738" s="39"/>
    </row>
    <row r="739" spans="1:30" ht="16.5" customHeight="1">
      <c r="A739" s="24">
        <v>34</v>
      </c>
      <c r="B739" s="525" t="str">
        <f>+"מספר אסמכתא "&amp;B36&amp;"         חזרה לטבלה "</f>
        <v xml:space="preserve">מספר אסמכתא          חזרה לטבלה </v>
      </c>
      <c r="C739" s="523" t="s">
        <v>26</v>
      </c>
      <c r="D739" s="523" t="s">
        <v>139</v>
      </c>
      <c r="E739" s="523" t="s">
        <v>27</v>
      </c>
      <c r="F739" s="523" t="s">
        <v>13</v>
      </c>
      <c r="K739" s="24">
        <v>34</v>
      </c>
      <c r="L739" s="525" t="str">
        <f>+"מספר אסמכתא "&amp;B36&amp;"         חזרה לטבלה "</f>
        <v xml:space="preserve">מספר אסמכתא          חזרה לטבלה </v>
      </c>
      <c r="M739" s="523" t="s">
        <v>26</v>
      </c>
      <c r="N739" s="523" t="s">
        <v>139</v>
      </c>
      <c r="O739" s="523" t="s">
        <v>27</v>
      </c>
      <c r="P739" s="523" t="s">
        <v>13</v>
      </c>
      <c r="R739" s="24">
        <v>34</v>
      </c>
      <c r="S739" s="139"/>
      <c r="T739" s="523" t="s">
        <v>26</v>
      </c>
      <c r="U739" s="523" t="s">
        <v>139</v>
      </c>
      <c r="V739" s="523" t="s">
        <v>27</v>
      </c>
      <c r="W739" s="523" t="s">
        <v>13</v>
      </c>
      <c r="Y739" s="24">
        <v>34</v>
      </c>
      <c r="Z739" s="139"/>
      <c r="AA739" s="523" t="s">
        <v>26</v>
      </c>
      <c r="AB739" s="523" t="s">
        <v>139</v>
      </c>
      <c r="AC739" s="523" t="s">
        <v>27</v>
      </c>
      <c r="AD739" s="523" t="s">
        <v>13</v>
      </c>
    </row>
    <row r="740" spans="1:30" ht="25.5" customHeight="1">
      <c r="A740" s="26" t="s">
        <v>7</v>
      </c>
      <c r="B740" s="526"/>
      <c r="C740" s="524"/>
      <c r="D740" s="524"/>
      <c r="E740" s="524"/>
      <c r="F740" s="524"/>
      <c r="K740" s="26" t="s">
        <v>19</v>
      </c>
      <c r="L740" s="526"/>
      <c r="M740" s="524"/>
      <c r="N740" s="524"/>
      <c r="O740" s="524"/>
      <c r="P740" s="524"/>
      <c r="R740" s="26" t="s">
        <v>19</v>
      </c>
      <c r="S740" s="140" t="str">
        <f>+"מספר אסמכתא "&amp;B135&amp;"         חזרה לטבלה "</f>
        <v xml:space="preserve">מספר אסמכתא          חזרה לטבלה </v>
      </c>
      <c r="T740" s="524"/>
      <c r="U740" s="524"/>
      <c r="V740" s="524"/>
      <c r="W740" s="524"/>
      <c r="Y740" s="26" t="s">
        <v>19</v>
      </c>
      <c r="Z740" s="140" t="str">
        <f>+"מספר אסמכתא "&amp;B135&amp;"         חזרה לטבלה "</f>
        <v xml:space="preserve">מספר אסמכתא          חזרה לטבלה </v>
      </c>
      <c r="AA740" s="524"/>
      <c r="AB740" s="524"/>
      <c r="AC740" s="524"/>
      <c r="AD740" s="524"/>
    </row>
    <row r="741" spans="1:30">
      <c r="A741" s="29">
        <v>1</v>
      </c>
      <c r="B741" s="123"/>
      <c r="C741" s="124"/>
      <c r="D741" s="125"/>
      <c r="E741" s="125"/>
      <c r="F741" s="126"/>
      <c r="K741" s="29">
        <v>12</v>
      </c>
      <c r="L741" s="127"/>
      <c r="M741" s="124"/>
      <c r="N741" s="125"/>
      <c r="O741" s="125"/>
      <c r="P741" s="126"/>
      <c r="R741" s="29">
        <v>23</v>
      </c>
      <c r="S741" s="123"/>
      <c r="T741" s="124"/>
      <c r="U741" s="125"/>
      <c r="V741" s="125"/>
      <c r="W741" s="126"/>
      <c r="Y741" s="29">
        <v>34</v>
      </c>
      <c r="Z741" s="127"/>
      <c r="AA741" s="124"/>
      <c r="AB741" s="125"/>
      <c r="AC741" s="125"/>
      <c r="AD741" s="126"/>
    </row>
    <row r="742" spans="1:30">
      <c r="A742" s="29">
        <v>2</v>
      </c>
      <c r="B742" s="123"/>
      <c r="C742" s="124"/>
      <c r="D742" s="125"/>
      <c r="E742" s="125"/>
      <c r="F742" s="126"/>
      <c r="K742" s="29">
        <v>13</v>
      </c>
      <c r="L742" s="127"/>
      <c r="M742" s="124"/>
      <c r="N742" s="125"/>
      <c r="O742" s="125"/>
      <c r="P742" s="126"/>
      <c r="R742" s="29">
        <v>24</v>
      </c>
      <c r="S742" s="123"/>
      <c r="T742" s="124"/>
      <c r="U742" s="125"/>
      <c r="V742" s="125"/>
      <c r="W742" s="126"/>
      <c r="Y742" s="29">
        <v>35</v>
      </c>
      <c r="Z742" s="127"/>
      <c r="AA742" s="124"/>
      <c r="AB742" s="125"/>
      <c r="AC742" s="125"/>
      <c r="AD742" s="126"/>
    </row>
    <row r="743" spans="1:30">
      <c r="A743" s="29">
        <v>3</v>
      </c>
      <c r="B743" s="123"/>
      <c r="C743" s="124"/>
      <c r="D743" s="125"/>
      <c r="E743" s="125"/>
      <c r="F743" s="126"/>
      <c r="K743" s="29">
        <v>14</v>
      </c>
      <c r="L743" s="127"/>
      <c r="M743" s="124"/>
      <c r="N743" s="125"/>
      <c r="O743" s="125"/>
      <c r="P743" s="126"/>
      <c r="R743" s="29">
        <v>25</v>
      </c>
      <c r="S743" s="123"/>
      <c r="T743" s="124"/>
      <c r="U743" s="125"/>
      <c r="V743" s="125"/>
      <c r="W743" s="126"/>
      <c r="Y743" s="29">
        <v>36</v>
      </c>
      <c r="Z743" s="127"/>
      <c r="AA743" s="124"/>
      <c r="AB743" s="125"/>
      <c r="AC743" s="125"/>
      <c r="AD743" s="126"/>
    </row>
    <row r="744" spans="1:30">
      <c r="A744" s="29">
        <v>4</v>
      </c>
      <c r="B744" s="123"/>
      <c r="C744" s="124"/>
      <c r="D744" s="125"/>
      <c r="E744" s="125"/>
      <c r="F744" s="126"/>
      <c r="K744" s="29">
        <v>15</v>
      </c>
      <c r="L744" s="127"/>
      <c r="M744" s="124"/>
      <c r="N744" s="125"/>
      <c r="O744" s="125"/>
      <c r="P744" s="126"/>
      <c r="R744" s="29">
        <v>26</v>
      </c>
      <c r="S744" s="123"/>
      <c r="T744" s="124"/>
      <c r="U744" s="125"/>
      <c r="V744" s="125"/>
      <c r="W744" s="126"/>
      <c r="Y744" s="29">
        <v>37</v>
      </c>
      <c r="Z744" s="127"/>
      <c r="AA744" s="124"/>
      <c r="AB744" s="125"/>
      <c r="AC744" s="125"/>
      <c r="AD744" s="126"/>
    </row>
    <row r="745" spans="1:30">
      <c r="A745" s="29">
        <v>5</v>
      </c>
      <c r="B745" s="123"/>
      <c r="C745" s="124"/>
      <c r="D745" s="125"/>
      <c r="E745" s="125"/>
      <c r="F745" s="126"/>
      <c r="K745" s="29">
        <v>16</v>
      </c>
      <c r="L745" s="127"/>
      <c r="M745" s="124"/>
      <c r="N745" s="125"/>
      <c r="O745" s="125"/>
      <c r="P745" s="126"/>
      <c r="R745" s="29">
        <v>27</v>
      </c>
      <c r="S745" s="123"/>
      <c r="T745" s="124"/>
      <c r="U745" s="125"/>
      <c r="V745" s="125"/>
      <c r="W745" s="126"/>
      <c r="Y745" s="29">
        <v>38</v>
      </c>
      <c r="Z745" s="127"/>
      <c r="AA745" s="124"/>
      <c r="AB745" s="125"/>
      <c r="AC745" s="125"/>
      <c r="AD745" s="126"/>
    </row>
    <row r="746" spans="1:30">
      <c r="A746" s="29">
        <v>6</v>
      </c>
      <c r="B746" s="123"/>
      <c r="C746" s="124"/>
      <c r="D746" s="125"/>
      <c r="E746" s="125"/>
      <c r="F746" s="126"/>
      <c r="K746" s="29">
        <v>17</v>
      </c>
      <c r="L746" s="127"/>
      <c r="M746" s="124"/>
      <c r="N746" s="125"/>
      <c r="O746" s="125"/>
      <c r="P746" s="126"/>
      <c r="R746" s="29">
        <v>28</v>
      </c>
      <c r="S746" s="123"/>
      <c r="T746" s="124"/>
      <c r="U746" s="125"/>
      <c r="V746" s="125"/>
      <c r="W746" s="126"/>
      <c r="Y746" s="29">
        <v>39</v>
      </c>
      <c r="Z746" s="127"/>
      <c r="AA746" s="124"/>
      <c r="AB746" s="125"/>
      <c r="AC746" s="125"/>
      <c r="AD746" s="126"/>
    </row>
    <row r="747" spans="1:30">
      <c r="A747" s="29">
        <v>7</v>
      </c>
      <c r="B747" s="123"/>
      <c r="C747" s="124"/>
      <c r="D747" s="125"/>
      <c r="E747" s="125"/>
      <c r="F747" s="126"/>
      <c r="K747" s="29">
        <v>18</v>
      </c>
      <c r="L747" s="127"/>
      <c r="M747" s="124"/>
      <c r="N747" s="125"/>
      <c r="O747" s="125"/>
      <c r="P747" s="126"/>
      <c r="R747" s="29">
        <v>29</v>
      </c>
      <c r="S747" s="123"/>
      <c r="T747" s="124"/>
      <c r="U747" s="125"/>
      <c r="V747" s="125"/>
      <c r="W747" s="126"/>
      <c r="Y747" s="29">
        <v>40</v>
      </c>
      <c r="Z747" s="127"/>
      <c r="AA747" s="124"/>
      <c r="AB747" s="125"/>
      <c r="AC747" s="125"/>
      <c r="AD747" s="126"/>
    </row>
    <row r="748" spans="1:30">
      <c r="A748" s="29">
        <v>8</v>
      </c>
      <c r="B748" s="123"/>
      <c r="C748" s="124"/>
      <c r="D748" s="125"/>
      <c r="E748" s="125"/>
      <c r="F748" s="126"/>
      <c r="K748" s="29">
        <v>19</v>
      </c>
      <c r="L748" s="127"/>
      <c r="M748" s="124"/>
      <c r="N748" s="125"/>
      <c r="O748" s="125"/>
      <c r="P748" s="126"/>
      <c r="R748" s="29">
        <v>30</v>
      </c>
      <c r="S748" s="123"/>
      <c r="T748" s="124"/>
      <c r="U748" s="125"/>
      <c r="V748" s="125"/>
      <c r="W748" s="126"/>
      <c r="Y748" s="29">
        <v>41</v>
      </c>
      <c r="Z748" s="127"/>
      <c r="AA748" s="124"/>
      <c r="AB748" s="125"/>
      <c r="AC748" s="125"/>
      <c r="AD748" s="126"/>
    </row>
    <row r="749" spans="1:30">
      <c r="A749" s="29">
        <v>9</v>
      </c>
      <c r="B749" s="123"/>
      <c r="C749" s="124"/>
      <c r="D749" s="125"/>
      <c r="E749" s="125"/>
      <c r="F749" s="126"/>
      <c r="K749" s="29">
        <v>20</v>
      </c>
      <c r="L749" s="127"/>
      <c r="M749" s="124"/>
      <c r="N749" s="125"/>
      <c r="O749" s="125"/>
      <c r="P749" s="126"/>
      <c r="R749" s="29">
        <v>31</v>
      </c>
      <c r="S749" s="123"/>
      <c r="T749" s="124"/>
      <c r="U749" s="125"/>
      <c r="V749" s="125"/>
      <c r="W749" s="126"/>
      <c r="Y749" s="29">
        <v>42</v>
      </c>
      <c r="Z749" s="127"/>
      <c r="AA749" s="124"/>
      <c r="AB749" s="125"/>
      <c r="AC749" s="125"/>
      <c r="AD749" s="126"/>
    </row>
    <row r="750" spans="1:30">
      <c r="A750" s="29">
        <v>10</v>
      </c>
      <c r="B750" s="123"/>
      <c r="C750" s="124"/>
      <c r="D750" s="125"/>
      <c r="E750" s="125"/>
      <c r="F750" s="126"/>
      <c r="K750" s="29">
        <v>21</v>
      </c>
      <c r="L750" s="127"/>
      <c r="M750" s="124"/>
      <c r="N750" s="125"/>
      <c r="O750" s="125"/>
      <c r="P750" s="126"/>
      <c r="R750" s="29">
        <v>32</v>
      </c>
      <c r="S750" s="123"/>
      <c r="T750" s="124"/>
      <c r="U750" s="125"/>
      <c r="V750" s="125"/>
      <c r="W750" s="126"/>
      <c r="Y750" s="29">
        <v>43</v>
      </c>
      <c r="Z750" s="127"/>
      <c r="AA750" s="124"/>
      <c r="AB750" s="125"/>
      <c r="AC750" s="125"/>
      <c r="AD750" s="126"/>
    </row>
    <row r="751" spans="1:30" ht="13.5" thickBot="1">
      <c r="A751" s="37">
        <v>11</v>
      </c>
      <c r="B751" s="123"/>
      <c r="C751" s="124"/>
      <c r="D751" s="125"/>
      <c r="E751" s="125"/>
      <c r="F751" s="126"/>
      <c r="K751" s="29">
        <v>22</v>
      </c>
      <c r="L751" s="127"/>
      <c r="M751" s="124"/>
      <c r="N751" s="125"/>
      <c r="O751" s="125"/>
      <c r="P751" s="126"/>
      <c r="R751" s="29">
        <v>33</v>
      </c>
      <c r="S751" s="123"/>
      <c r="T751" s="124"/>
      <c r="U751" s="125"/>
      <c r="V751" s="125"/>
      <c r="W751" s="126"/>
      <c r="Y751" s="31"/>
      <c r="Z751" s="32"/>
      <c r="AA751" s="33"/>
      <c r="AB751" s="33"/>
      <c r="AC751" s="38" t="s">
        <v>3</v>
      </c>
      <c r="AD751" s="35">
        <f>SUM(F741:F751)+SUM(P741:P751)+SUM(AD741:AD750)+SUM(W741:W751)</f>
        <v>0</v>
      </c>
    </row>
    <row r="752" spans="1:30">
      <c r="E752" s="39"/>
      <c r="O752" s="39"/>
      <c r="R752" s="21"/>
      <c r="V752" s="39"/>
      <c r="AC752" s="39"/>
    </row>
    <row r="753" spans="1:30">
      <c r="E753" s="39"/>
      <c r="O753" s="39"/>
      <c r="R753" s="21"/>
      <c r="V753" s="39"/>
      <c r="AC753" s="39"/>
    </row>
    <row r="754" spans="1:30">
      <c r="E754" s="39"/>
      <c r="O754" s="39"/>
      <c r="R754" s="21"/>
      <c r="V754" s="39"/>
      <c r="AC754" s="39"/>
    </row>
    <row r="755" spans="1:30">
      <c r="E755" s="39"/>
      <c r="O755" s="39"/>
      <c r="R755" s="21"/>
      <c r="V755" s="39"/>
      <c r="AC755" s="39"/>
    </row>
    <row r="756" spans="1:30">
      <c r="E756" s="39"/>
      <c r="O756" s="39"/>
      <c r="R756" s="21"/>
      <c r="V756" s="39"/>
      <c r="AC756" s="39"/>
    </row>
    <row r="757" spans="1:30">
      <c r="E757" s="39"/>
      <c r="O757" s="39"/>
      <c r="R757" s="21"/>
      <c r="V757" s="39"/>
      <c r="AC757" s="39"/>
    </row>
    <row r="758" spans="1:30" ht="13.5" thickBot="1">
      <c r="E758" s="39"/>
      <c r="O758" s="39"/>
      <c r="R758" s="21"/>
      <c r="V758" s="39"/>
      <c r="AC758" s="39"/>
    </row>
    <row r="759" spans="1:30" ht="16.5" customHeight="1">
      <c r="A759" s="24">
        <v>35</v>
      </c>
      <c r="B759" s="525" t="str">
        <f>+"מספר אסמכתא "&amp;B37&amp;"         חזרה לטבלה "</f>
        <v xml:space="preserve">מספר אסמכתא          חזרה לטבלה </v>
      </c>
      <c r="C759" s="523" t="s">
        <v>26</v>
      </c>
      <c r="D759" s="523" t="s">
        <v>139</v>
      </c>
      <c r="E759" s="523" t="s">
        <v>27</v>
      </c>
      <c r="F759" s="523" t="s">
        <v>13</v>
      </c>
      <c r="K759" s="24">
        <v>35</v>
      </c>
      <c r="L759" s="525" t="str">
        <f>+"מספר אסמכתא "&amp;B37&amp;"         חזרה לטבלה "</f>
        <v xml:space="preserve">מספר אסמכתא          חזרה לטבלה </v>
      </c>
      <c r="M759" s="523" t="s">
        <v>26</v>
      </c>
      <c r="N759" s="523" t="s">
        <v>139</v>
      </c>
      <c r="O759" s="523" t="s">
        <v>27</v>
      </c>
      <c r="P759" s="523" t="s">
        <v>13</v>
      </c>
      <c r="R759" s="24">
        <v>35</v>
      </c>
      <c r="S759" s="139"/>
      <c r="T759" s="523" t="s">
        <v>26</v>
      </c>
      <c r="U759" s="523" t="s">
        <v>139</v>
      </c>
      <c r="V759" s="523" t="s">
        <v>27</v>
      </c>
      <c r="W759" s="523" t="s">
        <v>13</v>
      </c>
      <c r="Y759" s="24">
        <v>35</v>
      </c>
      <c r="Z759" s="139"/>
      <c r="AA759" s="523" t="s">
        <v>26</v>
      </c>
      <c r="AB759" s="523" t="s">
        <v>139</v>
      </c>
      <c r="AC759" s="523" t="s">
        <v>27</v>
      </c>
      <c r="AD759" s="523" t="s">
        <v>13</v>
      </c>
    </row>
    <row r="760" spans="1:30" ht="25.5" customHeight="1">
      <c r="A760" s="26" t="s">
        <v>7</v>
      </c>
      <c r="B760" s="526"/>
      <c r="C760" s="524"/>
      <c r="D760" s="524"/>
      <c r="E760" s="524"/>
      <c r="F760" s="524"/>
      <c r="K760" s="26" t="s">
        <v>19</v>
      </c>
      <c r="L760" s="526"/>
      <c r="M760" s="524"/>
      <c r="N760" s="524"/>
      <c r="O760" s="524"/>
      <c r="P760" s="524"/>
      <c r="R760" s="26" t="s">
        <v>19</v>
      </c>
      <c r="S760" s="140" t="str">
        <f>+"מספר אסמכתא "&amp;B136&amp;"         חזרה לטבלה "</f>
        <v xml:space="preserve">מספר אסמכתא          חזרה לטבלה </v>
      </c>
      <c r="T760" s="524"/>
      <c r="U760" s="524"/>
      <c r="V760" s="524"/>
      <c r="W760" s="524"/>
      <c r="Y760" s="26" t="s">
        <v>19</v>
      </c>
      <c r="Z760" s="140" t="str">
        <f>+"מספר אסמכתא "&amp;B136&amp;"         חזרה לטבלה "</f>
        <v xml:space="preserve">מספר אסמכתא          חזרה לטבלה </v>
      </c>
      <c r="AA760" s="524"/>
      <c r="AB760" s="524"/>
      <c r="AC760" s="524"/>
      <c r="AD760" s="524"/>
    </row>
    <row r="761" spans="1:30">
      <c r="A761" s="29">
        <v>1</v>
      </c>
      <c r="B761" s="123"/>
      <c r="C761" s="124"/>
      <c r="D761" s="125"/>
      <c r="E761" s="125"/>
      <c r="F761" s="126"/>
      <c r="K761" s="29">
        <v>12</v>
      </c>
      <c r="L761" s="127"/>
      <c r="M761" s="124"/>
      <c r="N761" s="125"/>
      <c r="O761" s="125"/>
      <c r="P761" s="126"/>
      <c r="R761" s="29">
        <v>23</v>
      </c>
      <c r="S761" s="123"/>
      <c r="T761" s="124"/>
      <c r="U761" s="125"/>
      <c r="V761" s="125"/>
      <c r="W761" s="126"/>
      <c r="Y761" s="29">
        <v>34</v>
      </c>
      <c r="Z761" s="127"/>
      <c r="AA761" s="124"/>
      <c r="AB761" s="125"/>
      <c r="AC761" s="125"/>
      <c r="AD761" s="126"/>
    </row>
    <row r="762" spans="1:30">
      <c r="A762" s="29">
        <v>2</v>
      </c>
      <c r="B762" s="123"/>
      <c r="C762" s="124"/>
      <c r="D762" s="125"/>
      <c r="E762" s="125"/>
      <c r="F762" s="126"/>
      <c r="K762" s="29">
        <v>13</v>
      </c>
      <c r="L762" s="127"/>
      <c r="M762" s="124"/>
      <c r="N762" s="125"/>
      <c r="O762" s="125"/>
      <c r="P762" s="126"/>
      <c r="R762" s="29">
        <v>24</v>
      </c>
      <c r="S762" s="123"/>
      <c r="T762" s="124"/>
      <c r="U762" s="125"/>
      <c r="V762" s="125"/>
      <c r="W762" s="126"/>
      <c r="Y762" s="29">
        <v>35</v>
      </c>
      <c r="Z762" s="127"/>
      <c r="AA762" s="124"/>
      <c r="AB762" s="125"/>
      <c r="AC762" s="125"/>
      <c r="AD762" s="126"/>
    </row>
    <row r="763" spans="1:30">
      <c r="A763" s="29">
        <v>3</v>
      </c>
      <c r="B763" s="123"/>
      <c r="C763" s="124"/>
      <c r="D763" s="125"/>
      <c r="E763" s="125"/>
      <c r="F763" s="126"/>
      <c r="K763" s="29">
        <v>14</v>
      </c>
      <c r="L763" s="127"/>
      <c r="M763" s="124"/>
      <c r="N763" s="125"/>
      <c r="O763" s="125"/>
      <c r="P763" s="126"/>
      <c r="R763" s="29">
        <v>25</v>
      </c>
      <c r="S763" s="123"/>
      <c r="T763" s="124"/>
      <c r="U763" s="125"/>
      <c r="V763" s="125"/>
      <c r="W763" s="126"/>
      <c r="Y763" s="29">
        <v>36</v>
      </c>
      <c r="Z763" s="127"/>
      <c r="AA763" s="124"/>
      <c r="AB763" s="125"/>
      <c r="AC763" s="125"/>
      <c r="AD763" s="126"/>
    </row>
    <row r="764" spans="1:30">
      <c r="A764" s="29">
        <v>4</v>
      </c>
      <c r="B764" s="123"/>
      <c r="C764" s="124"/>
      <c r="D764" s="125"/>
      <c r="E764" s="125"/>
      <c r="F764" s="126"/>
      <c r="K764" s="29">
        <v>15</v>
      </c>
      <c r="L764" s="127"/>
      <c r="M764" s="124"/>
      <c r="N764" s="125"/>
      <c r="O764" s="125"/>
      <c r="P764" s="126"/>
      <c r="R764" s="29">
        <v>26</v>
      </c>
      <c r="S764" s="123"/>
      <c r="T764" s="124"/>
      <c r="U764" s="125"/>
      <c r="V764" s="125"/>
      <c r="W764" s="126"/>
      <c r="Y764" s="29">
        <v>37</v>
      </c>
      <c r="Z764" s="127"/>
      <c r="AA764" s="124"/>
      <c r="AB764" s="125"/>
      <c r="AC764" s="125"/>
      <c r="AD764" s="126"/>
    </row>
    <row r="765" spans="1:30">
      <c r="A765" s="29">
        <v>5</v>
      </c>
      <c r="B765" s="123"/>
      <c r="C765" s="124"/>
      <c r="D765" s="125"/>
      <c r="E765" s="125"/>
      <c r="F765" s="126"/>
      <c r="K765" s="29">
        <v>16</v>
      </c>
      <c r="L765" s="127"/>
      <c r="M765" s="124"/>
      <c r="N765" s="125"/>
      <c r="O765" s="125"/>
      <c r="P765" s="126"/>
      <c r="R765" s="29">
        <v>27</v>
      </c>
      <c r="S765" s="123"/>
      <c r="T765" s="124"/>
      <c r="U765" s="125"/>
      <c r="V765" s="125"/>
      <c r="W765" s="126"/>
      <c r="Y765" s="29">
        <v>38</v>
      </c>
      <c r="Z765" s="127"/>
      <c r="AA765" s="124"/>
      <c r="AB765" s="125"/>
      <c r="AC765" s="125"/>
      <c r="AD765" s="126"/>
    </row>
    <row r="766" spans="1:30">
      <c r="A766" s="29">
        <v>6</v>
      </c>
      <c r="B766" s="123"/>
      <c r="C766" s="124"/>
      <c r="D766" s="125"/>
      <c r="E766" s="125"/>
      <c r="F766" s="126"/>
      <c r="K766" s="29">
        <v>17</v>
      </c>
      <c r="L766" s="127"/>
      <c r="M766" s="124"/>
      <c r="N766" s="125"/>
      <c r="O766" s="125"/>
      <c r="P766" s="126"/>
      <c r="R766" s="29">
        <v>28</v>
      </c>
      <c r="S766" s="123"/>
      <c r="T766" s="124"/>
      <c r="U766" s="125"/>
      <c r="V766" s="125"/>
      <c r="W766" s="126"/>
      <c r="Y766" s="29">
        <v>39</v>
      </c>
      <c r="Z766" s="127"/>
      <c r="AA766" s="124"/>
      <c r="AB766" s="125"/>
      <c r="AC766" s="125"/>
      <c r="AD766" s="126"/>
    </row>
    <row r="767" spans="1:30">
      <c r="A767" s="29">
        <v>7</v>
      </c>
      <c r="B767" s="123"/>
      <c r="C767" s="124"/>
      <c r="D767" s="125"/>
      <c r="E767" s="125"/>
      <c r="F767" s="126"/>
      <c r="K767" s="29">
        <v>18</v>
      </c>
      <c r="L767" s="127"/>
      <c r="M767" s="124"/>
      <c r="N767" s="125"/>
      <c r="O767" s="125"/>
      <c r="P767" s="126"/>
      <c r="R767" s="29">
        <v>29</v>
      </c>
      <c r="S767" s="123"/>
      <c r="T767" s="124"/>
      <c r="U767" s="125"/>
      <c r="V767" s="125"/>
      <c r="W767" s="126"/>
      <c r="Y767" s="29">
        <v>40</v>
      </c>
      <c r="Z767" s="127"/>
      <c r="AA767" s="124"/>
      <c r="AB767" s="125"/>
      <c r="AC767" s="125"/>
      <c r="AD767" s="126"/>
    </row>
    <row r="768" spans="1:30">
      <c r="A768" s="29">
        <v>8</v>
      </c>
      <c r="B768" s="123"/>
      <c r="C768" s="124"/>
      <c r="D768" s="125"/>
      <c r="E768" s="125"/>
      <c r="F768" s="126"/>
      <c r="K768" s="29">
        <v>19</v>
      </c>
      <c r="L768" s="127"/>
      <c r="M768" s="124"/>
      <c r="N768" s="125"/>
      <c r="O768" s="125"/>
      <c r="P768" s="126"/>
      <c r="R768" s="29">
        <v>30</v>
      </c>
      <c r="S768" s="123"/>
      <c r="T768" s="124"/>
      <c r="U768" s="125"/>
      <c r="V768" s="125"/>
      <c r="W768" s="126"/>
      <c r="Y768" s="29">
        <v>41</v>
      </c>
      <c r="Z768" s="127"/>
      <c r="AA768" s="124"/>
      <c r="AB768" s="125"/>
      <c r="AC768" s="125"/>
      <c r="AD768" s="126"/>
    </row>
    <row r="769" spans="1:30">
      <c r="A769" s="29">
        <v>9</v>
      </c>
      <c r="B769" s="123"/>
      <c r="C769" s="124"/>
      <c r="D769" s="125"/>
      <c r="E769" s="125"/>
      <c r="F769" s="126"/>
      <c r="K769" s="29">
        <v>20</v>
      </c>
      <c r="L769" s="127"/>
      <c r="M769" s="124"/>
      <c r="N769" s="125"/>
      <c r="O769" s="125"/>
      <c r="P769" s="126"/>
      <c r="R769" s="29">
        <v>31</v>
      </c>
      <c r="S769" s="123"/>
      <c r="T769" s="124"/>
      <c r="U769" s="125"/>
      <c r="V769" s="125"/>
      <c r="W769" s="126"/>
      <c r="Y769" s="29">
        <v>42</v>
      </c>
      <c r="Z769" s="127"/>
      <c r="AA769" s="124"/>
      <c r="AB769" s="125"/>
      <c r="AC769" s="125"/>
      <c r="AD769" s="126"/>
    </row>
    <row r="770" spans="1:30">
      <c r="A770" s="29">
        <v>10</v>
      </c>
      <c r="B770" s="123"/>
      <c r="C770" s="124"/>
      <c r="D770" s="125"/>
      <c r="E770" s="125"/>
      <c r="F770" s="126"/>
      <c r="K770" s="29">
        <v>21</v>
      </c>
      <c r="L770" s="127"/>
      <c r="M770" s="124"/>
      <c r="N770" s="125"/>
      <c r="O770" s="125"/>
      <c r="P770" s="126"/>
      <c r="R770" s="29">
        <v>32</v>
      </c>
      <c r="S770" s="123"/>
      <c r="T770" s="124"/>
      <c r="U770" s="125"/>
      <c r="V770" s="125"/>
      <c r="W770" s="126"/>
      <c r="Y770" s="29">
        <v>43</v>
      </c>
      <c r="Z770" s="127"/>
      <c r="AA770" s="124"/>
      <c r="AB770" s="125"/>
      <c r="AC770" s="125"/>
      <c r="AD770" s="126"/>
    </row>
    <row r="771" spans="1:30" ht="13.5" thickBot="1">
      <c r="A771" s="37">
        <v>11</v>
      </c>
      <c r="B771" s="123"/>
      <c r="C771" s="124"/>
      <c r="D771" s="125"/>
      <c r="E771" s="125"/>
      <c r="F771" s="126"/>
      <c r="K771" s="29">
        <v>22</v>
      </c>
      <c r="L771" s="127"/>
      <c r="M771" s="124"/>
      <c r="N771" s="125"/>
      <c r="O771" s="125"/>
      <c r="P771" s="126"/>
      <c r="R771" s="29">
        <v>33</v>
      </c>
      <c r="S771" s="123"/>
      <c r="T771" s="124"/>
      <c r="U771" s="125"/>
      <c r="V771" s="125"/>
      <c r="W771" s="126"/>
      <c r="Y771" s="31"/>
      <c r="Z771" s="32"/>
      <c r="AA771" s="33"/>
      <c r="AB771" s="33"/>
      <c r="AC771" s="38" t="s">
        <v>3</v>
      </c>
      <c r="AD771" s="35">
        <f>SUM(F761:F771)+SUM(P761:P771)+SUM(AD761:AD770)+SUM(W761:W771)</f>
        <v>0</v>
      </c>
    </row>
    <row r="778" spans="1:30" ht="13.5" thickBot="1"/>
    <row r="779" spans="1:30" ht="16.5" customHeight="1">
      <c r="A779" s="24">
        <v>36</v>
      </c>
      <c r="B779" s="525" t="str">
        <f>+"מספר אסמכתא "&amp;B38&amp;"         חזרה לטבלה "</f>
        <v xml:space="preserve">מספר אסמכתא          חזרה לטבלה </v>
      </c>
      <c r="C779" s="523" t="s">
        <v>26</v>
      </c>
      <c r="D779" s="523" t="s">
        <v>139</v>
      </c>
      <c r="E779" s="523" t="s">
        <v>27</v>
      </c>
      <c r="F779" s="523" t="s">
        <v>13</v>
      </c>
      <c r="K779" s="24">
        <v>36</v>
      </c>
      <c r="L779" s="525" t="str">
        <f>+"מספר אסמכתא "&amp;B38&amp;"         חזרה לטבלה "</f>
        <v xml:space="preserve">מספר אסמכתא          חזרה לטבלה </v>
      </c>
      <c r="M779" s="523" t="s">
        <v>26</v>
      </c>
      <c r="N779" s="523" t="s">
        <v>139</v>
      </c>
      <c r="O779" s="523" t="s">
        <v>27</v>
      </c>
      <c r="P779" s="523" t="s">
        <v>13</v>
      </c>
      <c r="R779" s="24">
        <v>36</v>
      </c>
      <c r="S779" s="139"/>
      <c r="T779" s="523" t="s">
        <v>26</v>
      </c>
      <c r="U779" s="523" t="s">
        <v>139</v>
      </c>
      <c r="V779" s="523" t="s">
        <v>27</v>
      </c>
      <c r="W779" s="523" t="s">
        <v>13</v>
      </c>
      <c r="Y779" s="24">
        <v>36</v>
      </c>
      <c r="Z779" s="139"/>
      <c r="AA779" s="523" t="s">
        <v>26</v>
      </c>
      <c r="AB779" s="523" t="s">
        <v>139</v>
      </c>
      <c r="AC779" s="523" t="s">
        <v>27</v>
      </c>
      <c r="AD779" s="523" t="s">
        <v>13</v>
      </c>
    </row>
    <row r="780" spans="1:30" ht="25.5" customHeight="1">
      <c r="A780" s="26" t="s">
        <v>7</v>
      </c>
      <c r="B780" s="526"/>
      <c r="C780" s="524"/>
      <c r="D780" s="524"/>
      <c r="E780" s="524"/>
      <c r="F780" s="524"/>
      <c r="K780" s="26" t="s">
        <v>19</v>
      </c>
      <c r="L780" s="526"/>
      <c r="M780" s="524"/>
      <c r="N780" s="524"/>
      <c r="O780" s="524"/>
      <c r="P780" s="524"/>
      <c r="R780" s="26" t="s">
        <v>19</v>
      </c>
      <c r="S780" s="140" t="str">
        <f>+"מספר אסמכתא "&amp;B156&amp;"         חזרה לטבלה "</f>
        <v xml:space="preserve">מספר אסמכתא          חזרה לטבלה </v>
      </c>
      <c r="T780" s="524"/>
      <c r="U780" s="524"/>
      <c r="V780" s="524"/>
      <c r="W780" s="524"/>
      <c r="Y780" s="26" t="s">
        <v>19</v>
      </c>
      <c r="Z780" s="140" t="str">
        <f>+"מספר אסמכתא "&amp;B156&amp;"         חזרה לטבלה "</f>
        <v xml:space="preserve">מספר אסמכתא          חזרה לטבלה </v>
      </c>
      <c r="AA780" s="524"/>
      <c r="AB780" s="524"/>
      <c r="AC780" s="524"/>
      <c r="AD780" s="524"/>
    </row>
    <row r="781" spans="1:30">
      <c r="A781" s="29">
        <v>1</v>
      </c>
      <c r="B781" s="123"/>
      <c r="C781" s="124"/>
      <c r="D781" s="125"/>
      <c r="E781" s="125"/>
      <c r="F781" s="126"/>
      <c r="K781" s="29">
        <v>12</v>
      </c>
      <c r="L781" s="127"/>
      <c r="M781" s="124"/>
      <c r="N781" s="125"/>
      <c r="O781" s="125"/>
      <c r="P781" s="126"/>
      <c r="R781" s="29">
        <v>23</v>
      </c>
      <c r="S781" s="123"/>
      <c r="T781" s="124"/>
      <c r="U781" s="125"/>
      <c r="V781" s="125"/>
      <c r="W781" s="126"/>
      <c r="Y781" s="29">
        <v>34</v>
      </c>
      <c r="Z781" s="127"/>
      <c r="AA781" s="124"/>
      <c r="AB781" s="125"/>
      <c r="AC781" s="125"/>
      <c r="AD781" s="126"/>
    </row>
    <row r="782" spans="1:30">
      <c r="A782" s="29">
        <v>2</v>
      </c>
      <c r="B782" s="123"/>
      <c r="C782" s="124"/>
      <c r="D782" s="125"/>
      <c r="E782" s="125"/>
      <c r="F782" s="126"/>
      <c r="K782" s="29">
        <v>13</v>
      </c>
      <c r="L782" s="127"/>
      <c r="M782" s="124"/>
      <c r="N782" s="125"/>
      <c r="O782" s="125"/>
      <c r="P782" s="126"/>
      <c r="R782" s="29">
        <v>24</v>
      </c>
      <c r="S782" s="123"/>
      <c r="T782" s="124"/>
      <c r="U782" s="125"/>
      <c r="V782" s="125"/>
      <c r="W782" s="126"/>
      <c r="Y782" s="29">
        <v>35</v>
      </c>
      <c r="Z782" s="127"/>
      <c r="AA782" s="124"/>
      <c r="AB782" s="125"/>
      <c r="AC782" s="125"/>
      <c r="AD782" s="126"/>
    </row>
    <row r="783" spans="1:30">
      <c r="A783" s="29">
        <v>3</v>
      </c>
      <c r="B783" s="123"/>
      <c r="C783" s="124"/>
      <c r="D783" s="125"/>
      <c r="E783" s="125"/>
      <c r="F783" s="126"/>
      <c r="K783" s="29">
        <v>14</v>
      </c>
      <c r="L783" s="127"/>
      <c r="M783" s="124"/>
      <c r="N783" s="125"/>
      <c r="O783" s="125"/>
      <c r="P783" s="126"/>
      <c r="R783" s="29">
        <v>25</v>
      </c>
      <c r="S783" s="123"/>
      <c r="T783" s="124"/>
      <c r="U783" s="125"/>
      <c r="V783" s="125"/>
      <c r="W783" s="126"/>
      <c r="Y783" s="29">
        <v>36</v>
      </c>
      <c r="Z783" s="127"/>
      <c r="AA783" s="124"/>
      <c r="AB783" s="125"/>
      <c r="AC783" s="125"/>
      <c r="AD783" s="126"/>
    </row>
    <row r="784" spans="1:30">
      <c r="A784" s="29">
        <v>4</v>
      </c>
      <c r="B784" s="123"/>
      <c r="C784" s="124"/>
      <c r="D784" s="125"/>
      <c r="E784" s="125"/>
      <c r="F784" s="126"/>
      <c r="K784" s="29">
        <v>15</v>
      </c>
      <c r="L784" s="127"/>
      <c r="M784" s="124"/>
      <c r="N784" s="125"/>
      <c r="O784" s="125"/>
      <c r="P784" s="126"/>
      <c r="R784" s="29">
        <v>26</v>
      </c>
      <c r="S784" s="123"/>
      <c r="T784" s="124"/>
      <c r="U784" s="125"/>
      <c r="V784" s="125"/>
      <c r="W784" s="126"/>
      <c r="Y784" s="29">
        <v>37</v>
      </c>
      <c r="Z784" s="127"/>
      <c r="AA784" s="124"/>
      <c r="AB784" s="125"/>
      <c r="AC784" s="125"/>
      <c r="AD784" s="126"/>
    </row>
    <row r="785" spans="1:30">
      <c r="A785" s="29">
        <v>5</v>
      </c>
      <c r="B785" s="123"/>
      <c r="C785" s="124"/>
      <c r="D785" s="125"/>
      <c r="E785" s="125"/>
      <c r="F785" s="126"/>
      <c r="K785" s="29">
        <v>16</v>
      </c>
      <c r="L785" s="127"/>
      <c r="M785" s="124"/>
      <c r="N785" s="125"/>
      <c r="O785" s="125"/>
      <c r="P785" s="126"/>
      <c r="R785" s="29">
        <v>27</v>
      </c>
      <c r="S785" s="123"/>
      <c r="T785" s="124"/>
      <c r="U785" s="125"/>
      <c r="V785" s="125"/>
      <c r="W785" s="126"/>
      <c r="Y785" s="29">
        <v>38</v>
      </c>
      <c r="Z785" s="127"/>
      <c r="AA785" s="124"/>
      <c r="AB785" s="125"/>
      <c r="AC785" s="125"/>
      <c r="AD785" s="126"/>
    </row>
    <row r="786" spans="1:30">
      <c r="A786" s="29">
        <v>6</v>
      </c>
      <c r="B786" s="123"/>
      <c r="C786" s="124"/>
      <c r="D786" s="125"/>
      <c r="E786" s="125"/>
      <c r="F786" s="126"/>
      <c r="K786" s="29">
        <v>17</v>
      </c>
      <c r="L786" s="127"/>
      <c r="M786" s="124"/>
      <c r="N786" s="125"/>
      <c r="O786" s="125"/>
      <c r="P786" s="126"/>
      <c r="R786" s="29">
        <v>28</v>
      </c>
      <c r="S786" s="123"/>
      <c r="T786" s="124"/>
      <c r="U786" s="125"/>
      <c r="V786" s="125"/>
      <c r="W786" s="126"/>
      <c r="Y786" s="29">
        <v>39</v>
      </c>
      <c r="Z786" s="127"/>
      <c r="AA786" s="124"/>
      <c r="AB786" s="125"/>
      <c r="AC786" s="125"/>
      <c r="AD786" s="126"/>
    </row>
    <row r="787" spans="1:30">
      <c r="A787" s="29">
        <v>7</v>
      </c>
      <c r="B787" s="123"/>
      <c r="C787" s="124"/>
      <c r="D787" s="125"/>
      <c r="E787" s="125"/>
      <c r="F787" s="126"/>
      <c r="K787" s="29">
        <v>18</v>
      </c>
      <c r="L787" s="127"/>
      <c r="M787" s="124"/>
      <c r="N787" s="125"/>
      <c r="O787" s="125"/>
      <c r="P787" s="126"/>
      <c r="R787" s="29">
        <v>29</v>
      </c>
      <c r="S787" s="123"/>
      <c r="T787" s="124"/>
      <c r="U787" s="125"/>
      <c r="V787" s="125"/>
      <c r="W787" s="126"/>
      <c r="Y787" s="29">
        <v>40</v>
      </c>
      <c r="Z787" s="127"/>
      <c r="AA787" s="124"/>
      <c r="AB787" s="125"/>
      <c r="AC787" s="125"/>
      <c r="AD787" s="126"/>
    </row>
    <row r="788" spans="1:30">
      <c r="A788" s="29">
        <v>8</v>
      </c>
      <c r="B788" s="123"/>
      <c r="C788" s="124"/>
      <c r="D788" s="125"/>
      <c r="E788" s="125"/>
      <c r="F788" s="126"/>
      <c r="K788" s="29">
        <v>19</v>
      </c>
      <c r="L788" s="127"/>
      <c r="M788" s="124"/>
      <c r="N788" s="125"/>
      <c r="O788" s="125"/>
      <c r="P788" s="126"/>
      <c r="R788" s="29">
        <v>30</v>
      </c>
      <c r="S788" s="123"/>
      <c r="T788" s="124"/>
      <c r="U788" s="125"/>
      <c r="V788" s="125"/>
      <c r="W788" s="126"/>
      <c r="Y788" s="29">
        <v>41</v>
      </c>
      <c r="Z788" s="127"/>
      <c r="AA788" s="124"/>
      <c r="AB788" s="125"/>
      <c r="AC788" s="125"/>
      <c r="AD788" s="126"/>
    </row>
    <row r="789" spans="1:30">
      <c r="A789" s="29">
        <v>9</v>
      </c>
      <c r="B789" s="123"/>
      <c r="C789" s="124"/>
      <c r="D789" s="125"/>
      <c r="E789" s="125"/>
      <c r="F789" s="126"/>
      <c r="K789" s="29">
        <v>20</v>
      </c>
      <c r="L789" s="127"/>
      <c r="M789" s="124"/>
      <c r="N789" s="125"/>
      <c r="O789" s="125"/>
      <c r="P789" s="126"/>
      <c r="R789" s="29">
        <v>31</v>
      </c>
      <c r="S789" s="123"/>
      <c r="T789" s="124"/>
      <c r="U789" s="125"/>
      <c r="V789" s="125"/>
      <c r="W789" s="126"/>
      <c r="Y789" s="29">
        <v>42</v>
      </c>
      <c r="Z789" s="127"/>
      <c r="AA789" s="124"/>
      <c r="AB789" s="125"/>
      <c r="AC789" s="125"/>
      <c r="AD789" s="126"/>
    </row>
    <row r="790" spans="1:30">
      <c r="A790" s="29">
        <v>10</v>
      </c>
      <c r="B790" s="123"/>
      <c r="C790" s="124"/>
      <c r="D790" s="125"/>
      <c r="E790" s="125"/>
      <c r="F790" s="126"/>
      <c r="K790" s="29">
        <v>21</v>
      </c>
      <c r="L790" s="127"/>
      <c r="M790" s="124"/>
      <c r="N790" s="125"/>
      <c r="O790" s="125"/>
      <c r="P790" s="126"/>
      <c r="R790" s="29">
        <v>32</v>
      </c>
      <c r="S790" s="123"/>
      <c r="T790" s="124"/>
      <c r="U790" s="125"/>
      <c r="V790" s="125"/>
      <c r="W790" s="126"/>
      <c r="Y790" s="29">
        <v>43</v>
      </c>
      <c r="Z790" s="127"/>
      <c r="AA790" s="124"/>
      <c r="AB790" s="125"/>
      <c r="AC790" s="125"/>
      <c r="AD790" s="126"/>
    </row>
    <row r="791" spans="1:30" ht="13.5" thickBot="1">
      <c r="A791" s="37">
        <v>11</v>
      </c>
      <c r="B791" s="123"/>
      <c r="C791" s="124"/>
      <c r="D791" s="125"/>
      <c r="E791" s="125"/>
      <c r="F791" s="126"/>
      <c r="K791" s="29">
        <v>22</v>
      </c>
      <c r="L791" s="127"/>
      <c r="M791" s="124"/>
      <c r="N791" s="125"/>
      <c r="O791" s="125"/>
      <c r="P791" s="126"/>
      <c r="R791" s="29">
        <v>33</v>
      </c>
      <c r="S791" s="123"/>
      <c r="T791" s="124"/>
      <c r="U791" s="125"/>
      <c r="V791" s="125"/>
      <c r="W791" s="126"/>
      <c r="Y791" s="31"/>
      <c r="Z791" s="32"/>
      <c r="AA791" s="33"/>
      <c r="AB791" s="33"/>
      <c r="AC791" s="38" t="s">
        <v>3</v>
      </c>
      <c r="AD791" s="35">
        <f>SUM(F781:F791)+SUM(P781:P791)+SUM(AD781:AD790)+SUM(W781:W791)</f>
        <v>0</v>
      </c>
    </row>
    <row r="798" spans="1:30" ht="13.5" thickBot="1"/>
    <row r="799" spans="1:30" ht="16.5" customHeight="1">
      <c r="A799" s="24">
        <v>37</v>
      </c>
      <c r="B799" s="525" t="str">
        <f>+"מספר אסמכתא "&amp;B39&amp;"         חזרה לטבלה "</f>
        <v xml:space="preserve">מספר אסמכתא          חזרה לטבלה </v>
      </c>
      <c r="C799" s="523" t="s">
        <v>26</v>
      </c>
      <c r="D799" s="523" t="s">
        <v>139</v>
      </c>
      <c r="E799" s="523" t="s">
        <v>27</v>
      </c>
      <c r="F799" s="523" t="s">
        <v>13</v>
      </c>
      <c r="K799" s="24">
        <v>37</v>
      </c>
      <c r="L799" s="525" t="str">
        <f>+"מספר אסמכתא "&amp;B39&amp;"         חזרה לטבלה "</f>
        <v xml:space="preserve">מספר אסמכתא          חזרה לטבלה </v>
      </c>
      <c r="M799" s="523" t="s">
        <v>26</v>
      </c>
      <c r="N799" s="523" t="s">
        <v>139</v>
      </c>
      <c r="O799" s="523" t="s">
        <v>27</v>
      </c>
      <c r="P799" s="523" t="s">
        <v>13</v>
      </c>
      <c r="R799" s="24">
        <v>37</v>
      </c>
      <c r="S799" s="139"/>
      <c r="T799" s="523" t="s">
        <v>26</v>
      </c>
      <c r="U799" s="523" t="s">
        <v>139</v>
      </c>
      <c r="V799" s="523" t="s">
        <v>27</v>
      </c>
      <c r="W799" s="523" t="s">
        <v>13</v>
      </c>
      <c r="Y799" s="24">
        <v>37</v>
      </c>
      <c r="Z799" s="139"/>
      <c r="AA799" s="523" t="s">
        <v>26</v>
      </c>
      <c r="AB799" s="523" t="s">
        <v>139</v>
      </c>
      <c r="AC799" s="523" t="s">
        <v>27</v>
      </c>
      <c r="AD799" s="523" t="s">
        <v>13</v>
      </c>
    </row>
    <row r="800" spans="1:30" ht="25.5" customHeight="1">
      <c r="A800" s="26" t="s">
        <v>7</v>
      </c>
      <c r="B800" s="526"/>
      <c r="C800" s="524"/>
      <c r="D800" s="524"/>
      <c r="E800" s="524"/>
      <c r="F800" s="524"/>
      <c r="K800" s="26" t="s">
        <v>19</v>
      </c>
      <c r="L800" s="526"/>
      <c r="M800" s="524"/>
      <c r="N800" s="524"/>
      <c r="O800" s="524"/>
      <c r="P800" s="524"/>
      <c r="R800" s="26" t="s">
        <v>19</v>
      </c>
      <c r="S800" s="140" t="str">
        <f>+"מספר אסמכתא "&amp;B176&amp;"         חזרה לטבלה "</f>
        <v xml:space="preserve">מספר אסמכתא          חזרה לטבלה </v>
      </c>
      <c r="T800" s="524"/>
      <c r="U800" s="524"/>
      <c r="V800" s="524"/>
      <c r="W800" s="524"/>
      <c r="Y800" s="26" t="s">
        <v>19</v>
      </c>
      <c r="Z800" s="140" t="str">
        <f>+"מספר אסמכתא "&amp;B176&amp;"         חזרה לטבלה "</f>
        <v xml:space="preserve">מספר אסמכתא          חזרה לטבלה </v>
      </c>
      <c r="AA800" s="524"/>
      <c r="AB800" s="524"/>
      <c r="AC800" s="524"/>
      <c r="AD800" s="524"/>
    </row>
    <row r="801" spans="1:30">
      <c r="A801" s="29">
        <v>1</v>
      </c>
      <c r="B801" s="123"/>
      <c r="C801" s="124"/>
      <c r="D801" s="125"/>
      <c r="E801" s="125"/>
      <c r="F801" s="126"/>
      <c r="K801" s="29">
        <v>12</v>
      </c>
      <c r="L801" s="127"/>
      <c r="M801" s="124"/>
      <c r="N801" s="125"/>
      <c r="O801" s="125"/>
      <c r="P801" s="126"/>
      <c r="R801" s="29">
        <v>23</v>
      </c>
      <c r="S801" s="123"/>
      <c r="T801" s="124"/>
      <c r="U801" s="125"/>
      <c r="V801" s="125"/>
      <c r="W801" s="126"/>
      <c r="Y801" s="29">
        <v>34</v>
      </c>
      <c r="Z801" s="127"/>
      <c r="AA801" s="124"/>
      <c r="AB801" s="125"/>
      <c r="AC801" s="125"/>
      <c r="AD801" s="126"/>
    </row>
    <row r="802" spans="1:30">
      <c r="A802" s="29">
        <v>2</v>
      </c>
      <c r="B802" s="123"/>
      <c r="C802" s="124"/>
      <c r="D802" s="125"/>
      <c r="E802" s="125"/>
      <c r="F802" s="126"/>
      <c r="K802" s="29">
        <v>13</v>
      </c>
      <c r="L802" s="127"/>
      <c r="M802" s="124"/>
      <c r="N802" s="125"/>
      <c r="O802" s="125"/>
      <c r="P802" s="126"/>
      <c r="R802" s="29">
        <v>24</v>
      </c>
      <c r="S802" s="123"/>
      <c r="T802" s="124"/>
      <c r="U802" s="125"/>
      <c r="V802" s="125"/>
      <c r="W802" s="126"/>
      <c r="Y802" s="29">
        <v>35</v>
      </c>
      <c r="Z802" s="127"/>
      <c r="AA802" s="124"/>
      <c r="AB802" s="125"/>
      <c r="AC802" s="125"/>
      <c r="AD802" s="126"/>
    </row>
    <row r="803" spans="1:30">
      <c r="A803" s="29">
        <v>3</v>
      </c>
      <c r="B803" s="123"/>
      <c r="C803" s="124"/>
      <c r="D803" s="125"/>
      <c r="E803" s="125"/>
      <c r="F803" s="126"/>
      <c r="K803" s="29">
        <v>14</v>
      </c>
      <c r="L803" s="127"/>
      <c r="M803" s="124"/>
      <c r="N803" s="125"/>
      <c r="O803" s="125"/>
      <c r="P803" s="126"/>
      <c r="R803" s="29">
        <v>25</v>
      </c>
      <c r="S803" s="123"/>
      <c r="T803" s="124"/>
      <c r="U803" s="125"/>
      <c r="V803" s="125"/>
      <c r="W803" s="126"/>
      <c r="Y803" s="29">
        <v>36</v>
      </c>
      <c r="Z803" s="127"/>
      <c r="AA803" s="124"/>
      <c r="AB803" s="125"/>
      <c r="AC803" s="125"/>
      <c r="AD803" s="126"/>
    </row>
    <row r="804" spans="1:30">
      <c r="A804" s="29">
        <v>4</v>
      </c>
      <c r="B804" s="123"/>
      <c r="C804" s="124"/>
      <c r="D804" s="125"/>
      <c r="E804" s="125"/>
      <c r="F804" s="126"/>
      <c r="K804" s="29">
        <v>15</v>
      </c>
      <c r="L804" s="127"/>
      <c r="M804" s="124"/>
      <c r="N804" s="125"/>
      <c r="O804" s="125"/>
      <c r="P804" s="126"/>
      <c r="R804" s="29">
        <v>26</v>
      </c>
      <c r="S804" s="123"/>
      <c r="T804" s="124"/>
      <c r="U804" s="125"/>
      <c r="V804" s="125"/>
      <c r="W804" s="126"/>
      <c r="Y804" s="29">
        <v>37</v>
      </c>
      <c r="Z804" s="127"/>
      <c r="AA804" s="124"/>
      <c r="AB804" s="125"/>
      <c r="AC804" s="125"/>
      <c r="AD804" s="126"/>
    </row>
    <row r="805" spans="1:30">
      <c r="A805" s="29">
        <v>5</v>
      </c>
      <c r="B805" s="123"/>
      <c r="C805" s="124"/>
      <c r="D805" s="125"/>
      <c r="E805" s="125"/>
      <c r="F805" s="126"/>
      <c r="K805" s="29">
        <v>16</v>
      </c>
      <c r="L805" s="127"/>
      <c r="M805" s="124"/>
      <c r="N805" s="125"/>
      <c r="O805" s="125"/>
      <c r="P805" s="126"/>
      <c r="R805" s="29">
        <v>27</v>
      </c>
      <c r="S805" s="123"/>
      <c r="T805" s="124"/>
      <c r="U805" s="125"/>
      <c r="V805" s="125"/>
      <c r="W805" s="126"/>
      <c r="Y805" s="29">
        <v>38</v>
      </c>
      <c r="Z805" s="127"/>
      <c r="AA805" s="124"/>
      <c r="AB805" s="125"/>
      <c r="AC805" s="125"/>
      <c r="AD805" s="126"/>
    </row>
    <row r="806" spans="1:30">
      <c r="A806" s="29">
        <v>6</v>
      </c>
      <c r="B806" s="123"/>
      <c r="C806" s="124"/>
      <c r="D806" s="125"/>
      <c r="E806" s="125"/>
      <c r="F806" s="126"/>
      <c r="K806" s="29">
        <v>17</v>
      </c>
      <c r="L806" s="127"/>
      <c r="M806" s="124"/>
      <c r="N806" s="125"/>
      <c r="O806" s="125"/>
      <c r="P806" s="126"/>
      <c r="R806" s="29">
        <v>28</v>
      </c>
      <c r="S806" s="123"/>
      <c r="T806" s="124"/>
      <c r="U806" s="125"/>
      <c r="V806" s="125"/>
      <c r="W806" s="126"/>
      <c r="Y806" s="29">
        <v>39</v>
      </c>
      <c r="Z806" s="127"/>
      <c r="AA806" s="124"/>
      <c r="AB806" s="125"/>
      <c r="AC806" s="125"/>
      <c r="AD806" s="126"/>
    </row>
    <row r="807" spans="1:30">
      <c r="A807" s="29">
        <v>7</v>
      </c>
      <c r="B807" s="123"/>
      <c r="C807" s="124"/>
      <c r="D807" s="125"/>
      <c r="E807" s="125"/>
      <c r="F807" s="126"/>
      <c r="K807" s="29">
        <v>18</v>
      </c>
      <c r="L807" s="127"/>
      <c r="M807" s="124"/>
      <c r="N807" s="125"/>
      <c r="O807" s="125"/>
      <c r="P807" s="126"/>
      <c r="R807" s="29">
        <v>29</v>
      </c>
      <c r="S807" s="123"/>
      <c r="T807" s="124"/>
      <c r="U807" s="125"/>
      <c r="V807" s="125"/>
      <c r="W807" s="126"/>
      <c r="Y807" s="29">
        <v>40</v>
      </c>
      <c r="Z807" s="127"/>
      <c r="AA807" s="124"/>
      <c r="AB807" s="125"/>
      <c r="AC807" s="125"/>
      <c r="AD807" s="126"/>
    </row>
    <row r="808" spans="1:30">
      <c r="A808" s="29">
        <v>8</v>
      </c>
      <c r="B808" s="123"/>
      <c r="C808" s="124"/>
      <c r="D808" s="125"/>
      <c r="E808" s="125"/>
      <c r="F808" s="126"/>
      <c r="K808" s="29">
        <v>19</v>
      </c>
      <c r="L808" s="127"/>
      <c r="M808" s="124"/>
      <c r="N808" s="125"/>
      <c r="O808" s="125"/>
      <c r="P808" s="126"/>
      <c r="R808" s="29">
        <v>30</v>
      </c>
      <c r="S808" s="123"/>
      <c r="T808" s="124"/>
      <c r="U808" s="125"/>
      <c r="V808" s="125"/>
      <c r="W808" s="126"/>
      <c r="Y808" s="29">
        <v>41</v>
      </c>
      <c r="Z808" s="127"/>
      <c r="AA808" s="124"/>
      <c r="AB808" s="125"/>
      <c r="AC808" s="125"/>
      <c r="AD808" s="126"/>
    </row>
    <row r="809" spans="1:30">
      <c r="A809" s="29">
        <v>9</v>
      </c>
      <c r="B809" s="123"/>
      <c r="C809" s="124"/>
      <c r="D809" s="125"/>
      <c r="E809" s="125"/>
      <c r="F809" s="126"/>
      <c r="K809" s="29">
        <v>20</v>
      </c>
      <c r="L809" s="127"/>
      <c r="M809" s="124"/>
      <c r="N809" s="125"/>
      <c r="O809" s="125"/>
      <c r="P809" s="126"/>
      <c r="R809" s="29">
        <v>31</v>
      </c>
      <c r="S809" s="123"/>
      <c r="T809" s="124"/>
      <c r="U809" s="125"/>
      <c r="V809" s="125"/>
      <c r="W809" s="126"/>
      <c r="Y809" s="29">
        <v>42</v>
      </c>
      <c r="Z809" s="127"/>
      <c r="AA809" s="124"/>
      <c r="AB809" s="125"/>
      <c r="AC809" s="125"/>
      <c r="AD809" s="126"/>
    </row>
    <row r="810" spans="1:30">
      <c r="A810" s="29">
        <v>10</v>
      </c>
      <c r="B810" s="123"/>
      <c r="C810" s="124"/>
      <c r="D810" s="125"/>
      <c r="E810" s="125"/>
      <c r="F810" s="126"/>
      <c r="K810" s="29">
        <v>21</v>
      </c>
      <c r="L810" s="127"/>
      <c r="M810" s="124"/>
      <c r="N810" s="125"/>
      <c r="O810" s="125"/>
      <c r="P810" s="126"/>
      <c r="R810" s="29">
        <v>32</v>
      </c>
      <c r="S810" s="123"/>
      <c r="T810" s="124"/>
      <c r="U810" s="125"/>
      <c r="V810" s="125"/>
      <c r="W810" s="126"/>
      <c r="Y810" s="29">
        <v>43</v>
      </c>
      <c r="Z810" s="127"/>
      <c r="AA810" s="124"/>
      <c r="AB810" s="125"/>
      <c r="AC810" s="125"/>
      <c r="AD810" s="126"/>
    </row>
    <row r="811" spans="1:30" ht="13.5" thickBot="1">
      <c r="A811" s="37">
        <v>11</v>
      </c>
      <c r="B811" s="123"/>
      <c r="C811" s="124"/>
      <c r="D811" s="125"/>
      <c r="E811" s="125"/>
      <c r="F811" s="126"/>
      <c r="K811" s="29">
        <v>22</v>
      </c>
      <c r="L811" s="127"/>
      <c r="M811" s="124"/>
      <c r="N811" s="125"/>
      <c r="O811" s="125"/>
      <c r="P811" s="126"/>
      <c r="R811" s="29">
        <v>33</v>
      </c>
      <c r="S811" s="123"/>
      <c r="T811" s="124"/>
      <c r="U811" s="125"/>
      <c r="V811" s="125"/>
      <c r="W811" s="126"/>
      <c r="Y811" s="31"/>
      <c r="Z811" s="32"/>
      <c r="AA811" s="33"/>
      <c r="AB811" s="33"/>
      <c r="AC811" s="38" t="s">
        <v>3</v>
      </c>
      <c r="AD811" s="35">
        <f>SUM(F801:F811)+SUM(P801:P811)+SUM(AD801:AD810)+SUM(W801:W811)</f>
        <v>0</v>
      </c>
    </row>
    <row r="818" spans="1:30" ht="13.5" thickBot="1"/>
    <row r="819" spans="1:30" ht="16.5" customHeight="1">
      <c r="A819" s="24">
        <v>38</v>
      </c>
      <c r="B819" s="525" t="str">
        <f>+"מספר אסמכתא "&amp;B40&amp;"         חזרה לטבלה "</f>
        <v xml:space="preserve">מספר אסמכתא          חזרה לטבלה </v>
      </c>
      <c r="C819" s="523" t="s">
        <v>26</v>
      </c>
      <c r="D819" s="523" t="s">
        <v>139</v>
      </c>
      <c r="E819" s="523" t="s">
        <v>27</v>
      </c>
      <c r="F819" s="523" t="s">
        <v>13</v>
      </c>
      <c r="K819" s="24">
        <v>38</v>
      </c>
      <c r="L819" s="525" t="str">
        <f>+"מספר אסמכתא "&amp;B40&amp;"         חזרה לטבלה "</f>
        <v xml:space="preserve">מספר אסמכתא          חזרה לטבלה </v>
      </c>
      <c r="M819" s="523" t="s">
        <v>26</v>
      </c>
      <c r="N819" s="523" t="s">
        <v>139</v>
      </c>
      <c r="O819" s="523" t="s">
        <v>27</v>
      </c>
      <c r="P819" s="523" t="s">
        <v>13</v>
      </c>
      <c r="R819" s="24">
        <v>38</v>
      </c>
      <c r="S819" s="139"/>
      <c r="T819" s="523" t="s">
        <v>26</v>
      </c>
      <c r="U819" s="523" t="s">
        <v>139</v>
      </c>
      <c r="V819" s="523" t="s">
        <v>27</v>
      </c>
      <c r="W819" s="523" t="s">
        <v>13</v>
      </c>
      <c r="Y819" s="24">
        <v>38</v>
      </c>
      <c r="Z819" s="139"/>
      <c r="AA819" s="523" t="s">
        <v>26</v>
      </c>
      <c r="AB819" s="523" t="s">
        <v>139</v>
      </c>
      <c r="AC819" s="523" t="s">
        <v>27</v>
      </c>
      <c r="AD819" s="523" t="s">
        <v>13</v>
      </c>
    </row>
    <row r="820" spans="1:30" ht="25.5" customHeight="1">
      <c r="A820" s="26" t="s">
        <v>7</v>
      </c>
      <c r="B820" s="526"/>
      <c r="C820" s="524"/>
      <c r="D820" s="524"/>
      <c r="E820" s="524"/>
      <c r="F820" s="524"/>
      <c r="K820" s="26" t="s">
        <v>19</v>
      </c>
      <c r="L820" s="526"/>
      <c r="M820" s="524"/>
      <c r="N820" s="524"/>
      <c r="O820" s="524"/>
      <c r="P820" s="524"/>
      <c r="R820" s="26" t="s">
        <v>19</v>
      </c>
      <c r="S820" s="140" t="str">
        <f>+"מספר אסמכתא "&amp;B196&amp;"         חזרה לטבלה "</f>
        <v xml:space="preserve">מספר אסמכתא          חזרה לטבלה </v>
      </c>
      <c r="T820" s="524"/>
      <c r="U820" s="524"/>
      <c r="V820" s="524"/>
      <c r="W820" s="524"/>
      <c r="Y820" s="26" t="s">
        <v>19</v>
      </c>
      <c r="Z820" s="140" t="str">
        <f>+"מספר אסמכתא "&amp;B196&amp;"         חזרה לטבלה "</f>
        <v xml:space="preserve">מספר אסמכתא          חזרה לטבלה </v>
      </c>
      <c r="AA820" s="524"/>
      <c r="AB820" s="524"/>
      <c r="AC820" s="524"/>
      <c r="AD820" s="524"/>
    </row>
    <row r="821" spans="1:30">
      <c r="A821" s="29">
        <v>1</v>
      </c>
      <c r="B821" s="123"/>
      <c r="C821" s="124"/>
      <c r="D821" s="125"/>
      <c r="E821" s="125"/>
      <c r="F821" s="126"/>
      <c r="K821" s="29">
        <v>12</v>
      </c>
      <c r="L821" s="127"/>
      <c r="M821" s="124"/>
      <c r="N821" s="125"/>
      <c r="O821" s="125"/>
      <c r="P821" s="126"/>
      <c r="R821" s="29">
        <v>23</v>
      </c>
      <c r="S821" s="123"/>
      <c r="T821" s="124"/>
      <c r="U821" s="125"/>
      <c r="V821" s="125"/>
      <c r="W821" s="126"/>
      <c r="Y821" s="29">
        <v>34</v>
      </c>
      <c r="Z821" s="127"/>
      <c r="AA821" s="124"/>
      <c r="AB821" s="125"/>
      <c r="AC821" s="125"/>
      <c r="AD821" s="126"/>
    </row>
    <row r="822" spans="1:30">
      <c r="A822" s="29">
        <v>2</v>
      </c>
      <c r="B822" s="123"/>
      <c r="C822" s="124"/>
      <c r="D822" s="125"/>
      <c r="E822" s="125"/>
      <c r="F822" s="126"/>
      <c r="K822" s="29">
        <v>13</v>
      </c>
      <c r="L822" s="127"/>
      <c r="M822" s="124"/>
      <c r="N822" s="125"/>
      <c r="O822" s="125"/>
      <c r="P822" s="126"/>
      <c r="R822" s="29">
        <v>24</v>
      </c>
      <c r="S822" s="123"/>
      <c r="T822" s="124"/>
      <c r="U822" s="125"/>
      <c r="V822" s="125"/>
      <c r="W822" s="126"/>
      <c r="Y822" s="29">
        <v>35</v>
      </c>
      <c r="Z822" s="127"/>
      <c r="AA822" s="124"/>
      <c r="AB822" s="125"/>
      <c r="AC822" s="125"/>
      <c r="AD822" s="126"/>
    </row>
    <row r="823" spans="1:30">
      <c r="A823" s="29">
        <v>3</v>
      </c>
      <c r="B823" s="123"/>
      <c r="C823" s="124"/>
      <c r="D823" s="125"/>
      <c r="E823" s="125"/>
      <c r="F823" s="126"/>
      <c r="K823" s="29">
        <v>14</v>
      </c>
      <c r="L823" s="127"/>
      <c r="M823" s="124"/>
      <c r="N823" s="125"/>
      <c r="O823" s="125"/>
      <c r="P823" s="126"/>
      <c r="R823" s="29">
        <v>25</v>
      </c>
      <c r="S823" s="123"/>
      <c r="T823" s="124"/>
      <c r="U823" s="125"/>
      <c r="V823" s="125"/>
      <c r="W823" s="126"/>
      <c r="Y823" s="29">
        <v>36</v>
      </c>
      <c r="Z823" s="127"/>
      <c r="AA823" s="124"/>
      <c r="AB823" s="125"/>
      <c r="AC823" s="125"/>
      <c r="AD823" s="126"/>
    </row>
    <row r="824" spans="1:30">
      <c r="A824" s="29">
        <v>4</v>
      </c>
      <c r="B824" s="123"/>
      <c r="C824" s="124"/>
      <c r="D824" s="125"/>
      <c r="E824" s="125"/>
      <c r="F824" s="126"/>
      <c r="K824" s="29">
        <v>15</v>
      </c>
      <c r="L824" s="127"/>
      <c r="M824" s="124"/>
      <c r="N824" s="125"/>
      <c r="O824" s="125"/>
      <c r="P824" s="126"/>
      <c r="R824" s="29">
        <v>26</v>
      </c>
      <c r="S824" s="123"/>
      <c r="T824" s="124"/>
      <c r="U824" s="125"/>
      <c r="V824" s="125"/>
      <c r="W824" s="126"/>
      <c r="Y824" s="29">
        <v>37</v>
      </c>
      <c r="Z824" s="127"/>
      <c r="AA824" s="124"/>
      <c r="AB824" s="125"/>
      <c r="AC824" s="125"/>
      <c r="AD824" s="126"/>
    </row>
    <row r="825" spans="1:30">
      <c r="A825" s="29">
        <v>5</v>
      </c>
      <c r="B825" s="123"/>
      <c r="C825" s="124"/>
      <c r="D825" s="125"/>
      <c r="E825" s="125"/>
      <c r="F825" s="126"/>
      <c r="K825" s="29">
        <v>16</v>
      </c>
      <c r="L825" s="127"/>
      <c r="M825" s="124"/>
      <c r="N825" s="125"/>
      <c r="O825" s="125"/>
      <c r="P825" s="126"/>
      <c r="R825" s="29">
        <v>27</v>
      </c>
      <c r="S825" s="123"/>
      <c r="T825" s="124"/>
      <c r="U825" s="125"/>
      <c r="V825" s="125"/>
      <c r="W825" s="126"/>
      <c r="Y825" s="29">
        <v>38</v>
      </c>
      <c r="Z825" s="127"/>
      <c r="AA825" s="124"/>
      <c r="AB825" s="125"/>
      <c r="AC825" s="125"/>
      <c r="AD825" s="126"/>
    </row>
    <row r="826" spans="1:30">
      <c r="A826" s="29">
        <v>6</v>
      </c>
      <c r="B826" s="123"/>
      <c r="C826" s="124"/>
      <c r="D826" s="125"/>
      <c r="E826" s="125"/>
      <c r="F826" s="126"/>
      <c r="K826" s="29">
        <v>17</v>
      </c>
      <c r="L826" s="127"/>
      <c r="M826" s="124"/>
      <c r="N826" s="125"/>
      <c r="O826" s="125"/>
      <c r="P826" s="126"/>
      <c r="R826" s="29">
        <v>28</v>
      </c>
      <c r="S826" s="123"/>
      <c r="T826" s="124"/>
      <c r="U826" s="125"/>
      <c r="V826" s="125"/>
      <c r="W826" s="126"/>
      <c r="Y826" s="29">
        <v>39</v>
      </c>
      <c r="Z826" s="127"/>
      <c r="AA826" s="124"/>
      <c r="AB826" s="125"/>
      <c r="AC826" s="125"/>
      <c r="AD826" s="126"/>
    </row>
    <row r="827" spans="1:30">
      <c r="A827" s="29">
        <v>7</v>
      </c>
      <c r="B827" s="123"/>
      <c r="C827" s="124"/>
      <c r="D827" s="125"/>
      <c r="E827" s="125"/>
      <c r="F827" s="126"/>
      <c r="K827" s="29">
        <v>18</v>
      </c>
      <c r="L827" s="127"/>
      <c r="M827" s="124"/>
      <c r="N827" s="125"/>
      <c r="O827" s="125"/>
      <c r="P827" s="126"/>
      <c r="R827" s="29">
        <v>29</v>
      </c>
      <c r="S827" s="123"/>
      <c r="T827" s="124"/>
      <c r="U827" s="125"/>
      <c r="V827" s="125"/>
      <c r="W827" s="126"/>
      <c r="Y827" s="29">
        <v>40</v>
      </c>
      <c r="Z827" s="127"/>
      <c r="AA827" s="124"/>
      <c r="AB827" s="125"/>
      <c r="AC827" s="125"/>
      <c r="AD827" s="126"/>
    </row>
    <row r="828" spans="1:30">
      <c r="A828" s="29">
        <v>8</v>
      </c>
      <c r="B828" s="123"/>
      <c r="C828" s="124"/>
      <c r="D828" s="125"/>
      <c r="E828" s="125"/>
      <c r="F828" s="126"/>
      <c r="K828" s="29">
        <v>19</v>
      </c>
      <c r="L828" s="127"/>
      <c r="M828" s="124"/>
      <c r="N828" s="125"/>
      <c r="O828" s="125"/>
      <c r="P828" s="126"/>
      <c r="R828" s="29">
        <v>30</v>
      </c>
      <c r="S828" s="123"/>
      <c r="T828" s="124"/>
      <c r="U828" s="125"/>
      <c r="V828" s="125"/>
      <c r="W828" s="126"/>
      <c r="Y828" s="29">
        <v>41</v>
      </c>
      <c r="Z828" s="127"/>
      <c r="AA828" s="124"/>
      <c r="AB828" s="125"/>
      <c r="AC828" s="125"/>
      <c r="AD828" s="126"/>
    </row>
    <row r="829" spans="1:30">
      <c r="A829" s="29">
        <v>9</v>
      </c>
      <c r="B829" s="123"/>
      <c r="C829" s="124"/>
      <c r="D829" s="125"/>
      <c r="E829" s="125"/>
      <c r="F829" s="126"/>
      <c r="K829" s="29">
        <v>20</v>
      </c>
      <c r="L829" s="127"/>
      <c r="M829" s="124"/>
      <c r="N829" s="125"/>
      <c r="O829" s="125"/>
      <c r="P829" s="126"/>
      <c r="R829" s="29">
        <v>31</v>
      </c>
      <c r="S829" s="123"/>
      <c r="T829" s="124"/>
      <c r="U829" s="125"/>
      <c r="V829" s="125"/>
      <c r="W829" s="126"/>
      <c r="Y829" s="29">
        <v>42</v>
      </c>
      <c r="Z829" s="127"/>
      <c r="AA829" s="124"/>
      <c r="AB829" s="125"/>
      <c r="AC829" s="125"/>
      <c r="AD829" s="126"/>
    </row>
    <row r="830" spans="1:30">
      <c r="A830" s="29">
        <v>10</v>
      </c>
      <c r="B830" s="123"/>
      <c r="C830" s="124"/>
      <c r="D830" s="125"/>
      <c r="E830" s="125"/>
      <c r="F830" s="126"/>
      <c r="K830" s="29">
        <v>21</v>
      </c>
      <c r="L830" s="127"/>
      <c r="M830" s="124"/>
      <c r="N830" s="125"/>
      <c r="O830" s="125"/>
      <c r="P830" s="126"/>
      <c r="R830" s="29">
        <v>32</v>
      </c>
      <c r="S830" s="123"/>
      <c r="T830" s="124"/>
      <c r="U830" s="125"/>
      <c r="V830" s="125"/>
      <c r="W830" s="126"/>
      <c r="Y830" s="29">
        <v>43</v>
      </c>
      <c r="Z830" s="127"/>
      <c r="AA830" s="124"/>
      <c r="AB830" s="125"/>
      <c r="AC830" s="125"/>
      <c r="AD830" s="126"/>
    </row>
    <row r="831" spans="1:30" ht="13.5" thickBot="1">
      <c r="A831" s="37">
        <v>11</v>
      </c>
      <c r="B831" s="123"/>
      <c r="C831" s="124"/>
      <c r="D831" s="125"/>
      <c r="E831" s="125"/>
      <c r="F831" s="126"/>
      <c r="K831" s="29">
        <v>22</v>
      </c>
      <c r="L831" s="127"/>
      <c r="M831" s="124"/>
      <c r="N831" s="125"/>
      <c r="O831" s="125"/>
      <c r="P831" s="126"/>
      <c r="R831" s="29">
        <v>33</v>
      </c>
      <c r="S831" s="123"/>
      <c r="T831" s="124"/>
      <c r="U831" s="125"/>
      <c r="V831" s="125"/>
      <c r="W831" s="126"/>
      <c r="Y831" s="31"/>
      <c r="Z831" s="32"/>
      <c r="AA831" s="33"/>
      <c r="AB831" s="33"/>
      <c r="AC831" s="38" t="s">
        <v>3</v>
      </c>
      <c r="AD831" s="35">
        <f>SUM(F821:F831)+SUM(P821:P831)+SUM(AD821:AD830)+SUM(W821:W831)</f>
        <v>0</v>
      </c>
    </row>
    <row r="838" spans="1:30" ht="13.5" thickBot="1"/>
    <row r="839" spans="1:30" ht="16.5" customHeight="1">
      <c r="A839" s="24">
        <v>39</v>
      </c>
      <c r="B839" s="525" t="str">
        <f>+"מספר אסמכתא "&amp;B41&amp;"         חזרה לטבלה "</f>
        <v xml:space="preserve">מספר אסמכתא          חזרה לטבלה </v>
      </c>
      <c r="C839" s="523" t="s">
        <v>26</v>
      </c>
      <c r="D839" s="523" t="s">
        <v>139</v>
      </c>
      <c r="E839" s="523" t="s">
        <v>27</v>
      </c>
      <c r="F839" s="523" t="s">
        <v>13</v>
      </c>
      <c r="K839" s="24">
        <v>39</v>
      </c>
      <c r="L839" s="525" t="str">
        <f>+"מספר אסמכתא "&amp;B41&amp;"         חזרה לטבלה "</f>
        <v xml:space="preserve">מספר אסמכתא          חזרה לטבלה </v>
      </c>
      <c r="M839" s="523" t="s">
        <v>26</v>
      </c>
      <c r="N839" s="523" t="s">
        <v>139</v>
      </c>
      <c r="O839" s="523" t="s">
        <v>27</v>
      </c>
      <c r="P839" s="523" t="s">
        <v>13</v>
      </c>
      <c r="R839" s="24">
        <v>39</v>
      </c>
      <c r="S839" s="139"/>
      <c r="T839" s="523" t="s">
        <v>26</v>
      </c>
      <c r="U839" s="523" t="s">
        <v>139</v>
      </c>
      <c r="V839" s="523" t="s">
        <v>27</v>
      </c>
      <c r="W839" s="523" t="s">
        <v>13</v>
      </c>
      <c r="Y839" s="24">
        <v>39</v>
      </c>
      <c r="Z839" s="139"/>
      <c r="AA839" s="523" t="s">
        <v>26</v>
      </c>
      <c r="AB839" s="523" t="s">
        <v>139</v>
      </c>
      <c r="AC839" s="523" t="s">
        <v>27</v>
      </c>
      <c r="AD839" s="523" t="s">
        <v>13</v>
      </c>
    </row>
    <row r="840" spans="1:30" ht="25.5" customHeight="1">
      <c r="A840" s="26" t="s">
        <v>7</v>
      </c>
      <c r="B840" s="526"/>
      <c r="C840" s="524"/>
      <c r="D840" s="524"/>
      <c r="E840" s="524"/>
      <c r="F840" s="524"/>
      <c r="K840" s="26" t="s">
        <v>19</v>
      </c>
      <c r="L840" s="526"/>
      <c r="M840" s="524"/>
      <c r="N840" s="524"/>
      <c r="O840" s="524"/>
      <c r="P840" s="524"/>
      <c r="R840" s="26" t="s">
        <v>19</v>
      </c>
      <c r="S840" s="140" t="str">
        <f>+"מספר אסמכתא "&amp;B216&amp;"         חזרה לטבלה "</f>
        <v xml:space="preserve">מספר אסמכתא          חזרה לטבלה </v>
      </c>
      <c r="T840" s="524"/>
      <c r="U840" s="524"/>
      <c r="V840" s="524"/>
      <c r="W840" s="524"/>
      <c r="Y840" s="26" t="s">
        <v>19</v>
      </c>
      <c r="Z840" s="140" t="str">
        <f>+"מספר אסמכתא "&amp;B216&amp;"         חזרה לטבלה "</f>
        <v xml:space="preserve">מספר אסמכתא          חזרה לטבלה </v>
      </c>
      <c r="AA840" s="524"/>
      <c r="AB840" s="524"/>
      <c r="AC840" s="524"/>
      <c r="AD840" s="524"/>
    </row>
    <row r="841" spans="1:30">
      <c r="A841" s="29">
        <v>1</v>
      </c>
      <c r="B841" s="123"/>
      <c r="C841" s="124"/>
      <c r="D841" s="125"/>
      <c r="E841" s="125"/>
      <c r="F841" s="126"/>
      <c r="K841" s="29">
        <v>12</v>
      </c>
      <c r="L841" s="127"/>
      <c r="M841" s="124"/>
      <c r="N841" s="125"/>
      <c r="O841" s="125"/>
      <c r="P841" s="126"/>
      <c r="R841" s="29">
        <v>23</v>
      </c>
      <c r="S841" s="123"/>
      <c r="T841" s="124"/>
      <c r="U841" s="125"/>
      <c r="V841" s="125"/>
      <c r="W841" s="126"/>
      <c r="Y841" s="29">
        <v>34</v>
      </c>
      <c r="Z841" s="127"/>
      <c r="AA841" s="124"/>
      <c r="AB841" s="125"/>
      <c r="AC841" s="125"/>
      <c r="AD841" s="126"/>
    </row>
    <row r="842" spans="1:30">
      <c r="A842" s="29">
        <v>2</v>
      </c>
      <c r="B842" s="123"/>
      <c r="C842" s="124"/>
      <c r="D842" s="125"/>
      <c r="E842" s="125"/>
      <c r="F842" s="126"/>
      <c r="K842" s="29">
        <v>13</v>
      </c>
      <c r="L842" s="127"/>
      <c r="M842" s="124"/>
      <c r="N842" s="125"/>
      <c r="O842" s="125"/>
      <c r="P842" s="126"/>
      <c r="R842" s="29">
        <v>24</v>
      </c>
      <c r="S842" s="123"/>
      <c r="T842" s="124"/>
      <c r="U842" s="125"/>
      <c r="V842" s="125"/>
      <c r="W842" s="126"/>
      <c r="Y842" s="29">
        <v>35</v>
      </c>
      <c r="Z842" s="127"/>
      <c r="AA842" s="124"/>
      <c r="AB842" s="125"/>
      <c r="AC842" s="125"/>
      <c r="AD842" s="126"/>
    </row>
    <row r="843" spans="1:30">
      <c r="A843" s="29">
        <v>3</v>
      </c>
      <c r="B843" s="123"/>
      <c r="C843" s="124"/>
      <c r="D843" s="125"/>
      <c r="E843" s="125"/>
      <c r="F843" s="126"/>
      <c r="K843" s="29">
        <v>14</v>
      </c>
      <c r="L843" s="127"/>
      <c r="M843" s="124"/>
      <c r="N843" s="125"/>
      <c r="O843" s="125"/>
      <c r="P843" s="126"/>
      <c r="R843" s="29">
        <v>25</v>
      </c>
      <c r="S843" s="123"/>
      <c r="T843" s="124"/>
      <c r="U843" s="125"/>
      <c r="V843" s="125"/>
      <c r="W843" s="126"/>
      <c r="Y843" s="29">
        <v>36</v>
      </c>
      <c r="Z843" s="127"/>
      <c r="AA843" s="124"/>
      <c r="AB843" s="125"/>
      <c r="AC843" s="125"/>
      <c r="AD843" s="126"/>
    </row>
    <row r="844" spans="1:30">
      <c r="A844" s="29">
        <v>4</v>
      </c>
      <c r="B844" s="123"/>
      <c r="C844" s="124"/>
      <c r="D844" s="125"/>
      <c r="E844" s="125"/>
      <c r="F844" s="126"/>
      <c r="K844" s="29">
        <v>15</v>
      </c>
      <c r="L844" s="127"/>
      <c r="M844" s="124"/>
      <c r="N844" s="125"/>
      <c r="O844" s="125"/>
      <c r="P844" s="126"/>
      <c r="R844" s="29">
        <v>26</v>
      </c>
      <c r="S844" s="123"/>
      <c r="T844" s="124"/>
      <c r="U844" s="125"/>
      <c r="V844" s="125"/>
      <c r="W844" s="126"/>
      <c r="Y844" s="29">
        <v>37</v>
      </c>
      <c r="Z844" s="127"/>
      <c r="AA844" s="124"/>
      <c r="AB844" s="125"/>
      <c r="AC844" s="125"/>
      <c r="AD844" s="126"/>
    </row>
    <row r="845" spans="1:30">
      <c r="A845" s="29">
        <v>5</v>
      </c>
      <c r="B845" s="123"/>
      <c r="C845" s="124"/>
      <c r="D845" s="125"/>
      <c r="E845" s="125"/>
      <c r="F845" s="126"/>
      <c r="K845" s="29">
        <v>16</v>
      </c>
      <c r="L845" s="127"/>
      <c r="M845" s="124"/>
      <c r="N845" s="125"/>
      <c r="O845" s="125"/>
      <c r="P845" s="126"/>
      <c r="R845" s="29">
        <v>27</v>
      </c>
      <c r="S845" s="123"/>
      <c r="T845" s="124"/>
      <c r="U845" s="125"/>
      <c r="V845" s="125"/>
      <c r="W845" s="126"/>
      <c r="Y845" s="29">
        <v>38</v>
      </c>
      <c r="Z845" s="127"/>
      <c r="AA845" s="124"/>
      <c r="AB845" s="125"/>
      <c r="AC845" s="125"/>
      <c r="AD845" s="126"/>
    </row>
    <row r="846" spans="1:30">
      <c r="A846" s="29">
        <v>6</v>
      </c>
      <c r="B846" s="123"/>
      <c r="C846" s="124"/>
      <c r="D846" s="125"/>
      <c r="E846" s="125"/>
      <c r="F846" s="126"/>
      <c r="K846" s="29">
        <v>17</v>
      </c>
      <c r="L846" s="127"/>
      <c r="M846" s="124"/>
      <c r="N846" s="125"/>
      <c r="O846" s="125"/>
      <c r="P846" s="126"/>
      <c r="R846" s="29">
        <v>28</v>
      </c>
      <c r="S846" s="123"/>
      <c r="T846" s="124"/>
      <c r="U846" s="125"/>
      <c r="V846" s="125"/>
      <c r="W846" s="126"/>
      <c r="Y846" s="29">
        <v>39</v>
      </c>
      <c r="Z846" s="127"/>
      <c r="AA846" s="124"/>
      <c r="AB846" s="125"/>
      <c r="AC846" s="125"/>
      <c r="AD846" s="126"/>
    </row>
    <row r="847" spans="1:30">
      <c r="A847" s="29">
        <v>7</v>
      </c>
      <c r="B847" s="123"/>
      <c r="C847" s="124"/>
      <c r="D847" s="125"/>
      <c r="E847" s="125"/>
      <c r="F847" s="126"/>
      <c r="K847" s="29">
        <v>18</v>
      </c>
      <c r="L847" s="127"/>
      <c r="M847" s="124"/>
      <c r="N847" s="125"/>
      <c r="O847" s="125"/>
      <c r="P847" s="126"/>
      <c r="R847" s="29">
        <v>29</v>
      </c>
      <c r="S847" s="123"/>
      <c r="T847" s="124"/>
      <c r="U847" s="125"/>
      <c r="V847" s="125"/>
      <c r="W847" s="126"/>
      <c r="Y847" s="29">
        <v>40</v>
      </c>
      <c r="Z847" s="127"/>
      <c r="AA847" s="124"/>
      <c r="AB847" s="125"/>
      <c r="AC847" s="125"/>
      <c r="AD847" s="126"/>
    </row>
    <row r="848" spans="1:30">
      <c r="A848" s="29">
        <v>8</v>
      </c>
      <c r="B848" s="123"/>
      <c r="C848" s="124"/>
      <c r="D848" s="125"/>
      <c r="E848" s="125"/>
      <c r="F848" s="126"/>
      <c r="K848" s="29">
        <v>19</v>
      </c>
      <c r="L848" s="127"/>
      <c r="M848" s="124"/>
      <c r="N848" s="125"/>
      <c r="O848" s="125"/>
      <c r="P848" s="126"/>
      <c r="R848" s="29">
        <v>30</v>
      </c>
      <c r="S848" s="123"/>
      <c r="T848" s="124"/>
      <c r="U848" s="125"/>
      <c r="V848" s="125"/>
      <c r="W848" s="126"/>
      <c r="Y848" s="29">
        <v>41</v>
      </c>
      <c r="Z848" s="127"/>
      <c r="AA848" s="124"/>
      <c r="AB848" s="125"/>
      <c r="AC848" s="125"/>
      <c r="AD848" s="126"/>
    </row>
    <row r="849" spans="1:30">
      <c r="A849" s="29">
        <v>9</v>
      </c>
      <c r="B849" s="123"/>
      <c r="C849" s="124"/>
      <c r="D849" s="125"/>
      <c r="E849" s="125"/>
      <c r="F849" s="126"/>
      <c r="K849" s="29">
        <v>20</v>
      </c>
      <c r="L849" s="127"/>
      <c r="M849" s="124"/>
      <c r="N849" s="125"/>
      <c r="O849" s="125"/>
      <c r="P849" s="126"/>
      <c r="R849" s="29">
        <v>31</v>
      </c>
      <c r="S849" s="123"/>
      <c r="T849" s="124"/>
      <c r="U849" s="125"/>
      <c r="V849" s="125"/>
      <c r="W849" s="126"/>
      <c r="Y849" s="29">
        <v>42</v>
      </c>
      <c r="Z849" s="127"/>
      <c r="AA849" s="124"/>
      <c r="AB849" s="125"/>
      <c r="AC849" s="125"/>
      <c r="AD849" s="126"/>
    </row>
    <row r="850" spans="1:30">
      <c r="A850" s="29">
        <v>10</v>
      </c>
      <c r="B850" s="123"/>
      <c r="C850" s="124"/>
      <c r="D850" s="125"/>
      <c r="E850" s="125"/>
      <c r="F850" s="126"/>
      <c r="K850" s="29">
        <v>21</v>
      </c>
      <c r="L850" s="127"/>
      <c r="M850" s="124"/>
      <c r="N850" s="125"/>
      <c r="O850" s="125"/>
      <c r="P850" s="126"/>
      <c r="R850" s="29">
        <v>32</v>
      </c>
      <c r="S850" s="123"/>
      <c r="T850" s="124"/>
      <c r="U850" s="125"/>
      <c r="V850" s="125"/>
      <c r="W850" s="126"/>
      <c r="Y850" s="29">
        <v>43</v>
      </c>
      <c r="Z850" s="127"/>
      <c r="AA850" s="124"/>
      <c r="AB850" s="125"/>
      <c r="AC850" s="125"/>
      <c r="AD850" s="126"/>
    </row>
    <row r="851" spans="1:30" ht="13.5" thickBot="1">
      <c r="A851" s="37">
        <v>11</v>
      </c>
      <c r="B851" s="123"/>
      <c r="C851" s="124"/>
      <c r="D851" s="125"/>
      <c r="E851" s="125"/>
      <c r="F851" s="126"/>
      <c r="K851" s="29">
        <v>22</v>
      </c>
      <c r="L851" s="127"/>
      <c r="M851" s="124"/>
      <c r="N851" s="125"/>
      <c r="O851" s="125"/>
      <c r="P851" s="126"/>
      <c r="R851" s="29">
        <v>33</v>
      </c>
      <c r="S851" s="123"/>
      <c r="T851" s="124"/>
      <c r="U851" s="125"/>
      <c r="V851" s="125"/>
      <c r="W851" s="126"/>
      <c r="Y851" s="31"/>
      <c r="Z851" s="32"/>
      <c r="AA851" s="33"/>
      <c r="AB851" s="33"/>
      <c r="AC851" s="38" t="s">
        <v>3</v>
      </c>
      <c r="AD851" s="35">
        <f>SUM(F841:F851)+SUM(P841:P851)+SUM(AD841:AD850)+SUM(W841:W851)</f>
        <v>0</v>
      </c>
    </row>
    <row r="858" spans="1:30" ht="13.5" thickBot="1"/>
    <row r="859" spans="1:30" ht="16.5" customHeight="1">
      <c r="A859" s="24">
        <v>40</v>
      </c>
      <c r="B859" s="139"/>
      <c r="C859" s="523" t="s">
        <v>26</v>
      </c>
      <c r="D859" s="523" t="s">
        <v>139</v>
      </c>
      <c r="E859" s="523" t="s">
        <v>27</v>
      </c>
      <c r="F859" s="523" t="s">
        <v>13</v>
      </c>
      <c r="K859" s="24">
        <v>40</v>
      </c>
      <c r="L859" s="525" t="str">
        <f>+"מספר אסמכתא "&amp;B42&amp;"         חזרה לטבלה "</f>
        <v xml:space="preserve">מספר אסמכתא          חזרה לטבלה </v>
      </c>
      <c r="M859" s="523" t="s">
        <v>26</v>
      </c>
      <c r="N859" s="523" t="s">
        <v>139</v>
      </c>
      <c r="O859" s="523" t="s">
        <v>27</v>
      </c>
      <c r="P859" s="523" t="s">
        <v>13</v>
      </c>
      <c r="R859" s="24">
        <v>40</v>
      </c>
      <c r="S859" s="139"/>
      <c r="T859" s="523" t="s">
        <v>26</v>
      </c>
      <c r="U859" s="523" t="s">
        <v>139</v>
      </c>
      <c r="V859" s="523" t="s">
        <v>27</v>
      </c>
      <c r="W859" s="523" t="s">
        <v>13</v>
      </c>
      <c r="Y859" s="24">
        <v>40</v>
      </c>
      <c r="Z859" s="139"/>
      <c r="AA859" s="523" t="s">
        <v>26</v>
      </c>
      <c r="AB859" s="523" t="s">
        <v>139</v>
      </c>
      <c r="AC859" s="523" t="s">
        <v>27</v>
      </c>
      <c r="AD859" s="523" t="s">
        <v>13</v>
      </c>
    </row>
    <row r="860" spans="1:30" ht="25.5" customHeight="1">
      <c r="A860" s="26" t="s">
        <v>7</v>
      </c>
      <c r="B860" s="140" t="str">
        <f>+"מספר אסמכתא "&amp;B42&amp;"         חזרה לטבלה "</f>
        <v xml:space="preserve">מספר אסמכתא          חזרה לטבלה </v>
      </c>
      <c r="C860" s="524"/>
      <c r="D860" s="524"/>
      <c r="E860" s="524"/>
      <c r="F860" s="524"/>
      <c r="K860" s="26" t="s">
        <v>19</v>
      </c>
      <c r="L860" s="526"/>
      <c r="M860" s="524"/>
      <c r="N860" s="524"/>
      <c r="O860" s="524"/>
      <c r="P860" s="524"/>
      <c r="R860" s="26" t="s">
        <v>19</v>
      </c>
      <c r="S860" s="140" t="str">
        <f>+"מספר אסמכתא "&amp;B236&amp;"         חזרה לטבלה "</f>
        <v xml:space="preserve">מספר אסמכתא          חזרה לטבלה </v>
      </c>
      <c r="T860" s="524"/>
      <c r="U860" s="524"/>
      <c r="V860" s="524"/>
      <c r="W860" s="524"/>
      <c r="Y860" s="26" t="s">
        <v>19</v>
      </c>
      <c r="Z860" s="140" t="str">
        <f>+"מספר אסמכתא "&amp;B236&amp;"         חזרה לטבלה "</f>
        <v xml:space="preserve">מספר אסמכתא          חזרה לטבלה </v>
      </c>
      <c r="AA860" s="524"/>
      <c r="AB860" s="524"/>
      <c r="AC860" s="524"/>
      <c r="AD860" s="524"/>
    </row>
    <row r="861" spans="1:30">
      <c r="A861" s="29">
        <v>1</v>
      </c>
      <c r="B861" s="123"/>
      <c r="C861" s="124"/>
      <c r="D861" s="125"/>
      <c r="E861" s="125"/>
      <c r="F861" s="126"/>
      <c r="K861" s="29">
        <v>12</v>
      </c>
      <c r="L861" s="127"/>
      <c r="M861" s="124"/>
      <c r="N861" s="125"/>
      <c r="O861" s="125"/>
      <c r="P861" s="126"/>
      <c r="R861" s="29">
        <v>23</v>
      </c>
      <c r="S861" s="123"/>
      <c r="T861" s="124"/>
      <c r="U861" s="125"/>
      <c r="V861" s="125"/>
      <c r="W861" s="126"/>
      <c r="Y861" s="29">
        <v>34</v>
      </c>
      <c r="Z861" s="127"/>
      <c r="AA861" s="124"/>
      <c r="AB861" s="125"/>
      <c r="AC861" s="125"/>
      <c r="AD861" s="126"/>
    </row>
    <row r="862" spans="1:30">
      <c r="A862" s="29">
        <v>2</v>
      </c>
      <c r="B862" s="123"/>
      <c r="C862" s="124"/>
      <c r="D862" s="125"/>
      <c r="E862" s="125"/>
      <c r="F862" s="126"/>
      <c r="K862" s="29">
        <v>13</v>
      </c>
      <c r="L862" s="127"/>
      <c r="M862" s="124"/>
      <c r="N862" s="125"/>
      <c r="O862" s="125"/>
      <c r="P862" s="126"/>
      <c r="R862" s="29">
        <v>24</v>
      </c>
      <c r="S862" s="123"/>
      <c r="T862" s="124"/>
      <c r="U862" s="125"/>
      <c r="V862" s="125"/>
      <c r="W862" s="126"/>
      <c r="Y862" s="29">
        <v>35</v>
      </c>
      <c r="Z862" s="127"/>
      <c r="AA862" s="124"/>
      <c r="AB862" s="125"/>
      <c r="AC862" s="125"/>
      <c r="AD862" s="126"/>
    </row>
    <row r="863" spans="1:30">
      <c r="A863" s="29">
        <v>3</v>
      </c>
      <c r="B863" s="123"/>
      <c r="C863" s="124"/>
      <c r="D863" s="125"/>
      <c r="E863" s="125"/>
      <c r="F863" s="126"/>
      <c r="K863" s="29">
        <v>14</v>
      </c>
      <c r="L863" s="127"/>
      <c r="M863" s="124"/>
      <c r="N863" s="125"/>
      <c r="O863" s="125"/>
      <c r="P863" s="126"/>
      <c r="R863" s="29">
        <v>25</v>
      </c>
      <c r="S863" s="123"/>
      <c r="T863" s="124"/>
      <c r="U863" s="125"/>
      <c r="V863" s="125"/>
      <c r="W863" s="126"/>
      <c r="Y863" s="29">
        <v>36</v>
      </c>
      <c r="Z863" s="127"/>
      <c r="AA863" s="124"/>
      <c r="AB863" s="125"/>
      <c r="AC863" s="125"/>
      <c r="AD863" s="126"/>
    </row>
    <row r="864" spans="1:30">
      <c r="A864" s="29">
        <v>4</v>
      </c>
      <c r="B864" s="123"/>
      <c r="C864" s="124"/>
      <c r="D864" s="125"/>
      <c r="E864" s="125"/>
      <c r="F864" s="126"/>
      <c r="K864" s="29">
        <v>15</v>
      </c>
      <c r="L864" s="127"/>
      <c r="M864" s="124"/>
      <c r="N864" s="125"/>
      <c r="O864" s="125"/>
      <c r="P864" s="126"/>
      <c r="R864" s="29">
        <v>26</v>
      </c>
      <c r="S864" s="123"/>
      <c r="T864" s="124"/>
      <c r="U864" s="125"/>
      <c r="V864" s="125"/>
      <c r="W864" s="126"/>
      <c r="Y864" s="29">
        <v>37</v>
      </c>
      <c r="Z864" s="127"/>
      <c r="AA864" s="124"/>
      <c r="AB864" s="125"/>
      <c r="AC864" s="125"/>
      <c r="AD864" s="126"/>
    </row>
    <row r="865" spans="1:30">
      <c r="A865" s="29">
        <v>5</v>
      </c>
      <c r="B865" s="123"/>
      <c r="C865" s="124"/>
      <c r="D865" s="125"/>
      <c r="E865" s="125"/>
      <c r="F865" s="126"/>
      <c r="K865" s="29">
        <v>16</v>
      </c>
      <c r="L865" s="127"/>
      <c r="M865" s="124"/>
      <c r="N865" s="125"/>
      <c r="O865" s="125"/>
      <c r="P865" s="126"/>
      <c r="R865" s="29">
        <v>27</v>
      </c>
      <c r="S865" s="123"/>
      <c r="T865" s="124"/>
      <c r="U865" s="125"/>
      <c r="V865" s="125"/>
      <c r="W865" s="126"/>
      <c r="Y865" s="29">
        <v>38</v>
      </c>
      <c r="Z865" s="127"/>
      <c r="AA865" s="124"/>
      <c r="AB865" s="125"/>
      <c r="AC865" s="125"/>
      <c r="AD865" s="126"/>
    </row>
    <row r="866" spans="1:30">
      <c r="A866" s="29">
        <v>6</v>
      </c>
      <c r="B866" s="123"/>
      <c r="C866" s="124"/>
      <c r="D866" s="125"/>
      <c r="E866" s="125"/>
      <c r="F866" s="126"/>
      <c r="K866" s="29">
        <v>17</v>
      </c>
      <c r="L866" s="127"/>
      <c r="M866" s="124"/>
      <c r="N866" s="125"/>
      <c r="O866" s="125"/>
      <c r="P866" s="126"/>
      <c r="R866" s="29">
        <v>28</v>
      </c>
      <c r="S866" s="123"/>
      <c r="T866" s="124"/>
      <c r="U866" s="125"/>
      <c r="V866" s="125"/>
      <c r="W866" s="126"/>
      <c r="Y866" s="29">
        <v>39</v>
      </c>
      <c r="Z866" s="127"/>
      <c r="AA866" s="124"/>
      <c r="AB866" s="125"/>
      <c r="AC866" s="125"/>
      <c r="AD866" s="126"/>
    </row>
    <row r="867" spans="1:30">
      <c r="A867" s="29">
        <v>7</v>
      </c>
      <c r="B867" s="123"/>
      <c r="C867" s="124"/>
      <c r="D867" s="125"/>
      <c r="E867" s="125"/>
      <c r="F867" s="126"/>
      <c r="K867" s="29">
        <v>18</v>
      </c>
      <c r="L867" s="127"/>
      <c r="M867" s="124"/>
      <c r="N867" s="125"/>
      <c r="O867" s="125"/>
      <c r="P867" s="126"/>
      <c r="R867" s="29">
        <v>29</v>
      </c>
      <c r="S867" s="123"/>
      <c r="T867" s="124"/>
      <c r="U867" s="125"/>
      <c r="V867" s="125"/>
      <c r="W867" s="126"/>
      <c r="Y867" s="29">
        <v>40</v>
      </c>
      <c r="Z867" s="127"/>
      <c r="AA867" s="124"/>
      <c r="AB867" s="125"/>
      <c r="AC867" s="125"/>
      <c r="AD867" s="126"/>
    </row>
    <row r="868" spans="1:30">
      <c r="A868" s="29">
        <v>8</v>
      </c>
      <c r="B868" s="123"/>
      <c r="C868" s="124"/>
      <c r="D868" s="125"/>
      <c r="E868" s="125"/>
      <c r="F868" s="126"/>
      <c r="K868" s="29">
        <v>19</v>
      </c>
      <c r="L868" s="127"/>
      <c r="M868" s="124"/>
      <c r="N868" s="125"/>
      <c r="O868" s="125"/>
      <c r="P868" s="126"/>
      <c r="R868" s="29">
        <v>30</v>
      </c>
      <c r="S868" s="123"/>
      <c r="T868" s="124"/>
      <c r="U868" s="125"/>
      <c r="V868" s="125"/>
      <c r="W868" s="126"/>
      <c r="Y868" s="29">
        <v>41</v>
      </c>
      <c r="Z868" s="127"/>
      <c r="AA868" s="124"/>
      <c r="AB868" s="125"/>
      <c r="AC868" s="125"/>
      <c r="AD868" s="126"/>
    </row>
    <row r="869" spans="1:30">
      <c r="A869" s="29">
        <v>9</v>
      </c>
      <c r="B869" s="123"/>
      <c r="C869" s="124"/>
      <c r="D869" s="125"/>
      <c r="E869" s="125"/>
      <c r="F869" s="126"/>
      <c r="K869" s="29">
        <v>20</v>
      </c>
      <c r="L869" s="127"/>
      <c r="M869" s="124"/>
      <c r="N869" s="125"/>
      <c r="O869" s="125"/>
      <c r="P869" s="126"/>
      <c r="R869" s="29">
        <v>31</v>
      </c>
      <c r="S869" s="123"/>
      <c r="T869" s="124"/>
      <c r="U869" s="125"/>
      <c r="V869" s="125"/>
      <c r="W869" s="126"/>
      <c r="Y869" s="29">
        <v>42</v>
      </c>
      <c r="Z869" s="127"/>
      <c r="AA869" s="124"/>
      <c r="AB869" s="125"/>
      <c r="AC869" s="125"/>
      <c r="AD869" s="126"/>
    </row>
    <row r="870" spans="1:30">
      <c r="A870" s="29">
        <v>10</v>
      </c>
      <c r="B870" s="123"/>
      <c r="C870" s="124"/>
      <c r="D870" s="125"/>
      <c r="E870" s="125"/>
      <c r="F870" s="126"/>
      <c r="K870" s="29">
        <v>21</v>
      </c>
      <c r="L870" s="127"/>
      <c r="M870" s="124"/>
      <c r="N870" s="125"/>
      <c r="O870" s="125"/>
      <c r="P870" s="126"/>
      <c r="R870" s="29">
        <v>32</v>
      </c>
      <c r="S870" s="123"/>
      <c r="T870" s="124"/>
      <c r="U870" s="125"/>
      <c r="V870" s="125"/>
      <c r="W870" s="126"/>
      <c r="Y870" s="29">
        <v>43</v>
      </c>
      <c r="Z870" s="127"/>
      <c r="AA870" s="124"/>
      <c r="AB870" s="125"/>
      <c r="AC870" s="125"/>
      <c r="AD870" s="126"/>
    </row>
    <row r="871" spans="1:30" ht="13.5" thickBot="1">
      <c r="A871" s="37">
        <v>11</v>
      </c>
      <c r="B871" s="123"/>
      <c r="C871" s="124"/>
      <c r="D871" s="125"/>
      <c r="E871" s="125"/>
      <c r="F871" s="126"/>
      <c r="K871" s="29">
        <v>22</v>
      </c>
      <c r="L871" s="127"/>
      <c r="M871" s="124"/>
      <c r="N871" s="125"/>
      <c r="O871" s="125"/>
      <c r="P871" s="126"/>
      <c r="R871" s="29">
        <v>33</v>
      </c>
      <c r="S871" s="123"/>
      <c r="T871" s="124"/>
      <c r="U871" s="125"/>
      <c r="V871" s="125"/>
      <c r="W871" s="126"/>
      <c r="Y871" s="31"/>
      <c r="Z871" s="32"/>
      <c r="AA871" s="33"/>
      <c r="AB871" s="33"/>
      <c r="AC871" s="38" t="s">
        <v>3</v>
      </c>
      <c r="AD871" s="35">
        <f>SUM(F861:F871)+SUM(P861:P871)+SUM(AD861:AD870)+SUM(W861:W871)</f>
        <v>0</v>
      </c>
    </row>
  </sheetData>
  <sheetProtection formatColumns="0" formatRows="0"/>
  <protectedRanges>
    <protectedRange sqref="B661:F671 B761:F771 B781:F791 B801:F811 B821:F831 B841:F851 B861:F871 L661:P671 L761:P771 L781:P791 L801:P811 L821:P831 L841:P851 L861:P871 S661:W671 S761:W771 S781:W791 S801:W811 S821:W831 S841:W851 S861:W871 Z661:AD670 Z761:AD770 Z781:AD790 Z801:AD810 Z821:AD830 Z841:AD850 Z861:AD870" name="kablan30"/>
    <protectedRange sqref="B641:F651 B741:F751 L641:P651 L741:P751 S641:W651 S741:W751 Z641:AD650 Z741:AD750" name="kablan29"/>
    <protectedRange sqref="B621:F631 B721:F731 L621:P631 L721:P731 S621:W631 S721:W731 Z621:AD630 Z721:AD730" name="kablan28"/>
    <protectedRange sqref="B601:F611 B701:F711 L601:P611 L701:P711 S601:W611 S701:W711 Z601:AD610 Z701:AD710" name="kablan27"/>
    <protectedRange sqref="B581:F591 B681:F691 L581:P591 L681:P691 S581:W591 S681:W691 Z581:AD590 Z681:AD690" name="kablan26"/>
    <protectedRange sqref="B561:F571 L561:P571 S561:W571 Z561:AD570" name="kablan25"/>
    <protectedRange sqref="B541:F551 L541:P551 S541:W551 Z541:AD550" name="kablan24"/>
    <protectedRange sqref="B521:F531 L521:P531 S521:W531 Z521:AD530" name="kablan23"/>
    <protectedRange sqref="B501:F511 L501:P511 S501:W511 Z501:AD510" name="kablan22"/>
    <protectedRange sqref="B481:F491 L481:P491 S481:W491 Z481:AD490" name="kablan21"/>
    <protectedRange sqref="B461:F471 L461:P471 S461:W471 Z461:AD470" name="kablan20"/>
    <protectedRange sqref="B441:F451 L441:P451 S441:W451 Z441:AD450" name="kablan19"/>
    <protectedRange sqref="B421:F431 L421:P431 S421:W431 Z421:AD430" name="kablan18"/>
    <protectedRange sqref="B401:F411 L401:P411 S401:W411 Z401:AD410" name="kablan17"/>
    <protectedRange sqref="B381:F391 L381:P391 S381:W391 Z381:AD390" name="kablan16"/>
    <protectedRange sqref="B361:F371 L361:P371 S361:W371 Z361:AD370" name="kablan15"/>
    <protectedRange sqref="B341:F351 L341:P351 S341:W351 Z341:AD350" name="kablan14"/>
    <protectedRange sqref="B321:F331 L321:P331 S321:W331 Z321:AD330" name="kablan13"/>
    <protectedRange sqref="B301:F311 L301:P311 S301:W311 Z301:AD310" name="kablan12"/>
    <protectedRange sqref="B281:F291 L281:P291 S281:W291 Z281:AD290" name="kablan11"/>
    <protectedRange sqref="B261:F271 L261:P271 S261:W271 Z261:AD270" name="kablan10"/>
    <protectedRange sqref="B241:F251 L241:P251 S241:W251 Z241:AD250" name="kablan9"/>
    <protectedRange sqref="B221:F231 L221:P231 S221:W231 Z221:AD230" name="kablan8"/>
    <protectedRange sqref="B201:F211 L201:P211 S201:W211 Z201:AD210" name="kablan7"/>
    <protectedRange sqref="B181:F191 L181:P191 S181:W191 Z181:AD190" name="kablan6"/>
    <protectedRange sqref="B161:F171 L161:P171 S161:W171 Z161:AD170" name="kablan5"/>
    <protectedRange sqref="B101:F111 L101:P111 S101:W111 Z101:AD110" name="kablan2"/>
    <protectedRange sqref="B141:F151 L141:P151 S141:W151 Z141:AD150" name="kablan4"/>
    <protectedRange sqref="B121:F131 L121:P131 S121:W131 Z121:AD130" name="kablan3"/>
    <protectedRange sqref="B81:F91 L81:P91 S81:W91 Z81:AD90" name="kablan1"/>
  </protectedRanges>
  <customSheetViews>
    <customSheetView guid="{0C0A7354-1E68-4AF0-8238-6CB67405E9AA}" hiddenRows="1" topLeftCell="A7">
      <selection activeCell="B11" sqref="B11"/>
      <pageMargins left="0.75" right="0.75" top="1" bottom="1" header="0.5" footer="0.5"/>
      <pageSetup paperSize="9" orientation="portrait"/>
      <headerFooter alignWithMargins="0"/>
    </customSheetView>
  </customSheetViews>
  <mergeCells count="715">
    <mergeCell ref="V839:V840"/>
    <mergeCell ref="V859:V860"/>
    <mergeCell ref="C839:C840"/>
    <mergeCell ref="D859:D860"/>
    <mergeCell ref="P819:P820"/>
    <mergeCell ref="T819:T820"/>
    <mergeCell ref="U819:U820"/>
    <mergeCell ref="AD779:AD780"/>
    <mergeCell ref="N799:N800"/>
    <mergeCell ref="O799:O800"/>
    <mergeCell ref="P799:P800"/>
    <mergeCell ref="T799:T800"/>
    <mergeCell ref="O779:O780"/>
    <mergeCell ref="P779:P780"/>
    <mergeCell ref="AB799:AB800"/>
    <mergeCell ref="AC799:AC800"/>
    <mergeCell ref="U779:U780"/>
    <mergeCell ref="U799:U800"/>
    <mergeCell ref="V799:V800"/>
    <mergeCell ref="AC779:AC780"/>
    <mergeCell ref="AB779:AB780"/>
    <mergeCell ref="AA819:AA820"/>
    <mergeCell ref="V819:V820"/>
    <mergeCell ref="AD859:AD860"/>
    <mergeCell ref="T759:T760"/>
    <mergeCell ref="B759:B760"/>
    <mergeCell ref="B779:B780"/>
    <mergeCell ref="C759:C760"/>
    <mergeCell ref="C739:C740"/>
    <mergeCell ref="C779:C780"/>
    <mergeCell ref="AD759:AD760"/>
    <mergeCell ref="T779:T780"/>
    <mergeCell ref="AA739:AA740"/>
    <mergeCell ref="AC759:AC760"/>
    <mergeCell ref="U759:U760"/>
    <mergeCell ref="V759:V760"/>
    <mergeCell ref="W759:W760"/>
    <mergeCell ref="U739:U740"/>
    <mergeCell ref="AA759:AA760"/>
    <mergeCell ref="V739:V740"/>
    <mergeCell ref="W739:W740"/>
    <mergeCell ref="F759:F760"/>
    <mergeCell ref="L759:L760"/>
    <mergeCell ref="M759:M760"/>
    <mergeCell ref="O759:O760"/>
    <mergeCell ref="P759:P760"/>
    <mergeCell ref="F739:F740"/>
    <mergeCell ref="L739:L740"/>
    <mergeCell ref="B799:B800"/>
    <mergeCell ref="F799:F800"/>
    <mergeCell ref="L799:L800"/>
    <mergeCell ref="M799:M800"/>
    <mergeCell ref="D799:D800"/>
    <mergeCell ref="V779:V780"/>
    <mergeCell ref="W779:W780"/>
    <mergeCell ref="AA779:AA780"/>
    <mergeCell ref="C799:C800"/>
    <mergeCell ref="E799:E800"/>
    <mergeCell ref="N779:N780"/>
    <mergeCell ref="F779:F780"/>
    <mergeCell ref="L779:L780"/>
    <mergeCell ref="M779:M780"/>
    <mergeCell ref="C719:C720"/>
    <mergeCell ref="E719:E720"/>
    <mergeCell ref="D719:D720"/>
    <mergeCell ref="B719:B720"/>
    <mergeCell ref="F719:F720"/>
    <mergeCell ref="L719:L720"/>
    <mergeCell ref="AD739:AD740"/>
    <mergeCell ref="AB739:AB740"/>
    <mergeCell ref="O739:O740"/>
    <mergeCell ref="P739:P740"/>
    <mergeCell ref="T739:T740"/>
    <mergeCell ref="B739:B740"/>
    <mergeCell ref="AC739:AC740"/>
    <mergeCell ref="M739:M740"/>
    <mergeCell ref="N739:N740"/>
    <mergeCell ref="B699:B700"/>
    <mergeCell ref="T699:T700"/>
    <mergeCell ref="F699:F700"/>
    <mergeCell ref="L699:L700"/>
    <mergeCell ref="M699:M700"/>
    <mergeCell ref="N699:N700"/>
    <mergeCell ref="D699:D700"/>
    <mergeCell ref="C699:C700"/>
    <mergeCell ref="E699:E700"/>
    <mergeCell ref="O699:O700"/>
    <mergeCell ref="AB679:AB680"/>
    <mergeCell ref="AC679:AC680"/>
    <mergeCell ref="AD679:AD680"/>
    <mergeCell ref="N719:N720"/>
    <mergeCell ref="O719:O720"/>
    <mergeCell ref="V699:V700"/>
    <mergeCell ref="W699:W700"/>
    <mergeCell ref="AA699:AA700"/>
    <mergeCell ref="W719:W720"/>
    <mergeCell ref="AA719:AA720"/>
    <mergeCell ref="V679:V680"/>
    <mergeCell ref="W679:W680"/>
    <mergeCell ref="P699:P700"/>
    <mergeCell ref="U699:U700"/>
    <mergeCell ref="AD699:AD700"/>
    <mergeCell ref="AB719:AB720"/>
    <mergeCell ref="AC719:AC720"/>
    <mergeCell ref="AD719:AD720"/>
    <mergeCell ref="AB699:AB700"/>
    <mergeCell ref="AC699:AC700"/>
    <mergeCell ref="N679:N680"/>
    <mergeCell ref="O679:O680"/>
    <mergeCell ref="P679:P680"/>
    <mergeCell ref="B639:B640"/>
    <mergeCell ref="B679:B680"/>
    <mergeCell ref="F679:F680"/>
    <mergeCell ref="L679:L680"/>
    <mergeCell ref="M679:M680"/>
    <mergeCell ref="C679:C680"/>
    <mergeCell ref="E679:E680"/>
    <mergeCell ref="D679:D680"/>
    <mergeCell ref="M659:M660"/>
    <mergeCell ref="M639:M640"/>
    <mergeCell ref="C659:C660"/>
    <mergeCell ref="AD659:AD660"/>
    <mergeCell ref="AB659:AB660"/>
    <mergeCell ref="AC659:AC660"/>
    <mergeCell ref="B659:B660"/>
    <mergeCell ref="U659:U660"/>
    <mergeCell ref="V659:V660"/>
    <mergeCell ref="W659:W660"/>
    <mergeCell ref="F659:F660"/>
    <mergeCell ref="L659:L660"/>
    <mergeCell ref="N659:N660"/>
    <mergeCell ref="W619:W620"/>
    <mergeCell ref="T639:T640"/>
    <mergeCell ref="U639:U640"/>
    <mergeCell ref="V639:V640"/>
    <mergeCell ref="W639:W640"/>
    <mergeCell ref="U619:U620"/>
    <mergeCell ref="V619:V620"/>
    <mergeCell ref="AA659:AA660"/>
    <mergeCell ref="T679:T680"/>
    <mergeCell ref="U679:U680"/>
    <mergeCell ref="AA679:AA680"/>
    <mergeCell ref="H1:J1"/>
    <mergeCell ref="T619:T620"/>
    <mergeCell ref="O619:O620"/>
    <mergeCell ref="N619:N620"/>
    <mergeCell ref="P619:P620"/>
    <mergeCell ref="P559:P560"/>
    <mergeCell ref="M539:M540"/>
    <mergeCell ref="O519:O520"/>
    <mergeCell ref="N259:N260"/>
    <mergeCell ref="O159:O160"/>
    <mergeCell ref="O539:O540"/>
    <mergeCell ref="P539:P540"/>
    <mergeCell ref="T539:T540"/>
    <mergeCell ref="O419:O420"/>
    <mergeCell ref="N379:N380"/>
    <mergeCell ref="O379:O380"/>
    <mergeCell ref="N339:N340"/>
    <mergeCell ref="O339:O340"/>
    <mergeCell ref="P479:P480"/>
    <mergeCell ref="P359:P360"/>
    <mergeCell ref="T339:T340"/>
    <mergeCell ref="N479:N480"/>
    <mergeCell ref="O479:O480"/>
    <mergeCell ref="T359:T360"/>
    <mergeCell ref="B619:B620"/>
    <mergeCell ref="U579:U580"/>
    <mergeCell ref="V579:V580"/>
    <mergeCell ref="P659:P660"/>
    <mergeCell ref="T659:T660"/>
    <mergeCell ref="P599:P600"/>
    <mergeCell ref="T599:T600"/>
    <mergeCell ref="U599:U600"/>
    <mergeCell ref="V599:V600"/>
    <mergeCell ref="P639:P640"/>
    <mergeCell ref="C639:C640"/>
    <mergeCell ref="E639:E640"/>
    <mergeCell ref="D639:D640"/>
    <mergeCell ref="C599:C600"/>
    <mergeCell ref="E599:E600"/>
    <mergeCell ref="F619:F620"/>
    <mergeCell ref="C619:C620"/>
    <mergeCell ref="E619:E620"/>
    <mergeCell ref="D619:D620"/>
    <mergeCell ref="F639:F640"/>
    <mergeCell ref="B599:B600"/>
    <mergeCell ref="N639:N640"/>
    <mergeCell ref="O659:O660"/>
    <mergeCell ref="B579:B580"/>
    <mergeCell ref="AA599:AA600"/>
    <mergeCell ref="AB599:AB600"/>
    <mergeCell ref="AC599:AC600"/>
    <mergeCell ref="AD599:AD600"/>
    <mergeCell ref="E659:E660"/>
    <mergeCell ref="D659:D660"/>
    <mergeCell ref="L619:L620"/>
    <mergeCell ref="M619:M620"/>
    <mergeCell ref="O639:O640"/>
    <mergeCell ref="L639:L640"/>
    <mergeCell ref="W599:W600"/>
    <mergeCell ref="F599:F600"/>
    <mergeCell ref="L599:L600"/>
    <mergeCell ref="M599:M600"/>
    <mergeCell ref="N599:N600"/>
    <mergeCell ref="O599:O600"/>
    <mergeCell ref="AA639:AA640"/>
    <mergeCell ref="AB639:AB640"/>
    <mergeCell ref="AC639:AC640"/>
    <mergeCell ref="AD639:AD640"/>
    <mergeCell ref="AA619:AA620"/>
    <mergeCell ref="AB619:AB620"/>
    <mergeCell ref="AC619:AC620"/>
    <mergeCell ref="AD619:AD620"/>
    <mergeCell ref="F579:F580"/>
    <mergeCell ref="L579:L580"/>
    <mergeCell ref="M579:M580"/>
    <mergeCell ref="C579:C580"/>
    <mergeCell ref="AB579:AB580"/>
    <mergeCell ref="AC579:AC580"/>
    <mergeCell ref="AD579:AD580"/>
    <mergeCell ref="T559:T560"/>
    <mergeCell ref="E579:E580"/>
    <mergeCell ref="W579:W580"/>
    <mergeCell ref="AA579:AA580"/>
    <mergeCell ref="V559:V560"/>
    <mergeCell ref="W559:W560"/>
    <mergeCell ref="N579:N580"/>
    <mergeCell ref="O579:O580"/>
    <mergeCell ref="P579:P580"/>
    <mergeCell ref="T579:T580"/>
    <mergeCell ref="U559:U560"/>
    <mergeCell ref="AC559:AC560"/>
    <mergeCell ref="V539:V540"/>
    <mergeCell ref="AB539:AB540"/>
    <mergeCell ref="AC539:AC540"/>
    <mergeCell ref="AD539:AD540"/>
    <mergeCell ref="B559:B560"/>
    <mergeCell ref="F559:F560"/>
    <mergeCell ref="L559:L560"/>
    <mergeCell ref="M559:M560"/>
    <mergeCell ref="N559:N560"/>
    <mergeCell ref="O559:O560"/>
    <mergeCell ref="B539:B540"/>
    <mergeCell ref="F539:F540"/>
    <mergeCell ref="AB559:AB560"/>
    <mergeCell ref="C559:C560"/>
    <mergeCell ref="E559:E560"/>
    <mergeCell ref="D559:D560"/>
    <mergeCell ref="AD559:AD560"/>
    <mergeCell ref="P519:P520"/>
    <mergeCell ref="T519:T520"/>
    <mergeCell ref="V519:V520"/>
    <mergeCell ref="W519:W520"/>
    <mergeCell ref="AD519:AD520"/>
    <mergeCell ref="U519:U520"/>
    <mergeCell ref="B519:B520"/>
    <mergeCell ref="F519:F520"/>
    <mergeCell ref="L519:L520"/>
    <mergeCell ref="M519:M520"/>
    <mergeCell ref="N519:N520"/>
    <mergeCell ref="B499:B500"/>
    <mergeCell ref="V499:V500"/>
    <mergeCell ref="W499:W500"/>
    <mergeCell ref="AA519:AA520"/>
    <mergeCell ref="AB519:AB520"/>
    <mergeCell ref="C539:C540"/>
    <mergeCell ref="N539:N540"/>
    <mergeCell ref="L539:L540"/>
    <mergeCell ref="W539:W540"/>
    <mergeCell ref="AA539:AA540"/>
    <mergeCell ref="M499:M500"/>
    <mergeCell ref="T499:T500"/>
    <mergeCell ref="P499:P500"/>
    <mergeCell ref="C519:C520"/>
    <mergeCell ref="E499:E500"/>
    <mergeCell ref="E519:E520"/>
    <mergeCell ref="E539:E540"/>
    <mergeCell ref="D519:D520"/>
    <mergeCell ref="D539:D540"/>
    <mergeCell ref="C499:C500"/>
    <mergeCell ref="D499:D500"/>
    <mergeCell ref="N499:N500"/>
    <mergeCell ref="O499:O500"/>
    <mergeCell ref="U539:U540"/>
    <mergeCell ref="E459:E460"/>
    <mergeCell ref="E479:E480"/>
    <mergeCell ref="C439:C440"/>
    <mergeCell ref="D439:D440"/>
    <mergeCell ref="D459:D460"/>
    <mergeCell ref="C459:C460"/>
    <mergeCell ref="C479:C480"/>
    <mergeCell ref="C319:C320"/>
    <mergeCell ref="C359:C360"/>
    <mergeCell ref="C339:C340"/>
    <mergeCell ref="E399:E400"/>
    <mergeCell ref="E419:E420"/>
    <mergeCell ref="C399:C400"/>
    <mergeCell ref="D419:D420"/>
    <mergeCell ref="D399:D400"/>
    <mergeCell ref="C419:C420"/>
    <mergeCell ref="D319:D320"/>
    <mergeCell ref="E319:E320"/>
    <mergeCell ref="E339:E340"/>
    <mergeCell ref="E359:E360"/>
    <mergeCell ref="D479:D480"/>
    <mergeCell ref="E79:E80"/>
    <mergeCell ref="E99:E100"/>
    <mergeCell ref="C219:C220"/>
    <mergeCell ref="C259:C260"/>
    <mergeCell ref="D259:D260"/>
    <mergeCell ref="D279:D280"/>
    <mergeCell ref="C159:C160"/>
    <mergeCell ref="C139:C140"/>
    <mergeCell ref="C179:C180"/>
    <mergeCell ref="C279:C280"/>
    <mergeCell ref="E239:E240"/>
    <mergeCell ref="E259:E260"/>
    <mergeCell ref="E279:E280"/>
    <mergeCell ref="E139:E140"/>
    <mergeCell ref="E159:E160"/>
    <mergeCell ref="E179:E180"/>
    <mergeCell ref="D239:D240"/>
    <mergeCell ref="E119:E120"/>
    <mergeCell ref="E219:E220"/>
    <mergeCell ref="E199:E200"/>
    <mergeCell ref="A1:C1"/>
    <mergeCell ref="C99:C100"/>
    <mergeCell ref="B119:B120"/>
    <mergeCell ref="D79:D80"/>
    <mergeCell ref="D99:D100"/>
    <mergeCell ref="D119:D120"/>
    <mergeCell ref="C79:C80"/>
    <mergeCell ref="C119:C120"/>
    <mergeCell ref="B419:B420"/>
    <mergeCell ref="B379:B380"/>
    <mergeCell ref="B339:B340"/>
    <mergeCell ref="B399:B400"/>
    <mergeCell ref="B299:B300"/>
    <mergeCell ref="C199:C200"/>
    <mergeCell ref="B199:B200"/>
    <mergeCell ref="B79:B80"/>
    <mergeCell ref="B99:B100"/>
    <mergeCell ref="D139:D140"/>
    <mergeCell ref="D159:D160"/>
    <mergeCell ref="D179:D180"/>
    <mergeCell ref="D199:D200"/>
    <mergeCell ref="B219:B220"/>
    <mergeCell ref="B139:B140"/>
    <mergeCell ref="D219:D220"/>
    <mergeCell ref="F499:F500"/>
    <mergeCell ref="L499:L500"/>
    <mergeCell ref="AC439:AC440"/>
    <mergeCell ref="AD439:AD440"/>
    <mergeCell ref="T439:T440"/>
    <mergeCell ref="U439:U440"/>
    <mergeCell ref="V439:V440"/>
    <mergeCell ref="W439:W440"/>
    <mergeCell ref="AA439:AA440"/>
    <mergeCell ref="M479:M480"/>
    <mergeCell ref="M459:M460"/>
    <mergeCell ref="AA499:AA500"/>
    <mergeCell ref="AD499:AD500"/>
    <mergeCell ref="P459:P460"/>
    <mergeCell ref="T479:T480"/>
    <mergeCell ref="U479:U480"/>
    <mergeCell ref="T459:T460"/>
    <mergeCell ref="U459:U460"/>
    <mergeCell ref="U499:U500"/>
    <mergeCell ref="T419:T420"/>
    <mergeCell ref="AA419:AA420"/>
    <mergeCell ref="U419:U420"/>
    <mergeCell ref="V419:V420"/>
    <mergeCell ref="W419:W420"/>
    <mergeCell ref="AC419:AC420"/>
    <mergeCell ref="AD419:AD420"/>
    <mergeCell ref="B439:B440"/>
    <mergeCell ref="F439:F440"/>
    <mergeCell ref="L439:L440"/>
    <mergeCell ref="M439:M440"/>
    <mergeCell ref="N439:N440"/>
    <mergeCell ref="O439:O440"/>
    <mergeCell ref="P439:P440"/>
    <mergeCell ref="AB439:AB440"/>
    <mergeCell ref="E439:E440"/>
    <mergeCell ref="AB419:AB420"/>
    <mergeCell ref="F399:F400"/>
    <mergeCell ref="L399:L400"/>
    <mergeCell ref="M399:M400"/>
    <mergeCell ref="N399:N400"/>
    <mergeCell ref="O399:O400"/>
    <mergeCell ref="P399:P400"/>
    <mergeCell ref="F419:F420"/>
    <mergeCell ref="L419:L420"/>
    <mergeCell ref="M419:M420"/>
    <mergeCell ref="P419:P420"/>
    <mergeCell ref="N419:N420"/>
    <mergeCell ref="AC399:AC400"/>
    <mergeCell ref="AD399:AD400"/>
    <mergeCell ref="P379:P380"/>
    <mergeCell ref="T379:T380"/>
    <mergeCell ref="AB379:AB380"/>
    <mergeCell ref="AC379:AC380"/>
    <mergeCell ref="U379:U380"/>
    <mergeCell ref="AD379:AD380"/>
    <mergeCell ref="AC359:AC360"/>
    <mergeCell ref="V379:V380"/>
    <mergeCell ref="W379:W380"/>
    <mergeCell ref="AA379:AA380"/>
    <mergeCell ref="T399:T400"/>
    <mergeCell ref="U399:U400"/>
    <mergeCell ref="V399:V400"/>
    <mergeCell ref="W399:W400"/>
    <mergeCell ref="AA399:AA400"/>
    <mergeCell ref="AB399:AB400"/>
    <mergeCell ref="F379:F380"/>
    <mergeCell ref="L379:L380"/>
    <mergeCell ref="M379:M380"/>
    <mergeCell ref="C379:C380"/>
    <mergeCell ref="E379:E380"/>
    <mergeCell ref="D379:D380"/>
    <mergeCell ref="AA359:AA360"/>
    <mergeCell ref="AB359:AB360"/>
    <mergeCell ref="AB339:AB340"/>
    <mergeCell ref="V359:V360"/>
    <mergeCell ref="AC339:AC340"/>
    <mergeCell ref="AD359:AD360"/>
    <mergeCell ref="AD339:AD340"/>
    <mergeCell ref="B359:B360"/>
    <mergeCell ref="F359:F360"/>
    <mergeCell ref="L359:L360"/>
    <mergeCell ref="M359:M360"/>
    <mergeCell ref="N359:N360"/>
    <mergeCell ref="O359:O360"/>
    <mergeCell ref="D359:D360"/>
    <mergeCell ref="U359:U360"/>
    <mergeCell ref="W359:W360"/>
    <mergeCell ref="AA319:AA320"/>
    <mergeCell ref="AB319:AB320"/>
    <mergeCell ref="D339:D340"/>
    <mergeCell ref="U339:U340"/>
    <mergeCell ref="V339:V340"/>
    <mergeCell ref="W339:W340"/>
    <mergeCell ref="AA339:AA340"/>
    <mergeCell ref="P339:P340"/>
    <mergeCell ref="T319:T320"/>
    <mergeCell ref="U319:U320"/>
    <mergeCell ref="V319:V320"/>
    <mergeCell ref="W319:W320"/>
    <mergeCell ref="F339:F340"/>
    <mergeCell ref="L339:L340"/>
    <mergeCell ref="M339:M340"/>
    <mergeCell ref="AD299:AD300"/>
    <mergeCell ref="B319:B320"/>
    <mergeCell ref="F319:F320"/>
    <mergeCell ref="L319:L320"/>
    <mergeCell ref="M319:M320"/>
    <mergeCell ref="N319:N320"/>
    <mergeCell ref="O319:O320"/>
    <mergeCell ref="P319:P320"/>
    <mergeCell ref="AC319:AC320"/>
    <mergeCell ref="AD319:AD320"/>
    <mergeCell ref="P299:P300"/>
    <mergeCell ref="T299:T300"/>
    <mergeCell ref="AB299:AB300"/>
    <mergeCell ref="AC299:AC300"/>
    <mergeCell ref="U299:U300"/>
    <mergeCell ref="V299:V300"/>
    <mergeCell ref="W299:W300"/>
    <mergeCell ref="AA299:AA300"/>
    <mergeCell ref="F299:F300"/>
    <mergeCell ref="L299:L300"/>
    <mergeCell ref="M299:M300"/>
    <mergeCell ref="C299:C300"/>
    <mergeCell ref="D299:D300"/>
    <mergeCell ref="E299:E300"/>
    <mergeCell ref="AC279:AC280"/>
    <mergeCell ref="AD279:AD280"/>
    <mergeCell ref="T279:T280"/>
    <mergeCell ref="U279:U280"/>
    <mergeCell ref="V279:V280"/>
    <mergeCell ref="W279:W280"/>
    <mergeCell ref="AD259:AD260"/>
    <mergeCell ref="B279:B280"/>
    <mergeCell ref="F279:F280"/>
    <mergeCell ref="L279:L280"/>
    <mergeCell ref="M279:M280"/>
    <mergeCell ref="N279:N280"/>
    <mergeCell ref="O279:O280"/>
    <mergeCell ref="P279:P280"/>
    <mergeCell ref="AA279:AA280"/>
    <mergeCell ref="AB279:AB280"/>
    <mergeCell ref="W259:W260"/>
    <mergeCell ref="AA259:AA260"/>
    <mergeCell ref="M119:M120"/>
    <mergeCell ref="L119:L120"/>
    <mergeCell ref="N159:N160"/>
    <mergeCell ref="U259:U260"/>
    <mergeCell ref="V259:V260"/>
    <mergeCell ref="N239:N240"/>
    <mergeCell ref="P219:P220"/>
    <mergeCell ref="F219:F220"/>
    <mergeCell ref="L219:L220"/>
    <mergeCell ref="M219:M220"/>
    <mergeCell ref="N219:N220"/>
    <mergeCell ref="O219:O220"/>
    <mergeCell ref="F139:F140"/>
    <mergeCell ref="L139:L140"/>
    <mergeCell ref="M139:M140"/>
    <mergeCell ref="N139:N140"/>
    <mergeCell ref="O139:O140"/>
    <mergeCell ref="P139:P140"/>
    <mergeCell ref="F119:F120"/>
    <mergeCell ref="P199:P200"/>
    <mergeCell ref="O179:O180"/>
    <mergeCell ref="P179:P180"/>
    <mergeCell ref="T179:T180"/>
    <mergeCell ref="U179:U180"/>
    <mergeCell ref="AB239:AB240"/>
    <mergeCell ref="AC239:AC240"/>
    <mergeCell ref="W239:W240"/>
    <mergeCell ref="AA239:AA240"/>
    <mergeCell ref="AB259:AB260"/>
    <mergeCell ref="AC259:AC260"/>
    <mergeCell ref="AD239:AD240"/>
    <mergeCell ref="B259:B260"/>
    <mergeCell ref="F259:F260"/>
    <mergeCell ref="L259:L260"/>
    <mergeCell ref="M259:M260"/>
    <mergeCell ref="O259:O260"/>
    <mergeCell ref="P259:P260"/>
    <mergeCell ref="T259:T260"/>
    <mergeCell ref="U239:U240"/>
    <mergeCell ref="V239:V240"/>
    <mergeCell ref="T239:T240"/>
    <mergeCell ref="B239:B240"/>
    <mergeCell ref="F239:F240"/>
    <mergeCell ref="L239:L240"/>
    <mergeCell ref="M239:M240"/>
    <mergeCell ref="C239:C240"/>
    <mergeCell ref="O239:O240"/>
    <mergeCell ref="P239:P240"/>
    <mergeCell ref="O199:O200"/>
    <mergeCell ref="N199:N200"/>
    <mergeCell ref="F199:F200"/>
    <mergeCell ref="L199:L200"/>
    <mergeCell ref="M199:M200"/>
    <mergeCell ref="AA219:AA220"/>
    <mergeCell ref="AB219:AB220"/>
    <mergeCell ref="AC219:AC220"/>
    <mergeCell ref="AD219:AD220"/>
    <mergeCell ref="T219:T220"/>
    <mergeCell ref="U219:U220"/>
    <mergeCell ref="V219:V220"/>
    <mergeCell ref="W219:W220"/>
    <mergeCell ref="V199:V200"/>
    <mergeCell ref="W199:W200"/>
    <mergeCell ref="AA199:AA200"/>
    <mergeCell ref="AD199:AD200"/>
    <mergeCell ref="T199:T200"/>
    <mergeCell ref="AB199:AB200"/>
    <mergeCell ref="AC199:AC200"/>
    <mergeCell ref="U199:U200"/>
    <mergeCell ref="AB159:AB160"/>
    <mergeCell ref="AC159:AC160"/>
    <mergeCell ref="U159:U160"/>
    <mergeCell ref="V159:V160"/>
    <mergeCell ref="W159:W160"/>
    <mergeCell ref="AA159:AA160"/>
    <mergeCell ref="AD159:AD160"/>
    <mergeCell ref="B179:B180"/>
    <mergeCell ref="F179:F180"/>
    <mergeCell ref="L179:L180"/>
    <mergeCell ref="M179:M180"/>
    <mergeCell ref="N179:N180"/>
    <mergeCell ref="B159:B160"/>
    <mergeCell ref="F159:F160"/>
    <mergeCell ref="P159:P160"/>
    <mergeCell ref="T159:T160"/>
    <mergeCell ref="L159:L160"/>
    <mergeCell ref="M159:M160"/>
    <mergeCell ref="AC179:AC180"/>
    <mergeCell ref="AD179:AD180"/>
    <mergeCell ref="V179:V180"/>
    <mergeCell ref="W179:W180"/>
    <mergeCell ref="AA179:AA180"/>
    <mergeCell ref="AB179:AB180"/>
    <mergeCell ref="AC139:AC140"/>
    <mergeCell ref="AD139:AD140"/>
    <mergeCell ref="T139:T140"/>
    <mergeCell ref="U139:U140"/>
    <mergeCell ref="V139:V140"/>
    <mergeCell ref="W139:W140"/>
    <mergeCell ref="AA139:AA140"/>
    <mergeCell ref="AC119:AC120"/>
    <mergeCell ref="AD119:AD120"/>
    <mergeCell ref="AB139:AB140"/>
    <mergeCell ref="W119:W120"/>
    <mergeCell ref="AA119:AA120"/>
    <mergeCell ref="N119:N120"/>
    <mergeCell ref="O119:O120"/>
    <mergeCell ref="P119:P120"/>
    <mergeCell ref="T119:T120"/>
    <mergeCell ref="U119:U120"/>
    <mergeCell ref="V119:V120"/>
    <mergeCell ref="AB119:AB120"/>
    <mergeCell ref="AC79:AC80"/>
    <mergeCell ref="AD79:AD80"/>
    <mergeCell ref="P99:P100"/>
    <mergeCell ref="T99:T100"/>
    <mergeCell ref="U99:U100"/>
    <mergeCell ref="V99:V100"/>
    <mergeCell ref="W99:W100"/>
    <mergeCell ref="AA99:AA100"/>
    <mergeCell ref="AB99:AB100"/>
    <mergeCell ref="AC99:AC100"/>
    <mergeCell ref="T79:T80"/>
    <mergeCell ref="U79:U80"/>
    <mergeCell ref="V79:V80"/>
    <mergeCell ref="W79:W80"/>
    <mergeCell ref="AA79:AA80"/>
    <mergeCell ref="AB79:AB80"/>
    <mergeCell ref="AD99:AD100"/>
    <mergeCell ref="O79:O80"/>
    <mergeCell ref="L99:L100"/>
    <mergeCell ref="M99:M100"/>
    <mergeCell ref="N99:N100"/>
    <mergeCell ref="O99:O100"/>
    <mergeCell ref="P79:P80"/>
    <mergeCell ref="L79:L80"/>
    <mergeCell ref="N79:N80"/>
    <mergeCell ref="F79:F80"/>
    <mergeCell ref="F99:F100"/>
    <mergeCell ref="M79:M80"/>
    <mergeCell ref="N299:N300"/>
    <mergeCell ref="O299:O300"/>
    <mergeCell ref="N459:N460"/>
    <mergeCell ref="V719:V720"/>
    <mergeCell ref="O459:O460"/>
    <mergeCell ref="D579:D580"/>
    <mergeCell ref="D599:D600"/>
    <mergeCell ref="D759:D760"/>
    <mergeCell ref="AD799:AD800"/>
    <mergeCell ref="W799:W800"/>
    <mergeCell ref="AA799:AA800"/>
    <mergeCell ref="E759:E760"/>
    <mergeCell ref="E779:E780"/>
    <mergeCell ref="D779:D780"/>
    <mergeCell ref="AB759:AB760"/>
    <mergeCell ref="D739:D740"/>
    <mergeCell ref="P719:P720"/>
    <mergeCell ref="T719:T720"/>
    <mergeCell ref="U719:U720"/>
    <mergeCell ref="M719:M720"/>
    <mergeCell ref="E739:E740"/>
    <mergeCell ref="N759:N760"/>
    <mergeCell ref="AD479:AD480"/>
    <mergeCell ref="AA479:AA480"/>
    <mergeCell ref="B819:B820"/>
    <mergeCell ref="C819:C820"/>
    <mergeCell ref="E819:E820"/>
    <mergeCell ref="N819:N820"/>
    <mergeCell ref="O819:O820"/>
    <mergeCell ref="F819:F820"/>
    <mergeCell ref="L819:L820"/>
    <mergeCell ref="M819:M820"/>
    <mergeCell ref="D819:D820"/>
    <mergeCell ref="B839:B840"/>
    <mergeCell ref="F839:F840"/>
    <mergeCell ref="L839:L840"/>
    <mergeCell ref="M839:M840"/>
    <mergeCell ref="D839:D840"/>
    <mergeCell ref="E839:E840"/>
    <mergeCell ref="AA839:AA840"/>
    <mergeCell ref="AB839:AB840"/>
    <mergeCell ref="F859:F860"/>
    <mergeCell ref="L859:L860"/>
    <mergeCell ref="M859:M860"/>
    <mergeCell ref="N859:N860"/>
    <mergeCell ref="T859:T860"/>
    <mergeCell ref="U859:U860"/>
    <mergeCell ref="O859:O860"/>
    <mergeCell ref="P859:P860"/>
    <mergeCell ref="N839:N840"/>
    <mergeCell ref="W839:W840"/>
    <mergeCell ref="O839:O840"/>
    <mergeCell ref="P839:P840"/>
    <mergeCell ref="T839:T840"/>
    <mergeCell ref="U839:U840"/>
    <mergeCell ref="C859:C860"/>
    <mergeCell ref="E859:E860"/>
    <mergeCell ref="W859:W860"/>
    <mergeCell ref="AA859:AA860"/>
    <mergeCell ref="AB859:AB860"/>
    <mergeCell ref="AC859:AC860"/>
    <mergeCell ref="AD839:AD840"/>
    <mergeCell ref="V459:V460"/>
    <mergeCell ref="W459:W460"/>
    <mergeCell ref="W479:W480"/>
    <mergeCell ref="AB819:AB820"/>
    <mergeCell ref="AB479:AB480"/>
    <mergeCell ref="AC479:AC480"/>
    <mergeCell ref="AC819:AC820"/>
    <mergeCell ref="AB499:AB500"/>
    <mergeCell ref="AC499:AC500"/>
    <mergeCell ref="AA559:AA560"/>
    <mergeCell ref="AA459:AA460"/>
    <mergeCell ref="AB459:AB460"/>
    <mergeCell ref="AC459:AC460"/>
    <mergeCell ref="AD459:AD460"/>
    <mergeCell ref="V479:V480"/>
    <mergeCell ref="AC839:AC840"/>
    <mergeCell ref="AD819:AD820"/>
    <mergeCell ref="W819:W820"/>
    <mergeCell ref="AC519:AC520"/>
  </mergeCells>
  <conditionalFormatting sqref="C51">
    <cfRule type="expression" dxfId="218" priority="164" stopIfTrue="1">
      <formula>$C51&lt;&gt;$C$845</formula>
    </cfRule>
  </conditionalFormatting>
  <conditionalFormatting sqref="C50">
    <cfRule type="expression" dxfId="217" priority="165" stopIfTrue="1">
      <formula>$C50&lt;&gt;$C$825</formula>
    </cfRule>
  </conditionalFormatting>
  <conditionalFormatting sqref="C49">
    <cfRule type="expression" dxfId="216" priority="166" stopIfTrue="1">
      <formula>$C49&lt;&gt;$C$805</formula>
    </cfRule>
  </conditionalFormatting>
  <conditionalFormatting sqref="C48">
    <cfRule type="expression" dxfId="215" priority="167" stopIfTrue="1">
      <formula>$C48&lt;&gt;$C$785</formula>
    </cfRule>
  </conditionalFormatting>
  <conditionalFormatting sqref="C47">
    <cfRule type="expression" dxfId="214" priority="168" stopIfTrue="1">
      <formula>$C47&lt;&gt;$C$671</formula>
    </cfRule>
  </conditionalFormatting>
  <conditionalFormatting sqref="C46">
    <cfRule type="expression" dxfId="213" priority="169" stopIfTrue="1">
      <formula>$C46&lt;&gt;$C$651</formula>
    </cfRule>
  </conditionalFormatting>
  <conditionalFormatting sqref="C45">
    <cfRule type="expression" dxfId="212" priority="170" stopIfTrue="1">
      <formula>$C45&lt;&gt;$C$631</formula>
    </cfRule>
  </conditionalFormatting>
  <conditionalFormatting sqref="C44">
    <cfRule type="expression" dxfId="211" priority="171" stopIfTrue="1">
      <formula>$C44&lt;&gt;$C$611</formula>
    </cfRule>
  </conditionalFormatting>
  <conditionalFormatting sqref="H3:H42">
    <cfRule type="cellIs" dxfId="210" priority="172" stopIfTrue="1" operator="notEqual">
      <formula>G3</formula>
    </cfRule>
  </conditionalFormatting>
  <conditionalFormatting sqref="E81:E91 E101:E111 E121:E131 E141:E151 E161:E171 E181:E191 E201:E211 E221:E231 E241:E251 E281:E291 E301:E311 E341:E351 E361:E371 E261:E271 E421:E431 E441:E451 E481:E491 E501:E511 E321:E331 E561:E571 E581:E591 E621:E631 E641:E651 E381:E391 E701:E711 E721:E731 E761:E771 E781:E791 E401:E411 E821:E831 E841:E851 E861:E871 E801:E811 E741:E751 E681:E691 E661:E671 E601:E611 E541:E551 E521:E531 E461:E471 O81:O91 O101:O111 O121:O131 O141:O151 O161:O171 O181:O191 O201:O211 O221:O231 O241:O251 O261:O271 O281:O291 O301:O311 O321:O331 O341:O351 O361:O371 O381:O391 O401:O411 O421:O431 O441:O451 O461:O471 O481:O491 O501:O511 O521:O531 O541:O551 O561:O571 O581:O591 O601:O611 O621:O631 O641:O651 O661:O671 O681:O691 O701:O711 O721:O731 O741:O751 O761:O771 O781:O791 O801:O811 O821:O831 O841:O851 O861:O871 V81:V91 V101:V111 V121:V131 V141:V151 V161:V171 V181:V191 V201:V211 V221:V231 V241:V251 V261:V271 V281:V291 V301:V311 V321:V331 V341:V351 V361:V371 V381:V391 V401:V411 V421:V431 V441:V451 V461:V471 V481:V491 V501:V511 V521:V531 V541:V551 V561:V571 V581:V591 V601:V611 V621:V631 V641:V651 V661:V671 V681:V691 V701:V711 V721:V731 V741:V751 V761:V771 V781:V791 V801:V811 V821:V831 V841:V851 V861:V871 AC81:AC90 AC101:AC110 AC121:AC130 AC141:AC150 AC161:AC170 AC181:AC190 AC201:AC210 AC221:AC230 AC241:AC250 AC261:AC270 AC281:AC290 AC301:AC310 AC321:AC330 AC341:AC350 AC361:AC370 AC381:AC390 AC401:AC410 AC421:AC430 AC441:AC450 AC461:AC470 AC481:AC490 AC501:AC510 AC521:AC530 AC541:AC550 AC561:AC570 AC581:AC590 AC601:AC610 AC621:AC630 AC641:AC650 AC661:AC670 AC681:AC690 AC701:AC710 AC721:AC730 AC741:AC750 AC761:AC770 AC781:AC790 AC801:AC810 AC821:AC830 AC841:AC850 AC861:AC870">
    <cfRule type="expression" dxfId="209" priority="173" stopIfTrue="1">
      <formula>AND(COUNTA(E81)=1,(OR(E81&lt;$C$77,E81&gt;$E$77+61)))</formula>
    </cfRule>
  </conditionalFormatting>
  <conditionalFormatting sqref="D81:D91">
    <cfRule type="expression" dxfId="208" priority="163" stopIfTrue="1">
      <formula>AND(COUNTA(D81)=1,(OR(D81&lt;$C$77,D81&gt;$E$77+61)))</formula>
    </cfRule>
  </conditionalFormatting>
  <conditionalFormatting sqref="D101:D111">
    <cfRule type="expression" dxfId="207" priority="162" stopIfTrue="1">
      <formula>AND(COUNTA(D101)=1,(OR(D101&lt;$C$77,D101&gt;$E$77+61)))</formula>
    </cfRule>
  </conditionalFormatting>
  <conditionalFormatting sqref="D121:D131">
    <cfRule type="expression" dxfId="206" priority="161" stopIfTrue="1">
      <formula>AND(COUNTA(D121)=1,(OR(D121&lt;$C$77,D121&gt;$E$77+61)))</formula>
    </cfRule>
  </conditionalFormatting>
  <conditionalFormatting sqref="D141:D151">
    <cfRule type="expression" dxfId="205" priority="160" stopIfTrue="1">
      <formula>AND(COUNTA(D141)=1,(OR(D141&lt;$C$77,D141&gt;$E$77+61)))</formula>
    </cfRule>
  </conditionalFormatting>
  <conditionalFormatting sqref="D161:D171">
    <cfRule type="expression" dxfId="204" priority="159" stopIfTrue="1">
      <formula>AND(COUNTA(D161)=1,(OR(D161&lt;$C$77,D161&gt;$E$77+61)))</formula>
    </cfRule>
  </conditionalFormatting>
  <conditionalFormatting sqref="D181:D191">
    <cfRule type="expression" dxfId="203" priority="158" stopIfTrue="1">
      <formula>AND(COUNTA(D181)=1,(OR(D181&lt;$C$77,D181&gt;$E$77+61)))</formula>
    </cfRule>
  </conditionalFormatting>
  <conditionalFormatting sqref="D201:D211">
    <cfRule type="expression" dxfId="202" priority="157" stopIfTrue="1">
      <formula>AND(COUNTA(D201)=1,(OR(D201&lt;$C$77,D201&gt;$E$77+61)))</formula>
    </cfRule>
  </conditionalFormatting>
  <conditionalFormatting sqref="D221:D231">
    <cfRule type="expression" dxfId="201" priority="156" stopIfTrue="1">
      <formula>AND(COUNTA(D221)=1,(OR(D221&lt;$C$77,D221&gt;$E$77+61)))</formula>
    </cfRule>
  </conditionalFormatting>
  <conditionalFormatting sqref="D241:D251">
    <cfRule type="expression" dxfId="200" priority="155" stopIfTrue="1">
      <formula>AND(COUNTA(D241)=1,(OR(D241&lt;$C$77,D241&gt;$E$77+61)))</formula>
    </cfRule>
  </conditionalFormatting>
  <conditionalFormatting sqref="D261:D271">
    <cfRule type="expression" dxfId="199" priority="154" stopIfTrue="1">
      <formula>AND(COUNTA(D261)=1,(OR(D261&lt;$C$77,D261&gt;$E$77+61)))</formula>
    </cfRule>
  </conditionalFormatting>
  <conditionalFormatting sqref="D281:D291">
    <cfRule type="expression" dxfId="198" priority="153" stopIfTrue="1">
      <formula>AND(COUNTA(D281)=1,(OR(D281&lt;$C$77,D281&gt;$E$77+61)))</formula>
    </cfRule>
  </conditionalFormatting>
  <conditionalFormatting sqref="D301:D311">
    <cfRule type="expression" dxfId="197" priority="152" stopIfTrue="1">
      <formula>AND(COUNTA(D301)=1,(OR(D301&lt;$C$77,D301&gt;$E$77+61)))</formula>
    </cfRule>
  </conditionalFormatting>
  <conditionalFormatting sqref="D321:D331">
    <cfRule type="expression" dxfId="196" priority="151" stopIfTrue="1">
      <formula>AND(COUNTA(D321)=1,(OR(D321&lt;$C$77,D321&gt;$E$77+61)))</formula>
    </cfRule>
  </conditionalFormatting>
  <conditionalFormatting sqref="D341:D351">
    <cfRule type="expression" dxfId="195" priority="150" stopIfTrue="1">
      <formula>AND(COUNTA(D341)=1,(OR(D341&lt;$C$77,D341&gt;$E$77+61)))</formula>
    </cfRule>
  </conditionalFormatting>
  <conditionalFormatting sqref="D361:D371">
    <cfRule type="expression" dxfId="194" priority="149" stopIfTrue="1">
      <formula>AND(COUNTA(D361)=1,(OR(D361&lt;$C$77,D361&gt;$E$77+61)))</formula>
    </cfRule>
  </conditionalFormatting>
  <conditionalFormatting sqref="D381:D391">
    <cfRule type="expression" dxfId="193" priority="148" stopIfTrue="1">
      <formula>AND(COUNTA(D381)=1,(OR(D381&lt;$C$77,D381&gt;$E$77+61)))</formula>
    </cfRule>
  </conditionalFormatting>
  <conditionalFormatting sqref="D401:D411">
    <cfRule type="expression" dxfId="192" priority="147" stopIfTrue="1">
      <formula>AND(COUNTA(D401)=1,(OR(D401&lt;$C$77,D401&gt;$E$77+61)))</formula>
    </cfRule>
  </conditionalFormatting>
  <conditionalFormatting sqref="D421:D431">
    <cfRule type="expression" dxfId="191" priority="146" stopIfTrue="1">
      <formula>AND(COUNTA(D421)=1,(OR(D421&lt;$C$77,D421&gt;$E$77+61)))</formula>
    </cfRule>
  </conditionalFormatting>
  <conditionalFormatting sqref="D441:D451">
    <cfRule type="expression" dxfId="190" priority="145" stopIfTrue="1">
      <formula>AND(COUNTA(D441)=1,(OR(D441&lt;$C$77,D441&gt;$E$77+61)))</formula>
    </cfRule>
  </conditionalFormatting>
  <conditionalFormatting sqref="D461:D471">
    <cfRule type="expression" dxfId="189" priority="144" stopIfTrue="1">
      <formula>AND(COUNTA(D461)=1,(OR(D461&lt;$C$77,D461&gt;$E$77+61)))</formula>
    </cfRule>
  </conditionalFormatting>
  <conditionalFormatting sqref="D481:D491">
    <cfRule type="expression" dxfId="188" priority="143" stopIfTrue="1">
      <formula>AND(COUNTA(D481)=1,(OR(D481&lt;$C$77,D481&gt;$E$77+61)))</formula>
    </cfRule>
  </conditionalFormatting>
  <conditionalFormatting sqref="D501:D511">
    <cfRule type="expression" dxfId="187" priority="142" stopIfTrue="1">
      <formula>AND(COUNTA(D501)=1,(OR(D501&lt;$C$77,D501&gt;$E$77+61)))</formula>
    </cfRule>
  </conditionalFormatting>
  <conditionalFormatting sqref="D521:D531">
    <cfRule type="expression" dxfId="186" priority="141" stopIfTrue="1">
      <formula>AND(COUNTA(D521)=1,(OR(D521&lt;$C$77,D521&gt;$E$77+61)))</formula>
    </cfRule>
  </conditionalFormatting>
  <conditionalFormatting sqref="D541:D551">
    <cfRule type="expression" dxfId="185" priority="140" stopIfTrue="1">
      <formula>AND(COUNTA(D541)=1,(OR(D541&lt;$C$77,D541&gt;$E$77+61)))</formula>
    </cfRule>
  </conditionalFormatting>
  <conditionalFormatting sqref="D561:D571">
    <cfRule type="expression" dxfId="184" priority="139" stopIfTrue="1">
      <formula>AND(COUNTA(D561)=1,(OR(D561&lt;$C$77,D561&gt;$E$77+61)))</formula>
    </cfRule>
  </conditionalFormatting>
  <conditionalFormatting sqref="D581:D591">
    <cfRule type="expression" dxfId="183" priority="138" stopIfTrue="1">
      <formula>AND(COUNTA(D581)=1,(OR(D581&lt;$C$77,D581&gt;$E$77+61)))</formula>
    </cfRule>
  </conditionalFormatting>
  <conditionalFormatting sqref="D601:D611">
    <cfRule type="expression" dxfId="182" priority="137" stopIfTrue="1">
      <formula>AND(COUNTA(D601)=1,(OR(D601&lt;$C$77,D601&gt;$E$77+61)))</formula>
    </cfRule>
  </conditionalFormatting>
  <conditionalFormatting sqref="D621:D631">
    <cfRule type="expression" dxfId="181" priority="136" stopIfTrue="1">
      <formula>AND(COUNTA(D621)=1,(OR(D621&lt;$C$77,D621&gt;$E$77+61)))</formula>
    </cfRule>
  </conditionalFormatting>
  <conditionalFormatting sqref="D641:D651">
    <cfRule type="expression" dxfId="180" priority="135" stopIfTrue="1">
      <formula>AND(COUNTA(D641)=1,(OR(D641&lt;$C$77,D641&gt;$E$77+61)))</formula>
    </cfRule>
  </conditionalFormatting>
  <conditionalFormatting sqref="D661:D671">
    <cfRule type="expression" dxfId="179" priority="134" stopIfTrue="1">
      <formula>AND(COUNTA(D661)=1,(OR(D661&lt;$C$77,D661&gt;$E$77+61)))</formula>
    </cfRule>
  </conditionalFormatting>
  <conditionalFormatting sqref="D681:D691">
    <cfRule type="expression" dxfId="178" priority="133" stopIfTrue="1">
      <formula>AND(COUNTA(D681)=1,(OR(D681&lt;$C$77,D681&gt;$E$77+61)))</formula>
    </cfRule>
  </conditionalFormatting>
  <conditionalFormatting sqref="D701:D711">
    <cfRule type="expression" dxfId="177" priority="132" stopIfTrue="1">
      <formula>AND(COUNTA(D701)=1,(OR(D701&lt;$C$77,D701&gt;$E$77+61)))</formula>
    </cfRule>
  </conditionalFormatting>
  <conditionalFormatting sqref="D721:D731">
    <cfRule type="expression" dxfId="176" priority="131" stopIfTrue="1">
      <formula>AND(COUNTA(D721)=1,(OR(D721&lt;$C$77,D721&gt;$E$77+61)))</formula>
    </cfRule>
  </conditionalFormatting>
  <conditionalFormatting sqref="D741:D751">
    <cfRule type="expression" dxfId="175" priority="130" stopIfTrue="1">
      <formula>AND(COUNTA(D741)=1,(OR(D741&lt;$C$77,D741&gt;$E$77+61)))</formula>
    </cfRule>
  </conditionalFormatting>
  <conditionalFormatting sqref="D761:D771">
    <cfRule type="expression" dxfId="174" priority="129" stopIfTrue="1">
      <formula>AND(COUNTA(D761)=1,(OR(D761&lt;$C$77,D761&gt;$E$77+61)))</formula>
    </cfRule>
  </conditionalFormatting>
  <conditionalFormatting sqref="D781:D791">
    <cfRule type="expression" dxfId="173" priority="128" stopIfTrue="1">
      <formula>AND(COUNTA(D781)=1,(OR(D781&lt;$C$77,D781&gt;$E$77+61)))</formula>
    </cfRule>
  </conditionalFormatting>
  <conditionalFormatting sqref="D801:D811">
    <cfRule type="expression" dxfId="172" priority="127" stopIfTrue="1">
      <formula>AND(COUNTA(D801)=1,(OR(D801&lt;$C$77,D801&gt;$E$77+61)))</formula>
    </cfRule>
  </conditionalFormatting>
  <conditionalFormatting sqref="D821:D831">
    <cfRule type="expression" dxfId="171" priority="126" stopIfTrue="1">
      <formula>AND(COUNTA(D821)=1,(OR(D821&lt;$C$77,D821&gt;$E$77+61)))</formula>
    </cfRule>
  </conditionalFormatting>
  <conditionalFormatting sqref="D841:D851">
    <cfRule type="expression" dxfId="170" priority="125" stopIfTrue="1">
      <formula>AND(COUNTA(D841)=1,(OR(D841&lt;$C$77,D841&gt;$E$77+61)))</formula>
    </cfRule>
  </conditionalFormatting>
  <conditionalFormatting sqref="D861:D871">
    <cfRule type="expression" dxfId="169" priority="124" stopIfTrue="1">
      <formula>AND(COUNTA(D861)=1,(OR(D861&lt;$C$77,D861&gt;$E$77+61)))</formula>
    </cfRule>
  </conditionalFormatting>
  <conditionalFormatting sqref="N81:N91">
    <cfRule type="expression" dxfId="168" priority="123" stopIfTrue="1">
      <formula>AND(COUNTA(N81)=1,(OR(N81&lt;$C$77,N81&gt;$E$77+61)))</formula>
    </cfRule>
  </conditionalFormatting>
  <conditionalFormatting sqref="N101:N111">
    <cfRule type="expression" dxfId="167" priority="122" stopIfTrue="1">
      <formula>AND(COUNTA(N101)=1,(OR(N101&lt;$C$77,N101&gt;$E$77+61)))</formula>
    </cfRule>
  </conditionalFormatting>
  <conditionalFormatting sqref="N121:N131">
    <cfRule type="expression" dxfId="166" priority="121" stopIfTrue="1">
      <formula>AND(COUNTA(N121)=1,(OR(N121&lt;$C$77,N121&gt;$E$77+61)))</formula>
    </cfRule>
  </conditionalFormatting>
  <conditionalFormatting sqref="N141:N151">
    <cfRule type="expression" dxfId="165" priority="120" stopIfTrue="1">
      <formula>AND(COUNTA(N141)=1,(OR(N141&lt;$C$77,N141&gt;$E$77+61)))</formula>
    </cfRule>
  </conditionalFormatting>
  <conditionalFormatting sqref="N161:N171">
    <cfRule type="expression" dxfId="164" priority="119" stopIfTrue="1">
      <formula>AND(COUNTA(N161)=1,(OR(N161&lt;$C$77,N161&gt;$E$77+61)))</formula>
    </cfRule>
  </conditionalFormatting>
  <conditionalFormatting sqref="N181:N191">
    <cfRule type="expression" dxfId="163" priority="118" stopIfTrue="1">
      <formula>AND(COUNTA(N181)=1,(OR(N181&lt;$C$77,N181&gt;$E$77+61)))</formula>
    </cfRule>
  </conditionalFormatting>
  <conditionalFormatting sqref="N201:N211">
    <cfRule type="expression" dxfId="162" priority="117" stopIfTrue="1">
      <formula>AND(COUNTA(N201)=1,(OR(N201&lt;$C$77,N201&gt;$E$77+61)))</formula>
    </cfRule>
  </conditionalFormatting>
  <conditionalFormatting sqref="N221:N231">
    <cfRule type="expression" dxfId="161" priority="116" stopIfTrue="1">
      <formula>AND(COUNTA(N221)=1,(OR(N221&lt;$C$77,N221&gt;$E$77+61)))</formula>
    </cfRule>
  </conditionalFormatting>
  <conditionalFormatting sqref="N241:N251">
    <cfRule type="expression" dxfId="160" priority="115" stopIfTrue="1">
      <formula>AND(COUNTA(N241)=1,(OR(N241&lt;$C$77,N241&gt;$E$77+61)))</formula>
    </cfRule>
  </conditionalFormatting>
  <conditionalFormatting sqref="N261:N271">
    <cfRule type="expression" dxfId="159" priority="114" stopIfTrue="1">
      <formula>AND(COUNTA(N261)=1,(OR(N261&lt;$C$77,N261&gt;$E$77+61)))</formula>
    </cfRule>
  </conditionalFormatting>
  <conditionalFormatting sqref="N281:N291">
    <cfRule type="expression" dxfId="158" priority="113" stopIfTrue="1">
      <formula>AND(COUNTA(N281)=1,(OR(N281&lt;$C$77,N281&gt;$E$77+61)))</formula>
    </cfRule>
  </conditionalFormatting>
  <conditionalFormatting sqref="N301:N311">
    <cfRule type="expression" dxfId="157" priority="112" stopIfTrue="1">
      <formula>AND(COUNTA(N301)=1,(OR(N301&lt;$C$77,N301&gt;$E$77+61)))</formula>
    </cfRule>
  </conditionalFormatting>
  <conditionalFormatting sqref="N321:N331">
    <cfRule type="expression" dxfId="156" priority="111" stopIfTrue="1">
      <formula>AND(COUNTA(N321)=1,(OR(N321&lt;$C$77,N321&gt;$E$77+61)))</formula>
    </cfRule>
  </conditionalFormatting>
  <conditionalFormatting sqref="N341:N351">
    <cfRule type="expression" dxfId="155" priority="110" stopIfTrue="1">
      <formula>AND(COUNTA(N341)=1,(OR(N341&lt;$C$77,N341&gt;$E$77+61)))</formula>
    </cfRule>
  </conditionalFormatting>
  <conditionalFormatting sqref="N361:N371">
    <cfRule type="expression" dxfId="154" priority="109" stopIfTrue="1">
      <formula>AND(COUNTA(N361)=1,(OR(N361&lt;$C$77,N361&gt;$E$77+61)))</formula>
    </cfRule>
  </conditionalFormatting>
  <conditionalFormatting sqref="N381:N391">
    <cfRule type="expression" dxfId="153" priority="108" stopIfTrue="1">
      <formula>AND(COUNTA(N381)=1,(OR(N381&lt;$C$77,N381&gt;$E$77+61)))</formula>
    </cfRule>
  </conditionalFormatting>
  <conditionalFormatting sqref="N401:N411">
    <cfRule type="expression" dxfId="152" priority="107" stopIfTrue="1">
      <formula>AND(COUNTA(N401)=1,(OR(N401&lt;$C$77,N401&gt;$E$77+61)))</formula>
    </cfRule>
  </conditionalFormatting>
  <conditionalFormatting sqref="N421:N431">
    <cfRule type="expression" dxfId="151" priority="106" stopIfTrue="1">
      <formula>AND(COUNTA(N421)=1,(OR(N421&lt;$C$77,N421&gt;$E$77+61)))</formula>
    </cfRule>
  </conditionalFormatting>
  <conditionalFormatting sqref="N441:N451">
    <cfRule type="expression" dxfId="150" priority="105" stopIfTrue="1">
      <formula>AND(COUNTA(N441)=1,(OR(N441&lt;$C$77,N441&gt;$E$77+61)))</formula>
    </cfRule>
  </conditionalFormatting>
  <conditionalFormatting sqref="N461:N471">
    <cfRule type="expression" dxfId="149" priority="104" stopIfTrue="1">
      <formula>AND(COUNTA(N461)=1,(OR(N461&lt;$C$77,N461&gt;$E$77+61)))</formula>
    </cfRule>
  </conditionalFormatting>
  <conditionalFormatting sqref="N481:N491">
    <cfRule type="expression" dxfId="148" priority="103" stopIfTrue="1">
      <formula>AND(COUNTA(N481)=1,(OR(N481&lt;$C$77,N481&gt;$E$77+61)))</formula>
    </cfRule>
  </conditionalFormatting>
  <conditionalFormatting sqref="N501:N511">
    <cfRule type="expression" dxfId="147" priority="102" stopIfTrue="1">
      <formula>AND(COUNTA(N501)=1,(OR(N501&lt;$C$77,N501&gt;$E$77+61)))</formula>
    </cfRule>
  </conditionalFormatting>
  <conditionalFormatting sqref="N521:N531">
    <cfRule type="expression" dxfId="146" priority="101" stopIfTrue="1">
      <formula>AND(COUNTA(N521)=1,(OR(N521&lt;$C$77,N521&gt;$E$77+61)))</formula>
    </cfRule>
  </conditionalFormatting>
  <conditionalFormatting sqref="N541:N551">
    <cfRule type="expression" dxfId="145" priority="100" stopIfTrue="1">
      <formula>AND(COUNTA(N541)=1,(OR(N541&lt;$C$77,N541&gt;$E$77+61)))</formula>
    </cfRule>
  </conditionalFormatting>
  <conditionalFormatting sqref="N561:N571">
    <cfRule type="expression" dxfId="144" priority="99" stopIfTrue="1">
      <formula>AND(COUNTA(N561)=1,(OR(N561&lt;$C$77,N561&gt;$E$77+61)))</formula>
    </cfRule>
  </conditionalFormatting>
  <conditionalFormatting sqref="N581:N591">
    <cfRule type="expression" dxfId="143" priority="98" stopIfTrue="1">
      <formula>AND(COUNTA(N581)=1,(OR(N581&lt;$C$77,N581&gt;$E$77+61)))</formula>
    </cfRule>
  </conditionalFormatting>
  <conditionalFormatting sqref="N601:N611">
    <cfRule type="expression" dxfId="142" priority="97" stopIfTrue="1">
      <formula>AND(COUNTA(N601)=1,(OR(N601&lt;$C$77,N601&gt;$E$77+61)))</formula>
    </cfRule>
  </conditionalFormatting>
  <conditionalFormatting sqref="N621:N631">
    <cfRule type="expression" dxfId="141" priority="96" stopIfTrue="1">
      <formula>AND(COUNTA(N621)=1,(OR(N621&lt;$C$77,N621&gt;$E$77+61)))</formula>
    </cfRule>
  </conditionalFormatting>
  <conditionalFormatting sqref="N641:N651">
    <cfRule type="expression" dxfId="140" priority="95" stopIfTrue="1">
      <formula>AND(COUNTA(N641)=1,(OR(N641&lt;$C$77,N641&gt;$E$77+61)))</formula>
    </cfRule>
  </conditionalFormatting>
  <conditionalFormatting sqref="N661:N671">
    <cfRule type="expression" dxfId="139" priority="94" stopIfTrue="1">
      <formula>AND(COUNTA(N661)=1,(OR(N661&lt;$C$77,N661&gt;$E$77+61)))</formula>
    </cfRule>
  </conditionalFormatting>
  <conditionalFormatting sqref="N681:N691">
    <cfRule type="expression" dxfId="138" priority="93" stopIfTrue="1">
      <formula>AND(COUNTA(N681)=1,(OR(N681&lt;$C$77,N681&gt;$E$77+61)))</formula>
    </cfRule>
  </conditionalFormatting>
  <conditionalFormatting sqref="N701:N711">
    <cfRule type="expression" dxfId="137" priority="92" stopIfTrue="1">
      <formula>AND(COUNTA(N701)=1,(OR(N701&lt;$C$77,N701&gt;$E$77+61)))</formula>
    </cfRule>
  </conditionalFormatting>
  <conditionalFormatting sqref="N721:N731">
    <cfRule type="expression" dxfId="136" priority="91" stopIfTrue="1">
      <formula>AND(COUNTA(N721)=1,(OR(N721&lt;$C$77,N721&gt;$E$77+61)))</formula>
    </cfRule>
  </conditionalFormatting>
  <conditionalFormatting sqref="N741:N751">
    <cfRule type="expression" dxfId="135" priority="90" stopIfTrue="1">
      <formula>AND(COUNTA(N741)=1,(OR(N741&lt;$C$77,N741&gt;$E$77+61)))</formula>
    </cfRule>
  </conditionalFormatting>
  <conditionalFormatting sqref="N761:N771">
    <cfRule type="expression" dxfId="134" priority="89" stopIfTrue="1">
      <formula>AND(COUNTA(N761)=1,(OR(N761&lt;$C$77,N761&gt;$E$77+61)))</formula>
    </cfRule>
  </conditionalFormatting>
  <conditionalFormatting sqref="N781:N791">
    <cfRule type="expression" dxfId="133" priority="88" stopIfTrue="1">
      <formula>AND(COUNTA(N781)=1,(OR(N781&lt;$C$77,N781&gt;$E$77+61)))</formula>
    </cfRule>
  </conditionalFormatting>
  <conditionalFormatting sqref="N801:N811">
    <cfRule type="expression" dxfId="132" priority="87" stopIfTrue="1">
      <formula>AND(COUNTA(N801)=1,(OR(N801&lt;$C$77,N801&gt;$E$77+61)))</formula>
    </cfRule>
  </conditionalFormatting>
  <conditionalFormatting sqref="N821:N831">
    <cfRule type="expression" dxfId="131" priority="86" stopIfTrue="1">
      <formula>AND(COUNTA(N821)=1,(OR(N821&lt;$C$77,N821&gt;$E$77+61)))</formula>
    </cfRule>
  </conditionalFormatting>
  <conditionalFormatting sqref="N841:N851">
    <cfRule type="expression" dxfId="130" priority="85" stopIfTrue="1">
      <formula>AND(COUNTA(N841)=1,(OR(N841&lt;$C$77,N841&gt;$E$77+61)))</formula>
    </cfRule>
  </conditionalFormatting>
  <conditionalFormatting sqref="N861:N871">
    <cfRule type="expression" dxfId="129" priority="84" stopIfTrue="1">
      <formula>AND(COUNTA(N861)=1,(OR(N861&lt;$C$77,N861&gt;$E$77+61)))</formula>
    </cfRule>
  </conditionalFormatting>
  <conditionalFormatting sqref="U81:U91">
    <cfRule type="expression" dxfId="128" priority="83" stopIfTrue="1">
      <formula>AND(COUNTA(U81)=1,(OR(U81&lt;$C$77,U81&gt;$E$77+61)))</formula>
    </cfRule>
  </conditionalFormatting>
  <conditionalFormatting sqref="U101:U111">
    <cfRule type="expression" dxfId="127" priority="82" stopIfTrue="1">
      <formula>AND(COUNTA(U101)=1,(OR(U101&lt;$C$77,U101&gt;$E$77+61)))</formula>
    </cfRule>
  </conditionalFormatting>
  <conditionalFormatting sqref="U121:U131">
    <cfRule type="expression" dxfId="126" priority="81" stopIfTrue="1">
      <formula>AND(COUNTA(U121)=1,(OR(U121&lt;$C$77,U121&gt;$E$77+61)))</formula>
    </cfRule>
  </conditionalFormatting>
  <conditionalFormatting sqref="U141:U151">
    <cfRule type="expression" dxfId="125" priority="80" stopIfTrue="1">
      <formula>AND(COUNTA(U141)=1,(OR(U141&lt;$C$77,U141&gt;$E$77+61)))</formula>
    </cfRule>
  </conditionalFormatting>
  <conditionalFormatting sqref="U161:U171">
    <cfRule type="expression" dxfId="124" priority="79" stopIfTrue="1">
      <formula>AND(COUNTA(U161)=1,(OR(U161&lt;$C$77,U161&gt;$E$77+61)))</formula>
    </cfRule>
  </conditionalFormatting>
  <conditionalFormatting sqref="U181:U191">
    <cfRule type="expression" dxfId="123" priority="78" stopIfTrue="1">
      <formula>AND(COUNTA(U181)=1,(OR(U181&lt;$C$77,U181&gt;$E$77+61)))</formula>
    </cfRule>
  </conditionalFormatting>
  <conditionalFormatting sqref="U201:U211">
    <cfRule type="expression" dxfId="122" priority="77" stopIfTrue="1">
      <formula>AND(COUNTA(U201)=1,(OR(U201&lt;$C$77,U201&gt;$E$77+61)))</formula>
    </cfRule>
  </conditionalFormatting>
  <conditionalFormatting sqref="U221:U231">
    <cfRule type="expression" dxfId="121" priority="76" stopIfTrue="1">
      <formula>AND(COUNTA(U221)=1,(OR(U221&lt;$C$77,U221&gt;$E$77+61)))</formula>
    </cfRule>
  </conditionalFormatting>
  <conditionalFormatting sqref="U241:U251">
    <cfRule type="expression" dxfId="120" priority="75" stopIfTrue="1">
      <formula>AND(COUNTA(U241)=1,(OR(U241&lt;$C$77,U241&gt;$E$77+61)))</formula>
    </cfRule>
  </conditionalFormatting>
  <conditionalFormatting sqref="U261:U271">
    <cfRule type="expression" dxfId="119" priority="74" stopIfTrue="1">
      <formula>AND(COUNTA(U261)=1,(OR(U261&lt;$C$77,U261&gt;$E$77+61)))</formula>
    </cfRule>
  </conditionalFormatting>
  <conditionalFormatting sqref="U281:U291">
    <cfRule type="expression" dxfId="118" priority="73" stopIfTrue="1">
      <formula>AND(COUNTA(U281)=1,(OR(U281&lt;$C$77,U281&gt;$E$77+61)))</formula>
    </cfRule>
  </conditionalFormatting>
  <conditionalFormatting sqref="U301:U311">
    <cfRule type="expression" dxfId="117" priority="72" stopIfTrue="1">
      <formula>AND(COUNTA(U301)=1,(OR(U301&lt;$C$77,U301&gt;$E$77+61)))</formula>
    </cfRule>
  </conditionalFormatting>
  <conditionalFormatting sqref="U321:U331">
    <cfRule type="expression" dxfId="116" priority="71" stopIfTrue="1">
      <formula>AND(COUNTA(U321)=1,(OR(U321&lt;$C$77,U321&gt;$E$77+61)))</formula>
    </cfRule>
  </conditionalFormatting>
  <conditionalFormatting sqref="U341:U351">
    <cfRule type="expression" dxfId="115" priority="70" stopIfTrue="1">
      <formula>AND(COUNTA(U341)=1,(OR(U341&lt;$C$77,U341&gt;$E$77+61)))</formula>
    </cfRule>
  </conditionalFormatting>
  <conditionalFormatting sqref="U361:U371">
    <cfRule type="expression" dxfId="114" priority="69" stopIfTrue="1">
      <formula>AND(COUNTA(U361)=1,(OR(U361&lt;$C$77,U361&gt;$E$77+61)))</formula>
    </cfRule>
  </conditionalFormatting>
  <conditionalFormatting sqref="U381:U391">
    <cfRule type="expression" dxfId="113" priority="68" stopIfTrue="1">
      <formula>AND(COUNTA(U381)=1,(OR(U381&lt;$C$77,U381&gt;$E$77+61)))</formula>
    </cfRule>
  </conditionalFormatting>
  <conditionalFormatting sqref="U401:U411">
    <cfRule type="expression" dxfId="112" priority="67" stopIfTrue="1">
      <formula>AND(COUNTA(U401)=1,(OR(U401&lt;$C$77,U401&gt;$E$77+61)))</formula>
    </cfRule>
  </conditionalFormatting>
  <conditionalFormatting sqref="U421:U431">
    <cfRule type="expression" dxfId="111" priority="66" stopIfTrue="1">
      <formula>AND(COUNTA(U421)=1,(OR(U421&lt;$C$77,U421&gt;$E$77+61)))</formula>
    </cfRule>
  </conditionalFormatting>
  <conditionalFormatting sqref="U441:U451">
    <cfRule type="expression" dxfId="110" priority="65" stopIfTrue="1">
      <formula>AND(COUNTA(U441)=1,(OR(U441&lt;$C$77,U441&gt;$E$77+61)))</formula>
    </cfRule>
  </conditionalFormatting>
  <conditionalFormatting sqref="U461:U471">
    <cfRule type="expression" dxfId="109" priority="64" stopIfTrue="1">
      <formula>AND(COUNTA(U461)=1,(OR(U461&lt;$C$77,U461&gt;$E$77+61)))</formula>
    </cfRule>
  </conditionalFormatting>
  <conditionalFormatting sqref="U481:U491">
    <cfRule type="expression" dxfId="108" priority="63" stopIfTrue="1">
      <formula>AND(COUNTA(U481)=1,(OR(U481&lt;$C$77,U481&gt;$E$77+61)))</formula>
    </cfRule>
  </conditionalFormatting>
  <conditionalFormatting sqref="U501:U511">
    <cfRule type="expression" dxfId="107" priority="62" stopIfTrue="1">
      <formula>AND(COUNTA(U501)=1,(OR(U501&lt;$C$77,U501&gt;$E$77+61)))</formula>
    </cfRule>
  </conditionalFormatting>
  <conditionalFormatting sqref="U521:U531">
    <cfRule type="expression" dxfId="106" priority="61" stopIfTrue="1">
      <formula>AND(COUNTA(U521)=1,(OR(U521&lt;$C$77,U521&gt;$E$77+61)))</formula>
    </cfRule>
  </conditionalFormatting>
  <conditionalFormatting sqref="U541:U551">
    <cfRule type="expression" dxfId="105" priority="60" stopIfTrue="1">
      <formula>AND(COUNTA(U541)=1,(OR(U541&lt;$C$77,U541&gt;$E$77+61)))</formula>
    </cfRule>
  </conditionalFormatting>
  <conditionalFormatting sqref="U561:U571">
    <cfRule type="expression" dxfId="104" priority="59" stopIfTrue="1">
      <formula>AND(COUNTA(U561)=1,(OR(U561&lt;$C$77,U561&gt;$E$77+61)))</formula>
    </cfRule>
  </conditionalFormatting>
  <conditionalFormatting sqref="U581:U591">
    <cfRule type="expression" dxfId="103" priority="58" stopIfTrue="1">
      <formula>AND(COUNTA(U581)=1,(OR(U581&lt;$C$77,U581&gt;$E$77+61)))</formula>
    </cfRule>
  </conditionalFormatting>
  <conditionalFormatting sqref="U601:U611">
    <cfRule type="expression" dxfId="102" priority="57" stopIfTrue="1">
      <formula>AND(COUNTA(U601)=1,(OR(U601&lt;$C$77,U601&gt;$E$77+61)))</formula>
    </cfRule>
  </conditionalFormatting>
  <conditionalFormatting sqref="U621:U631">
    <cfRule type="expression" dxfId="101" priority="56" stopIfTrue="1">
      <formula>AND(COUNTA(U621)=1,(OR(U621&lt;$C$77,U621&gt;$E$77+61)))</formula>
    </cfRule>
  </conditionalFormatting>
  <conditionalFormatting sqref="U641:U651">
    <cfRule type="expression" dxfId="100" priority="55" stopIfTrue="1">
      <formula>AND(COUNTA(U641)=1,(OR(U641&lt;$C$77,U641&gt;$E$77+61)))</formula>
    </cfRule>
  </conditionalFormatting>
  <conditionalFormatting sqref="U661:U671">
    <cfRule type="expression" dxfId="99" priority="54" stopIfTrue="1">
      <formula>AND(COUNTA(U661)=1,(OR(U661&lt;$C$77,U661&gt;$E$77+61)))</formula>
    </cfRule>
  </conditionalFormatting>
  <conditionalFormatting sqref="U681:U691">
    <cfRule type="expression" dxfId="98" priority="53" stopIfTrue="1">
      <formula>AND(COUNTA(U681)=1,(OR(U681&lt;$C$77,U681&gt;$E$77+61)))</formula>
    </cfRule>
  </conditionalFormatting>
  <conditionalFormatting sqref="U701:U711">
    <cfRule type="expression" dxfId="97" priority="52" stopIfTrue="1">
      <formula>AND(COUNTA(U701)=1,(OR(U701&lt;$C$77,U701&gt;$E$77+61)))</formula>
    </cfRule>
  </conditionalFormatting>
  <conditionalFormatting sqref="U721:U731">
    <cfRule type="expression" dxfId="96" priority="51" stopIfTrue="1">
      <formula>AND(COUNTA(U721)=1,(OR(U721&lt;$C$77,U721&gt;$E$77+61)))</formula>
    </cfRule>
  </conditionalFormatting>
  <conditionalFormatting sqref="U741:U751">
    <cfRule type="expression" dxfId="95" priority="50" stopIfTrue="1">
      <formula>AND(COUNTA(U741)=1,(OR(U741&lt;$C$77,U741&gt;$E$77+61)))</formula>
    </cfRule>
  </conditionalFormatting>
  <conditionalFormatting sqref="U761:U771">
    <cfRule type="expression" dxfId="94" priority="49" stopIfTrue="1">
      <formula>AND(COUNTA(U761)=1,(OR(U761&lt;$C$77,U761&gt;$E$77+61)))</formula>
    </cfRule>
  </conditionalFormatting>
  <conditionalFormatting sqref="U781:U791">
    <cfRule type="expression" dxfId="93" priority="48" stopIfTrue="1">
      <formula>AND(COUNTA(U781)=1,(OR(U781&lt;$C$77,U781&gt;$E$77+61)))</formula>
    </cfRule>
  </conditionalFormatting>
  <conditionalFormatting sqref="U801:U811">
    <cfRule type="expression" dxfId="92" priority="46" stopIfTrue="1">
      <formula>AND(COUNTA(U801)=1,(OR(U801&lt;$C$77,U801&gt;$E$77+61)))</formula>
    </cfRule>
  </conditionalFormatting>
  <conditionalFormatting sqref="U821:U831">
    <cfRule type="expression" dxfId="91" priority="45" stopIfTrue="1">
      <formula>AND(COUNTA(U821)=1,(OR(U821&lt;$C$77,U821&gt;$E$77+61)))</formula>
    </cfRule>
  </conditionalFormatting>
  <conditionalFormatting sqref="U841:U851">
    <cfRule type="expression" dxfId="90" priority="44" stopIfTrue="1">
      <formula>AND(COUNTA(U841)=1,(OR(U841&lt;$C$77,U841&gt;$E$77+61)))</formula>
    </cfRule>
  </conditionalFormatting>
  <conditionalFormatting sqref="U861:U871">
    <cfRule type="expression" dxfId="89" priority="43" stopIfTrue="1">
      <formula>AND(COUNTA(U861)=1,(OR(U861&lt;$C$77,U861&gt;$E$77+61)))</formula>
    </cfRule>
  </conditionalFormatting>
  <conditionalFormatting sqref="AB81:AB90">
    <cfRule type="expression" dxfId="88" priority="42" stopIfTrue="1">
      <formula>AND(COUNTA(AB81)=1,(OR(AB81&lt;$C$77,AB81&gt;$E$77+61)))</formula>
    </cfRule>
  </conditionalFormatting>
  <conditionalFormatting sqref="AB101:AB110">
    <cfRule type="expression" dxfId="87" priority="41" stopIfTrue="1">
      <formula>AND(COUNTA(AB101)=1,(OR(AB101&lt;$C$77,AB101&gt;$E$77+61)))</formula>
    </cfRule>
  </conditionalFormatting>
  <conditionalFormatting sqref="AB121:AB130">
    <cfRule type="expression" dxfId="86" priority="40" stopIfTrue="1">
      <formula>AND(COUNTA(AB121)=1,(OR(AB121&lt;$C$77,AB121&gt;$E$77+61)))</formula>
    </cfRule>
  </conditionalFormatting>
  <conditionalFormatting sqref="AB141:AB150">
    <cfRule type="expression" dxfId="85" priority="39" stopIfTrue="1">
      <formula>AND(COUNTA(AB141)=1,(OR(AB141&lt;$C$77,AB141&gt;$E$77+61)))</formula>
    </cfRule>
  </conditionalFormatting>
  <conditionalFormatting sqref="AB161:AB170">
    <cfRule type="expression" dxfId="84" priority="38" stopIfTrue="1">
      <formula>AND(COUNTA(AB161)=1,(OR(AB161&lt;$C$77,AB161&gt;$E$77+61)))</formula>
    </cfRule>
  </conditionalFormatting>
  <conditionalFormatting sqref="AB181:AB190">
    <cfRule type="expression" dxfId="83" priority="37" stopIfTrue="1">
      <formula>AND(COUNTA(AB181)=1,(OR(AB181&lt;$C$77,AB181&gt;$E$77+61)))</formula>
    </cfRule>
  </conditionalFormatting>
  <conditionalFormatting sqref="AB201:AB210">
    <cfRule type="expression" dxfId="82" priority="36" stopIfTrue="1">
      <formula>AND(COUNTA(AB201)=1,(OR(AB201&lt;$C$77,AB201&gt;$E$77+61)))</formula>
    </cfRule>
  </conditionalFormatting>
  <conditionalFormatting sqref="AB221:AB230">
    <cfRule type="expression" dxfId="81" priority="35" stopIfTrue="1">
      <formula>AND(COUNTA(AB221)=1,(OR(AB221&lt;$C$77,AB221&gt;$E$77+61)))</formula>
    </cfRule>
  </conditionalFormatting>
  <conditionalFormatting sqref="AB241:AB250">
    <cfRule type="expression" dxfId="80" priority="34" stopIfTrue="1">
      <formula>AND(COUNTA(AB241)=1,(OR(AB241&lt;$C$77,AB241&gt;$E$77+61)))</formula>
    </cfRule>
  </conditionalFormatting>
  <conditionalFormatting sqref="AB261:AB270">
    <cfRule type="expression" dxfId="79" priority="33" stopIfTrue="1">
      <formula>AND(COUNTA(AB261)=1,(OR(AB261&lt;$C$77,AB261&gt;$E$77+61)))</formula>
    </cfRule>
  </conditionalFormatting>
  <conditionalFormatting sqref="AB281:AB290">
    <cfRule type="expression" dxfId="78" priority="32" stopIfTrue="1">
      <formula>AND(COUNTA(AB281)=1,(OR(AB281&lt;$C$77,AB281&gt;$E$77+61)))</formula>
    </cfRule>
  </conditionalFormatting>
  <conditionalFormatting sqref="AB301:AB310">
    <cfRule type="expression" dxfId="77" priority="31" stopIfTrue="1">
      <formula>AND(COUNTA(AB301)=1,(OR(AB301&lt;$C$77,AB301&gt;$E$77+61)))</formula>
    </cfRule>
  </conditionalFormatting>
  <conditionalFormatting sqref="AB321:AB330">
    <cfRule type="expression" dxfId="76" priority="30" stopIfTrue="1">
      <formula>AND(COUNTA(AB321)=1,(OR(AB321&lt;$C$77,AB321&gt;$E$77+61)))</formula>
    </cfRule>
  </conditionalFormatting>
  <conditionalFormatting sqref="AB341:AB350">
    <cfRule type="expression" dxfId="75" priority="29" stopIfTrue="1">
      <formula>AND(COUNTA(AB341)=1,(OR(AB341&lt;$C$77,AB341&gt;$E$77+61)))</formula>
    </cfRule>
  </conditionalFormatting>
  <conditionalFormatting sqref="AB361:AB370">
    <cfRule type="expression" dxfId="74" priority="28" stopIfTrue="1">
      <formula>AND(COUNTA(AB361)=1,(OR(AB361&lt;$C$77,AB361&gt;$E$77+61)))</formula>
    </cfRule>
  </conditionalFormatting>
  <conditionalFormatting sqref="AB381:AB390">
    <cfRule type="expression" dxfId="73" priority="27" stopIfTrue="1">
      <formula>AND(COUNTA(AB381)=1,(OR(AB381&lt;$C$77,AB381&gt;$E$77+61)))</formula>
    </cfRule>
  </conditionalFormatting>
  <conditionalFormatting sqref="AB401:AB410">
    <cfRule type="expression" dxfId="72" priority="26" stopIfTrue="1">
      <formula>AND(COUNTA(AB401)=1,(OR(AB401&lt;$C$77,AB401&gt;$E$77+61)))</formula>
    </cfRule>
  </conditionalFormatting>
  <conditionalFormatting sqref="AB421:AB430">
    <cfRule type="expression" dxfId="71" priority="25" stopIfTrue="1">
      <formula>AND(COUNTA(AB421)=1,(OR(AB421&lt;$C$77,AB421&gt;$E$77+61)))</formula>
    </cfRule>
  </conditionalFormatting>
  <conditionalFormatting sqref="AB441:AB450">
    <cfRule type="expression" dxfId="70" priority="24" stopIfTrue="1">
      <formula>AND(COUNTA(AB441)=1,(OR(AB441&lt;$C$77,AB441&gt;$E$77+61)))</formula>
    </cfRule>
  </conditionalFormatting>
  <conditionalFormatting sqref="AB461:AB470">
    <cfRule type="expression" dxfId="69" priority="23" stopIfTrue="1">
      <formula>AND(COUNTA(AB461)=1,(OR(AB461&lt;$C$77,AB461&gt;$E$77+61)))</formula>
    </cfRule>
  </conditionalFormatting>
  <conditionalFormatting sqref="AB481:AB490">
    <cfRule type="expression" dxfId="68" priority="22" stopIfTrue="1">
      <formula>AND(COUNTA(AB481)=1,(OR(AB481&lt;$C$77,AB481&gt;$E$77+61)))</formula>
    </cfRule>
  </conditionalFormatting>
  <conditionalFormatting sqref="AB501:AB510">
    <cfRule type="expression" dxfId="67" priority="21" stopIfTrue="1">
      <formula>AND(COUNTA(AB501)=1,(OR(AB501&lt;$C$77,AB501&gt;$E$77+61)))</formula>
    </cfRule>
  </conditionalFormatting>
  <conditionalFormatting sqref="AB521:AB530">
    <cfRule type="expression" dxfId="66" priority="20" stopIfTrue="1">
      <formula>AND(COUNTA(AB521)=1,(OR(AB521&lt;$C$77,AB521&gt;$E$77+61)))</formula>
    </cfRule>
  </conditionalFormatting>
  <conditionalFormatting sqref="AB541:AB550">
    <cfRule type="expression" dxfId="65" priority="19" stopIfTrue="1">
      <formula>AND(COUNTA(AB541)=1,(OR(AB541&lt;$C$77,AB541&gt;$E$77+61)))</formula>
    </cfRule>
  </conditionalFormatting>
  <conditionalFormatting sqref="AB561:AB570">
    <cfRule type="expression" dxfId="64" priority="18" stopIfTrue="1">
      <formula>AND(COUNTA(AB561)=1,(OR(AB561&lt;$C$77,AB561&gt;$E$77+61)))</formula>
    </cfRule>
  </conditionalFormatting>
  <conditionalFormatting sqref="AB581:AB590">
    <cfRule type="expression" dxfId="63" priority="17" stopIfTrue="1">
      <formula>AND(COUNTA(AB581)=1,(OR(AB581&lt;$C$77,AB581&gt;$E$77+61)))</formula>
    </cfRule>
  </conditionalFormatting>
  <conditionalFormatting sqref="AB601:AB610">
    <cfRule type="expression" dxfId="62" priority="16" stopIfTrue="1">
      <formula>AND(COUNTA(AB601)=1,(OR(AB601&lt;$C$77,AB601&gt;$E$77+61)))</formula>
    </cfRule>
  </conditionalFormatting>
  <conditionalFormatting sqref="AB621:AB630">
    <cfRule type="expression" dxfId="61" priority="15" stopIfTrue="1">
      <formula>AND(COUNTA(AB621)=1,(OR(AB621&lt;$C$77,AB621&gt;$E$77+61)))</formula>
    </cfRule>
  </conditionalFormatting>
  <conditionalFormatting sqref="AB641:AB650">
    <cfRule type="expression" dxfId="60" priority="14" stopIfTrue="1">
      <formula>AND(COUNTA(AB641)=1,(OR(AB641&lt;$C$77,AB641&gt;$E$77+61)))</formula>
    </cfRule>
  </conditionalFormatting>
  <conditionalFormatting sqref="AB661:AB670">
    <cfRule type="expression" dxfId="59" priority="13" stopIfTrue="1">
      <formula>AND(COUNTA(AB661)=1,(OR(AB661&lt;$C$77,AB661&gt;$E$77+61)))</formula>
    </cfRule>
  </conditionalFormatting>
  <conditionalFormatting sqref="AB681:AB690">
    <cfRule type="expression" dxfId="58" priority="12" stopIfTrue="1">
      <formula>AND(COUNTA(AB681)=1,(OR(AB681&lt;$C$77,AB681&gt;$E$77+61)))</formula>
    </cfRule>
  </conditionalFormatting>
  <conditionalFormatting sqref="AB701:AB710">
    <cfRule type="expression" dxfId="57" priority="11" stopIfTrue="1">
      <formula>AND(COUNTA(AB701)=1,(OR(AB701&lt;$C$77,AB701&gt;$E$77+61)))</formula>
    </cfRule>
  </conditionalFormatting>
  <conditionalFormatting sqref="AB721:AB730">
    <cfRule type="expression" dxfId="56" priority="10" stopIfTrue="1">
      <formula>AND(COUNTA(AB721)=1,(OR(AB721&lt;$C$77,AB721&gt;$E$77+61)))</formula>
    </cfRule>
  </conditionalFormatting>
  <conditionalFormatting sqref="AB741:AB750">
    <cfRule type="expression" dxfId="55" priority="9" stopIfTrue="1">
      <formula>AND(COUNTA(AB741)=1,(OR(AB741&lt;$C$77,AB741&gt;$E$77+61)))</formula>
    </cfRule>
  </conditionalFormatting>
  <conditionalFormatting sqref="AB761:AB770">
    <cfRule type="expression" dxfId="54" priority="8" stopIfTrue="1">
      <formula>AND(COUNTA(AB761)=1,(OR(AB761&lt;$C$77,AB761&gt;$E$77+61)))</formula>
    </cfRule>
  </conditionalFormatting>
  <conditionalFormatting sqref="AB781:AB790">
    <cfRule type="expression" dxfId="53" priority="7" stopIfTrue="1">
      <formula>AND(COUNTA(AB781)=1,(OR(AB781&lt;$C$77,AB781&gt;$E$77+61)))</formula>
    </cfRule>
  </conditionalFormatting>
  <conditionalFormatting sqref="AB801:AB810">
    <cfRule type="expression" dxfId="52" priority="6" stopIfTrue="1">
      <formula>AND(COUNTA(AB801)=1,(OR(AB801&lt;$C$77,AB801&gt;$E$77+61)))</formula>
    </cfRule>
  </conditionalFormatting>
  <conditionalFormatting sqref="AB821:AB830">
    <cfRule type="expression" dxfId="51" priority="5" stopIfTrue="1">
      <formula>AND(COUNTA(AB821)=1,(OR(AB821&lt;$C$77,AB821&gt;$E$77+61)))</formula>
    </cfRule>
  </conditionalFormatting>
  <conditionalFormatting sqref="AB841:AB850">
    <cfRule type="expression" dxfId="50" priority="4" stopIfTrue="1">
      <formula>AND(COUNTA(AB841)=1,(OR(AB841&lt;$C$77,AB841&gt;$E$77+61)))</formula>
    </cfRule>
  </conditionalFormatting>
  <conditionalFormatting sqref="AB861:AB870">
    <cfRule type="expression" dxfId="49" priority="3" stopIfTrue="1">
      <formula>AND(COUNTA(AB861)=1,(OR(AB861&lt;$C$77,AB861&gt;$E$77+61)))</formula>
    </cfRule>
  </conditionalFormatting>
  <conditionalFormatting sqref="A1:AD871">
    <cfRule type="expression" dxfId="48" priority="1">
      <formula>$A$47=0</formula>
    </cfRule>
  </conditionalFormatting>
  <dataValidations count="7">
    <dataValidation type="date" operator="greaterThan" allowBlank="1" showInputMessage="1" showErrorMessage="1" error="נא להזין תאריך תשלום בפועל:_x000a_DD/MM/YYYY" sqref="AB621:AC630 AB81:AC90 D121:E131 AB101:AC110 AB121:AC130 AB141:AC150 AB161:AC170 AB181:AC190 AB201:AC210 AB221:AC230 AB241:AC250 AB261:AC270 AB281:AC290 AB301:AC310 AB321:AC330 AB341:AC350 AB361:AC370 AB381:AC390 AB401:AC410 AB421:AC430 AB441:AC450 AB461:AC470 AB481:AC490 AB501:AC510 AB521:AC530 AB541:AC550 AB561:AC570 AB581:AC590 AB601:AC610 AB641:AC650 U81:V91 D101:E111 U101:V111 U121:V131 U141:V151 U161:V171 U181:V191 U201:V211 U221:V231 U241:V251 U261:V271 U281:V291 U301:V311 U321:V331 U341:V351 U361:V371 U381:V391 U401:V411 U421:V431 U441:V451 U461:V471 U481:V491 U501:V511 U521:V531 U541:V551 U561:V571 U581:V591 U601:V611 U621:V631 U641:V651 N641:O651 N601:O611 N581:O591 N561:O571 N541:O551 N521:O531 N501:O511 N481:O491 N461:O471 N441:O451 N421:O431 N401:O411 N381:O391 N361:O371 N341:O351 N321:O331 N301:O311 N281:O291 N261:O271 N241:O251 N221:O231 N201:O211 N181:O191 N161:O171 N141:O151 N121:O131 N101:O111 D81:E91 N81:O91 N621:O631 D661:E671 D641:E651 D621:E631 D601:E611 D581:E591 D561:E571 D541:E551 D521:E531 D501:E511 D481:E491">
      <formula1>36526</formula1>
    </dataValidation>
    <dataValidation type="date" operator="greaterThan" allowBlank="1" showInputMessage="1" showErrorMessage="1" error="נא להזין תאריך תשלום בפועל:_x000a_DD/MM/YYYY" sqref="D461:E471 D441:E451 D421:E431 D401:E411 D381:E391 D361:E371 D341:E351 D321:E331 D301:E311 D281:E291 D261:E271 D241:E251 D221:E231 D201:E211 D181:E191 D161:E171 D141:E151 AB661:AC670 U661:V671 N661:O671 AB721:AC730 AB681:AC690 AB701:AC710 AB741:AC750 U681:V691 U701:V711 U721:V731 U741:V751 N741:O751 N701:O711 N681:O691 N721:O731 D761:E771 D741:E751 D721:E731 D701:E711 D681:E691 AB761:AC770 U761:V771 N761:O771 D781:E791 AB781:AC790 U781:V791 N781:O791 D801:E811 AB801:AC810 N861:O871 N801:O811 D821:E831 AB821:AC830 U821:V831 N821:O831 D841:E851 AB841:AC850 U841:V851 N841:O851 D861:E871 AB861:AC870 U861:V871 U801:V811">
      <formula1>36526</formula1>
    </dataValidation>
    <dataValidation type="decimal" allowBlank="1" showInputMessage="1" showErrorMessage="1" error="נא להזין את הסכום ששולם בפועל בש&quot;ח." sqref="W92:W99 F112:F119 F132:F139 F152:F159 F172:F179 F192:F199 F212:F219 F232:F239 F252:F259 F272:F279 F292:F299 F312:F319 F332:F339 F352:F359 F372:F379 F392:F399 F412:F419 F432:F439 AD431:AD439 AD451:AD459 F492:F499 F512:F519 F532:F539 F552:F559 F572:F579 F592:F599 F612:F619 F632:F639 F652:F659 AD611:AD619 P652:P659 P632:P639 P612:P619 P592:P599 P572:P579 P552:P559 P532:P539 P512:P519 P492:P499 P472:P479 P452:P459 P432:P439 P412:P419 P392:P399 P372:P379 P352:P359 P332:P339 P312:P319 P292:P299 P272:P279 P252:P259 P232:P239 P212:P219 P192:P199 P172:P179 P152:P159 P132:P139 P112:P119 P92:P99 W652:W659 W632:W639 W612:W619 W592:W599 W572:W579 W552:W559 W532:W539 W512:W519 W492:W499 W472:W479 W452:W459 W432:W439 W412:W419 W392:W399 W372:W379 W352:W359 W332:W339 W312:W319 W292:W299 W272:W279 W252:W259 W232:W239 W212:W219 W192:W199 W172:W179 W152:W159 W132:W139 W112:W119 F92:F99 AD631:AD639 AD871 AD91:AD99 AD111:AD119 AD131:AD139 AD151:AD159 AD171:AD179 AD191:AD199 AD211:AD219 AD231:AD239 AD251:AD259 AD271:AD279">
      <formula1>0</formula1>
      <formula2>999999999</formula2>
    </dataValidation>
    <dataValidation type="decimal" allowBlank="1" showInputMessage="1" showErrorMessage="1" error="נא להזין את הסכום ששולם בפועל בש&quot;ח." sqref="AD291:AD299 AD311:AD319 AD331:AD339 AD351:AD359 AD371:AD379 AD391:AD399 AD411:AD419 F452:F460 F472:F480 AD471:AD479 AD491:AD499 AD511:AD519 AD531:AD539 AD551:AD559 AD571:AD579 AD591:AD599 AD671 F679 F692:F699 F712:F719 F732:F739 F752:F759 AD711:AD719 P752:P759 P732:P739 P712:P719 P692:P699 P679 W752:W759 W732:W739 W712:W719 W692:W699 W679 AD731:AD739 AD651:AD659 AD679 AD691:AD699 AD771 F779 P779 W779 AD751:AD759 AD791 F799 P799 W799 AD779 AD811 F819 P819 W819 AD799 AD831 F839 P839 W839 AD819 AD851 F859 P859 W859 AD839 AD859">
      <formula1>0</formula1>
      <formula2>999999999</formula2>
    </dataValidation>
    <dataValidation type="decimal" allowBlank="1" showInputMessage="1" showErrorMessage="1" error="נא להזין את הסכום ששולם בפועל בש&quot;ח." sqref="AD81:AD90 F621:F631 AD101:AD110 AD121:AD130 AD141:AD150 AD161:AD170 AD181:AD190 AD201:AD210 AD221:AD230 AD241:AD250 AD261:AD270 AD281:AD290 AD301:AD310 AD321:AD330 AD341:AD350 AD361:AD370 AD381:AD390 AD401:AD410 AD421:AD430 AD441:AD450 AD461:AD470 AD481:AD490 AD501:AD510 AD521:AD530 AD541:AD550 AD561:AD570 AD581:AD590 AD601:AD610 AD621:AD630 AD641:AD650 W641:W651 W621:W631 W601:W611 W581:W591 W561:W571 W541:W551 W521:W531 W501:W511 W481:W491 W461:W471 W441:W451 W421:W431 W401:W411 W381:W391 W361:W371 W341:W351 W321:W331 W301:W311 W281:W291 W261:W271 W241:W251 W221:W231 W201:W211 W181:W191 W161:W171 W141:W151 W121:W131 W101:W111 F641:F651 W81:W91 P641:P651 P621:P631 P601:P611 P581:P591 P561:P571 P541:P551 P521:P531 P501:P511 P481:P491 P461:P471 P441:P451 P421:P431 P401:P411 P381:P391 P361:P371 P341:P351 P321:P331 P301:P311 P281:P291 P261:P271 P241:P251 P221:P231 P201:P211 P181:P191 P161:P171 P141:P151 P121:P131 P101:P111 F661:F671 P81:P91 F81:F91 F101:F111 F121:F131 F141:F151 F161:F171 F181:F191 F201:F211 F221:F231 F241:F251 F261:F271">
      <formula1>-999999999</formula1>
      <formula2>999999999</formula2>
    </dataValidation>
    <dataValidation type="decimal" allowBlank="1" showInputMessage="1" showErrorMessage="1" error="נא להזין את הסכום ששולם בפועל בש&quot;ח." sqref="F281:F291 F301:F311 F321:F331 F341:F351 F361:F371 F381:F391 F401:F411 F421:F431 F441:F451 F461:F471 F481:F491 F501:F511 F521:F531 F541:F551 F561:F571 F581:F591 F601:F611 AD661:AD670 W661:W671 P661:P671 F721:F731 AD681:AD690 AD701:AD710 AD721:AD730 AD741:AD750 W741:W751 W721:W731 W701:W711 W681:W691 F741:F751 P741:P751 P721:P731 P701:P711 P681:P691 F761:F771 F681:F691 F701:F711 AD761:AD770 W761:W771 P761:P771 F781:F791 AD781:AD790 W781:W791 P781:P791 F801:F811 AD801:AD810 W801:W811 P801:P811 F821:F831 AD821:AD830 W821:W831 P821:P831 F841:F851 AD841:AD850 W841:W851 P841:P851 F861:F871 AD861:AD870 W861:W871 P861:P871">
      <formula1>-999999999</formula1>
      <formula2>999999999</formula2>
    </dataValidation>
    <dataValidation type="decimal" allowBlank="1" showInputMessage="1" showErrorMessage="1" sqref="D3:E42">
      <formula1>0</formula1>
      <formula2>999999999</formula2>
    </dataValidation>
  </dataValidations>
  <hyperlinks>
    <hyperlink ref="B99" location="'קבלני משנה'!C4" display="'קבלני משנה'!C4"/>
    <hyperlink ref="B460" location="'קבלני משנה'!C22" display="'קבלני משנה'!C22"/>
    <hyperlink ref="B480" location="'קבלני משנה'!C23" display="'קבלני משנה'!C23"/>
    <hyperlink ref="B79" location="'קבלני משנה'!C3" display="'קבלני משנה'!C3"/>
    <hyperlink ref="C3" location="'קבלני משנה'!A79:A91" tooltip="הקשה על התא תעביר אותך לטבלה מקושרת בה יש לפרט את החשבוניות הרלבנטיות לסעיף" display="'קבלני משנה'!A79:A91"/>
    <hyperlink ref="C5" location="'קבלני משנה'!A119:A131" tooltip="הקשה על התא תעביר אותך לטבלה מקושרת בה יש לפרט את החשבוניות הרלבנטיות לסעיף" display="'קבלני משנה'!A119:A131"/>
    <hyperlink ref="C6" location="'קבלני משנה'!A139:A151" tooltip="הקשה על התא תעביר אותך לטבלה מקושרת בה יש לפרט את החשבוניות הרלבנטיות לסעיף" display="'קבלני משנה'!A139:A151"/>
    <hyperlink ref="C7" location="'קבלני משנה'!A159:A171" tooltip="הקשה על התא תעביר אותך לטבלה מקושרת בה יש לפרט את החשבוניות הרלבנטיות לסעיף" display="'קבלני משנה'!A159:A171"/>
    <hyperlink ref="C8" location="'קבלני משנה'!A179:A191" tooltip="הקשה על התא תעביר אותך לטבלה מקושרת בה יש לפרט את החשבוניות הרלבנטיות לסעיף" display="'קבלני משנה'!A179:A191"/>
    <hyperlink ref="C9" location="'קבלני משנה'!A199:A211" tooltip="הקשה על התא תעביר אותך לטבלה מקושרת בה יש לפרט את החשבוניות הרלבנטיות לסעיף" display="'קבלני משנה'!A199:A211"/>
    <hyperlink ref="C10" location="'קבלני משנה'!A219:A231" tooltip="הקשה על התא תעביר אותך לטבלה מקושרת בה יש לפרט את החשבוניות הרלבנטיות לסעיף" display="'קבלני משנה'!A219:A231"/>
    <hyperlink ref="C11" location="'קבלני משנה'!A239:A251" tooltip="הקשה על התא תעביר אותך לטבלה מקושרת בה יש לפרט את החשבוניות הרלבנטיות לסעיף" display="'קבלני משנה'!A239:A251"/>
    <hyperlink ref="C12" location="'קבלני משנה'!A259:A271" tooltip="הקשה על התא תעביר אותך לטבלה מקושרת בה יש לפרט את החשבוניות הרלבנטיות לסעיף" display="'קבלני משנה'!A259:A271"/>
    <hyperlink ref="C13" location="'קבלני משנה'!A279:A291" tooltip="הקשה על התא תעביר אותך לטבלה מקושרת בה יש לפרט את החשבוניות הרלבנטיות לסעיף" display="'קבלני משנה'!A279:A291"/>
    <hyperlink ref="C14" location="'קבלני משנה'!A299:A311" tooltip="הקשה על התא תעביר אותך לטבלה מקושרת בה יש לפרט את החשבוניות הרלבנטיות לסעיף" display="'קבלני משנה'!A299:A311"/>
    <hyperlink ref="C15" location="'קבלני משנה'!A319:A331" tooltip="הקשה על התא תעביר אותך לטבלה מקושרת בה יש לפרט את החשבוניות הרלבנטיות לסעיף" display="'קבלני משנה'!A319:A331"/>
    <hyperlink ref="C16" location="'קבלני משנה'!A339:A351" tooltip="הקשה על התא תעביר אותך לטבלה מקושרת בה יש לפרט את החשבוניות הרלבנטיות לסעיף" display="'קבלני משנה'!A339:A351"/>
    <hyperlink ref="C17" location="'קבלני משנה'!A359:A371" tooltip="הקשה על התא תעביר אותך לטבלה מקושרת בה יש לפרט את החשבוניות הרלבנטיות לסעיף" display="'קבלני משנה'!A359:A371"/>
    <hyperlink ref="C18" location="'קבלני משנה'!A379:A391" tooltip="הקשה על התא תעביר אותך לטבלה מקושרת בה יש לפרט את החשבוניות הרלבנטיות לסעיף" display="'קבלני משנה'!A379:A391"/>
    <hyperlink ref="C19" location="'קבלני משנה'!A399:A411" tooltip="הקשה על התא תעביר אותך לטבלה מקושרת בה יש לפרט את החשבוניות הרלבנטיות לסעיף" display="'קבלני משנה'!A399:A411"/>
    <hyperlink ref="C20" location="'קבלני משנה'!A419:A431" tooltip="הקשה על התא תעביר אותך לטבלה מקושרת בה יש לפרט את החשבוניות הרלבנטיות לסעיף" display="'קבלני משנה'!A419:A431"/>
    <hyperlink ref="C21" location="'קבלני משנה'!A439:A451" tooltip="הקשה על התא תעביר אותך לטבלה מקושרת בה יש לפרט את החשבוניות הרלבנטיות לסעיף" display="'קבלני משנה'!A439:A451"/>
    <hyperlink ref="C22" location="'קבלני משנה'!A459:A471" tooltip="הקשה על התא תעביר אותך לטבלה מקושרת בה יש לפרט את החשבוניות הרלבנטיות לסעיף" display="'קבלני משנה'!A459:A471"/>
    <hyperlink ref="C23" location="'קבלני משנה'!A479:A491" tooltip="הקשה על התא תעביר אותך לטבלה מקושרת בה יש לפרט את החשבוניות הרלבנטיות לסעיף" display="'קבלני משנה'!A479:A491"/>
    <hyperlink ref="C24" location="'קבלני משנה'!A499:A511" tooltip="הקשה על התא תעביר אותך לטבלה מקושרת בה יש לפרט את החשבוניות הרלבנטיות לסעיף" display="'קבלני משנה'!A499:A511"/>
    <hyperlink ref="C25" location="'קבלני משנה'!A519:A531" tooltip="הקשה על התא תעביר אותך לטבלה מקושרת בה יש לפרט את החשבוניות הרלבנטיות לסעיף" display="'קבלני משנה'!A519:A531"/>
    <hyperlink ref="C26" location="'קבלני משנה'!A539:A551" tooltip="הקשה על התא תעביר אותך לטבלה מקושרת בה יש לפרט את החשבוניות הרלבנטיות לסעיף" display="'קבלני משנה'!A539:A551"/>
    <hyperlink ref="C27" location="'קבלני משנה'!A559:A571" tooltip="הקשה על התא תעביר אותך לטבלה מקושרת בה יש לפרט את החשבוניות הרלבנטיות לסעיף" display="'קבלני משנה'!A559:A571"/>
    <hyperlink ref="L79" location="'קבלני משנה'!C3" display="'קבלני משנה'!C3"/>
    <hyperlink ref="L460" location="'קבלני משנה'!C22" display="'קבלני משנה'!C22"/>
    <hyperlink ref="L480" location="'קבלני משנה'!C23" display="'קבלני משנה'!C23"/>
    <hyperlink ref="C28" location="'קבלני משנה'!A579:A591" tooltip="הקשה על התא תעביר אותך לטבלה מקושרת בה יש לפרט את החשבוניות הרלבנטיות לסעיף" display="'קבלני משנה'!A579:A591"/>
    <hyperlink ref="C29" location="'קבלני משנה'!A599:A611" tooltip="הקשה על התא תעביר אותך לטבלה מקושרת בה יש לפרט את החשבוניות הרלבנטיות לסעיף" display="'קבלני משנה'!A599:A611"/>
    <hyperlink ref="C30" location="'קבלני משנה'!A619:A631" tooltip="הקשה על התא תעביר אותך לטבלה מקושרת בה יש לפרט את החשבוניות הרלבנטיות לסעיף" display="'קבלני משנה'!A619:A631"/>
    <hyperlink ref="C32" location="'קבלני משנה'!A659:A671" tooltip="הקשה על התא תעביר אותך לטבלה מקושרת בה יש לפרט את החשבוניות הרלבנטיות לסעיף" display="'קבלני משנה'!A659:A671"/>
    <hyperlink ref="S100" location="'קבלני משנה'!C4" display="'קבלני משנה'!C4"/>
    <hyperlink ref="S120" location="'קבלני משנה'!C5" display="'קבלני משנה'!C5"/>
    <hyperlink ref="S140" location="'קבלני משנה'!C6" display="'קבלני משנה'!C6"/>
    <hyperlink ref="S160" location="'קבלני משנה'!C7" display="'קבלני משנה'!C7"/>
    <hyperlink ref="S180" location="'קבלני משנה'!C8" display="'קבלני משנה'!C8"/>
    <hyperlink ref="S200" location="'קבלני משנה'!C9" display="'קבלני משנה'!C9"/>
    <hyperlink ref="S220" location="'קבלני משנה'!C10" display="'קבלני משנה'!C10"/>
    <hyperlink ref="S240" location="'קבלני משנה'!C11" display="'קבלני משנה'!C11"/>
    <hyperlink ref="S260" location="'קבלני משנה'!C12" display="'קבלני משנה'!C12"/>
    <hyperlink ref="S280" location="'קבלני משנה'!C13" display="'קבלני משנה'!C13"/>
    <hyperlink ref="S300" location="'קבלני משנה'!C14" display="'קבלני משנה'!C14"/>
    <hyperlink ref="S320" location="'קבלני משנה'!C15" display="'קבלני משנה'!C15"/>
    <hyperlink ref="S340" location="'קבלני משנה'!C16" display="'קבלני משנה'!C16"/>
    <hyperlink ref="S360" location="'קבלני משנה'!C17" display="'קבלני משנה'!C17"/>
    <hyperlink ref="S380" location="'קבלני משנה'!C18" display="'קבלני משנה'!C18"/>
    <hyperlink ref="S400" location="'קבלני משנה'!C19" display="'קבלני משנה'!C19"/>
    <hyperlink ref="S420" location="'קבלני משנה'!C20" display="'קבלני משנה'!C20"/>
    <hyperlink ref="S440" location="'קבלני משנה'!C21" display="'קבלני משנה'!C21"/>
    <hyperlink ref="S460" location="'קבלני משנה'!C22" display="'קבלני משנה'!C22"/>
    <hyperlink ref="S480" location="'קבלני משנה'!C23" display="'קבלני משנה'!C23"/>
    <hyperlink ref="S500" location="'קבלני משנה'!C24" display="'קבלני משנה'!C24"/>
    <hyperlink ref="S560" location="'קבלני משנה'!C27" display="'קבלני משנה'!C27"/>
    <hyperlink ref="S80" location="'קבלני משנה'!C3" display="'קבלני משנה'!C3"/>
    <hyperlink ref="S520" location="'קבלני משנה'!C25" display="'קבלני משנה'!C25"/>
    <hyperlink ref="S540" location="'קבלני משנה'!C26" display="'קבלני משנה'!C26"/>
    <hyperlink ref="Z80" location="'קבלני משנה'!C3" display="'קבלני משנה'!C3"/>
    <hyperlink ref="Z100" location="'קבלני משנה'!C4" display="'קבלני משנה'!C4"/>
    <hyperlink ref="Z120" location="'קבלני משנה'!C5" display="'קבלני משנה'!C5"/>
    <hyperlink ref="Z140" location="'קבלני משנה'!C6" display="'קבלני משנה'!C6"/>
    <hyperlink ref="Z160" location="'קבלני משנה'!C7" display="'קבלני משנה'!C7"/>
    <hyperlink ref="Z180" location="'קבלני משנה'!C8" display="'קבלני משנה'!C8"/>
    <hyperlink ref="Z200" location="'קבלני משנה'!C9" display="'קבלני משנה'!C9"/>
    <hyperlink ref="Z220" location="'קבלני משנה'!C10" display="'קבלני משנה'!C10"/>
    <hyperlink ref="Z240" location="'קבלני משנה'!C11" display="'קבלני משנה'!C11"/>
    <hyperlink ref="Z260" location="'קבלני משנה'!C12" display="'קבלני משנה'!C12"/>
    <hyperlink ref="Z280" location="'קבלני משנה'!C13" display="'קבלני משנה'!C13"/>
    <hyperlink ref="Z300" location="'קבלני משנה'!C14" display="'קבלני משנה'!C14"/>
    <hyperlink ref="Z320" location="'קבלני משנה'!C15" display="'קבלני משנה'!C15"/>
    <hyperlink ref="Z340" location="'קבלני משנה'!C16" display="'קבלני משנה'!C16"/>
    <hyperlink ref="Z360" location="'קבלני משנה'!C17" display="'קבלני משנה'!C17"/>
    <hyperlink ref="Z380" location="'קבלני משנה'!C18" display="'קבלני משנה'!C18"/>
    <hyperlink ref="Z400" location="'קבלני משנה'!C19" display="'קבלני משנה'!C19"/>
    <hyperlink ref="Z420" location="'קבלני משנה'!C20" display="'קבלני משנה'!C20"/>
    <hyperlink ref="Z440" location="'קבלני משנה'!C21" display="'קבלני משנה'!C21"/>
    <hyperlink ref="Z460" location="'קבלני משנה'!C22" display="'קבלני משנה'!C22"/>
    <hyperlink ref="Z480" location="'קבלני משנה'!C23" display="'קבלני משנה'!C23"/>
    <hyperlink ref="Z500" location="'קבלני משנה'!C24" display="'קבלני משנה'!C24"/>
    <hyperlink ref="Z520" location="'קבלני משנה'!C25" display="'קבלני משנה'!C25"/>
    <hyperlink ref="Z540" location="'קבלני משנה'!C26" display="'קבלני משנה'!C26"/>
    <hyperlink ref="Z560" location="'קבלני משנה'!C27" display="'קבלני משנה'!C27"/>
    <hyperlink ref="S580" location="'קבלני משנה'!C28" display="'קבלני משנה'!C28"/>
    <hyperlink ref="S600" location="'קבלני משנה'!C29" display="'קבלני משנה'!C29"/>
    <hyperlink ref="S660" location="'קבלני משנה'!C32" display="'קבלני משנה'!C32"/>
    <hyperlink ref="S620" location="'קבלני משנה'!C30" display="'קבלני משנה'!C30"/>
    <hyperlink ref="S640" location="'קבלני משנה'!C31" display="'קבלני משנה'!C31"/>
    <hyperlink ref="Z580" location="'קבלני משנה'!C28" display="'קבלני משנה'!C28"/>
    <hyperlink ref="Z600" location="'קבלני משנה'!C29" display="'קבלני משנה'!C29"/>
    <hyperlink ref="Z620" location="'קבלני משנה'!C30" display="'קבלני משנה'!C30"/>
    <hyperlink ref="Z640" location="'קבלני משנה'!C31" display="'קבלני משנה'!C31"/>
    <hyperlink ref="Z660" location="'קבלני משנה'!C32" display="'קבלני משנה'!C32"/>
    <hyperlink ref="C33" location="'קבלני משנה'!A679:A691" tooltip="הקשה על התא תעביר אותך לטבלה מקושרת בה יש לפרט את החשבוניות הרלבנטיות לסעיף" display="'קבלני משנה'!A679:A691"/>
    <hyperlink ref="C34" location="'קבלני משנה'!A699:A711" tooltip="הקשה על התא תעביר אותך לטבלה מקושרת בה יש לפרט את החשבוניות הרלבנטיות לסעיף" display="'קבלני משנה'!A699:A711"/>
    <hyperlink ref="C35" location="'קבלני משנה'!A719:A731" tooltip="הקשה על התא תעביר אותך לטבלה מקושרת בה יש לפרט את החשבוניות הרלבנטיות לסעיף" display="'קבלני משנה'!A719:A731"/>
    <hyperlink ref="C36" location="'קבלני משנה'!A739:A751" tooltip="הקשה על התא תעביר אותך לטבלה מקושרת בה יש לפרט את החשבוניות הרלבנטיות לסעיף" display="'קבלני משנה'!A739:A751"/>
    <hyperlink ref="C37" location="'קבלני משנה'!A759:A771" tooltip="הקשה על התא תעביר אותך לטבלה מקושרת בה יש לפרט את החשבוניות הרלבנטיות לסעיף" display="'קבלני משנה'!A759:A771"/>
    <hyperlink ref="S680" location="'קבלני משנה'!C33" display="'קבלני משנה'!C33"/>
    <hyperlink ref="S700" location="'קבלני משנה'!C34" display="'קבלני משנה'!C34"/>
    <hyperlink ref="S760" location="'קבלני משנה'!C37" display="'קבלני משנה'!C37"/>
    <hyperlink ref="S720" location="'קבלני משנה'!C35" display="'קבלני משנה'!C35"/>
    <hyperlink ref="S740" location="'קבלני משנה'!C36" display="'קבלני משנה'!C36"/>
    <hyperlink ref="Z680" location="'קבלני משנה'!C33" display="'קבלני משנה'!C33"/>
    <hyperlink ref="Z700" location="'קבלני משנה'!C34" display="'קבלני משנה'!C34"/>
    <hyperlink ref="Z720" location="'קבלני משנה'!C35" display="'קבלני משנה'!C35"/>
    <hyperlink ref="Z740" location="'קבלני משנה'!C36" display="'קבלני משנה'!C36"/>
    <hyperlink ref="Z760" location="'קבלני משנה'!C37" display="'קבלני משנה'!C37"/>
    <hyperlink ref="C31" location="'קבלני משנה'!A639:A651" tooltip="Ș_x0015_ꪈ_x0017_ על התא תעביר אותך לטבלה מקושרת בה יש לפרט את החשבוניות הרלבנטיות לסעיף" display="'קבלני משנה'!A639:A651"/>
    <hyperlink ref="C38" location="'קבלני משנה'!A779:A791" tooltip="הקשה על התא תעביר אותך לטבלה מקושרת בה יש לפרט את החשבוניות הרלבנטיות לסעיף" display="'קבלני משנה'!A779:A791"/>
    <hyperlink ref="C39" location="'קבלני משנה'!A799:A811" tooltip="הקשה על התא תעביר אותך לטבלה מקושרת בה יש לפרט את החשבוניות הרלבנטיות לסעיף" display="'קבלני משנה'!A799:A811"/>
    <hyperlink ref="C40" location="'קבלני משנה'!A819:A831" tooltip="הקשה על התא תעביר אותך לטבלה מקושרת בה יש לפרט את החשבוניות הרלבנטיות לסעיף" display="'קבלני משנה'!A819:A831"/>
    <hyperlink ref="C42" location="'קבלני משנה'!A859:A871" tooltip="הקשה על התא תעביר אותך לטבלה מקושרת בה יש לפרט את החשבוניות הרלבנטיות לסעיף" display="'קבלני משנה'!A859:A871"/>
    <hyperlink ref="C41" location="'קבלני משנה'!A839:A851" tooltip="הקשה על התא תעביר אותך לטבלה מקושרת בה יש לפרט את החשבוניות הרלבנטיות לסעיף" display="'קבלני משנה'!A839:A851"/>
    <hyperlink ref="S780" location="'קבלני משנה'!C38" display="'קבלני משנה'!C38"/>
    <hyperlink ref="Z780" location="'קבלני משנה'!C38" display="'קבלני משנה'!C38"/>
    <hyperlink ref="S800" location="'קבלני משנה'!C39" display="'קבלני משנה'!C39"/>
    <hyperlink ref="Z800" location="'קבלני משנה'!C39" display="'קבלני משנה'!C39"/>
    <hyperlink ref="S820" location="'קבלני משנה'!C40" display="'קבלני משנה'!C40"/>
    <hyperlink ref="Z820" location="'קבלני משנה'!C40" display="'קבלני משנה'!C40"/>
    <hyperlink ref="S840" location="'קבלני משנה'!C41" display="'קבלני משנה'!C41"/>
    <hyperlink ref="Z840" location="'קבלני משנה'!C41" display="'קבלני משנה'!C41"/>
    <hyperlink ref="S860" location="'קבלני משנה'!C42" display="'קבלני משנה'!C42"/>
    <hyperlink ref="Z860" location="'קבלני משנה'!C42" display="'קבלני משנה'!C42"/>
    <hyperlink ref="C4" location="'קבלני משנה'!A99:A111" tooltip="הקשה על התא תעביר אותך לטבלה מקושרת בה יש לפרט את החשבוניות הרלבנטיות לסעיף" display="'קבלני משנה'!A99:A111"/>
    <hyperlink ref="B860" location="'קבלני משנה'!C42" display="'קבלני משנה'!C42"/>
    <hyperlink ref="B119" location="'קבלני משנה'!C3" display="'קבלני משנה'!C3"/>
    <hyperlink ref="B139" location="'קבלני משנה'!C3" display="'קבלני משנה'!C3"/>
    <hyperlink ref="B159" location="'קבלני משנה'!C3" display="'קבלני משנה'!C3"/>
    <hyperlink ref="B179" location="'קבלני משנה'!C3" display="'קבלני משנה'!C3"/>
    <hyperlink ref="B199" location="'קבלני משנה'!C3" display="'קבלני משנה'!C3"/>
    <hyperlink ref="B219" location="'קבלני משנה'!C3" display="'קבלני משנה'!C3"/>
    <hyperlink ref="B239" location="'קבלני משנה'!C3" display="'קבלני משנה'!C3"/>
    <hyperlink ref="B259" location="'קבלני משנה'!C3" display="'קבלני משנה'!C3"/>
    <hyperlink ref="B279" location="'קבלני משנה'!C3" display="'קבלני משנה'!C3"/>
    <hyperlink ref="B299" location="'קבלני משנה'!C3" display="'קבלני משנה'!C3"/>
    <hyperlink ref="B319" location="'קבלני משנה'!C3" display="'קבלני משנה'!C3"/>
    <hyperlink ref="B339" location="'קבלני משנה'!C3" display="'קבלני משנה'!C3"/>
    <hyperlink ref="B359" location="'קבלני משנה'!C3" display="'קבלני משנה'!C3"/>
    <hyperlink ref="B379" location="'קבלני משנה'!C3" display="'קבלני משנה'!C3"/>
    <hyperlink ref="B399" location="'קבלני משנה'!C3" display="'קבלני משנה'!C3"/>
    <hyperlink ref="B419" location="'קבלני משנה'!C3" display="'קבלני משנה'!C3"/>
    <hyperlink ref="B439" location="'קבלני משנה'!C3" display="'קבלני משנה'!C3"/>
    <hyperlink ref="B499" location="'קבלני משנה'!C3" display="'קבלני משנה'!C3"/>
    <hyperlink ref="B519" location="'קבלני משנה'!C3" display="'קבלני משנה'!C3"/>
    <hyperlink ref="B539" location="'קבלני משנה'!C3" display="'קבלני משנה'!C3"/>
    <hyperlink ref="B559" location="'קבלני משנה'!C3" display="'קבלני משנה'!C3"/>
    <hyperlink ref="B579" location="'קבלני משנה'!C3" display="'קבלני משנה'!C3"/>
    <hyperlink ref="B599" location="'קבלני משנה'!C3" display="'קבלני משנה'!C3"/>
    <hyperlink ref="B619" location="'קבלני משנה'!C3" display="'קבלני משנה'!C3"/>
    <hyperlink ref="B639" location="'קבלני משנה'!C3" display="'קבלני משנה'!C3"/>
    <hyperlink ref="B659" location="'קבלני משנה'!C3" display="'קבלני משנה'!C3"/>
    <hyperlink ref="B679" location="'קבלני משנה'!C3" display="'קבלני משנה'!C3"/>
    <hyperlink ref="B699" location="'קבלני משנה'!C3" display="'קבלני משנה'!C3"/>
    <hyperlink ref="B719" location="'קבלני משנה'!C3" display="'קבלני משנה'!C3"/>
    <hyperlink ref="B739" location="'קבלני משנה'!C3" display="'קבלני משנה'!C3"/>
    <hyperlink ref="B759" location="'קבלני משנה'!C3" display="'קבלני משנה'!C3"/>
    <hyperlink ref="B779" location="'קבלני משנה'!C3" display="'קבלני משנה'!C3"/>
    <hyperlink ref="B799" location="'קבלני משנה'!C3" display="'קבלני משנה'!C3"/>
    <hyperlink ref="B819" location="'קבלני משנה'!C3" display="'קבלני משנה'!C3"/>
    <hyperlink ref="B839" location="'קבלני משנה'!C3" display="'קבלני משנה'!C3"/>
    <hyperlink ref="L99" location="'קבלני משנה'!C3" display="'קבלני משנה'!C3"/>
    <hyperlink ref="L119" location="'קבלני משנה'!C3" display="'קבלני משנה'!C3"/>
    <hyperlink ref="L139" location="'קבלני משנה'!C3" display="'קבלני משנה'!C3"/>
    <hyperlink ref="L159" location="'קבלני משנה'!C3" display="'קבלני משנה'!C3"/>
    <hyperlink ref="L179" location="'קבלני משנה'!C3" display="'קבלני משנה'!C3"/>
    <hyperlink ref="L199" location="'קבלני משנה'!C3" display="'קבלני משנה'!C3"/>
    <hyperlink ref="L219" location="'קבלני משנה'!C3" display="'קבלני משנה'!C3"/>
    <hyperlink ref="L239" location="'קבלני משנה'!C3" display="'קבלני משנה'!C3"/>
    <hyperlink ref="L259" location="'קבלני משנה'!C3" display="'קבלני משנה'!C3"/>
    <hyperlink ref="L279" location="'קבלני משנה'!C3" display="'קבלני משנה'!C3"/>
    <hyperlink ref="L299" location="'קבלני משנה'!C3" display="'קבלני משנה'!C3"/>
    <hyperlink ref="L319" location="'קבלני משנה'!C3" display="'קבלני משנה'!C3"/>
    <hyperlink ref="L339" location="'קבלני משנה'!C3" display="'קבלני משנה'!C3"/>
    <hyperlink ref="L359" location="'קבלני משנה'!C3" display="'קבלני משנה'!C3"/>
    <hyperlink ref="L379" location="'קבלני משנה'!C3" display="'קבלני משנה'!C3"/>
    <hyperlink ref="L399" location="'קבלני משנה'!C3" display="'קבלני משנה'!C3"/>
    <hyperlink ref="L419" location="'קבלני משנה'!C3" display="'קבלני משנה'!C3"/>
    <hyperlink ref="L439" location="'קבלני משנה'!C3" display="'קבלני משנה'!C3"/>
    <hyperlink ref="L499" location="'קבלני משנה'!C3" display="'קבלני משנה'!C3"/>
    <hyperlink ref="L519" location="'קבלני משנה'!C3" display="'קבלני משנה'!C3"/>
    <hyperlink ref="L539" location="'קבלני משנה'!C3" display="'קבלני משנה'!C3"/>
    <hyperlink ref="L559" location="'קבלני משנה'!C3" display="'קבלני משנה'!C3"/>
    <hyperlink ref="L579" location="'קבלני משנה'!C3" display="'קבלני משנה'!C3"/>
    <hyperlink ref="L599" location="'קבלני משנה'!C3" display="'קבלני משנה'!C3"/>
    <hyperlink ref="L619" location="'קבלני משנה'!C3" display="'קבלני משנה'!C3"/>
    <hyperlink ref="L639" location="'קבלני משנה'!C3" display="'קבלני משנה'!C3"/>
    <hyperlink ref="L659" location="'קבלני משנה'!C3" display="'קבלני משנה'!C3"/>
    <hyperlink ref="L679" location="'קבלני משנה'!C3" display="'קבלני משנה'!C3"/>
    <hyperlink ref="L699" location="'קבלני משנה'!C3" display="'קבלני משנה'!C3"/>
    <hyperlink ref="L719" location="'קבלני משנה'!C3" display="'קבלני משנה'!C3"/>
    <hyperlink ref="L739" location="'קבלני משנה'!C3" display="'קבלני משנה'!C3"/>
    <hyperlink ref="L759" location="'קבלני משנה'!C3" display="'קבלני משנה'!C3"/>
    <hyperlink ref="L779" location="'קבלני משנה'!C3" display="'קבלני משנה'!C3"/>
    <hyperlink ref="L799" location="'קבלני משנה'!C3" display="'קבלני משנה'!C3"/>
    <hyperlink ref="L819" location="'קבלני משנה'!C3" display="'קבלני משנה'!C3"/>
    <hyperlink ref="L839" location="'קבלני משנה'!C3" display="'קבלני משנה'!C3"/>
    <hyperlink ref="L859" location="'קבלני משנה'!C3" display="'קבלני משנה'!C3"/>
  </hyperlinks>
  <printOptions horizontalCentered="1" verticalCentered="1"/>
  <pageMargins left="0.28999999999999998" right="0.34" top="0.5" bottom="0.54" header="0.35" footer="0.25"/>
  <pageSetup paperSize="9" scale="10" orientation="portrait" r:id="rId1"/>
  <headerFooter alignWithMargins="0">
    <oddFooter>&amp;Cעמוד &amp;P מתוך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7">
    <tabColor rgb="FF5B9BD5"/>
    <pageSetUpPr fitToPage="1"/>
  </sheetPr>
  <dimension ref="A1:AD757"/>
  <sheetViews>
    <sheetView showGridLines="0" rightToLeft="1" zoomScale="90" zoomScaleNormal="90" workbookViewId="0">
      <pane ySplit="2" topLeftCell="A3" activePane="bottomLeft" state="frozen"/>
      <selection activeCell="A44" sqref="A44"/>
      <selection pane="bottomLeft" activeCell="A3" sqref="A3"/>
    </sheetView>
  </sheetViews>
  <sheetFormatPr defaultColWidth="9.140625" defaultRowHeight="12.75"/>
  <cols>
    <col min="1" max="1" width="6.7109375" style="3" customWidth="1"/>
    <col min="2" max="2" width="25" style="3" customWidth="1"/>
    <col min="3" max="6" width="16.42578125" style="3" customWidth="1"/>
    <col min="7" max="7" width="16.85546875" style="3" customWidth="1"/>
    <col min="8" max="8" width="17.140625" style="3" hidden="1" customWidth="1"/>
    <col min="9" max="10" width="14.7109375" style="3" hidden="1" customWidth="1"/>
    <col min="11" max="11" width="15.28515625" style="3" customWidth="1"/>
    <col min="12" max="12" width="12.7109375" style="23" customWidth="1"/>
    <col min="13" max="30" width="12.7109375" style="3" customWidth="1"/>
    <col min="31" max="16384" width="9.140625" style="3"/>
  </cols>
  <sheetData>
    <row r="1" spans="1:10" s="18" customFormat="1" ht="18.75" customHeight="1">
      <c r="A1" s="518" t="s">
        <v>60</v>
      </c>
      <c r="B1" s="519"/>
      <c r="C1" s="519"/>
      <c r="D1" s="295" t="s">
        <v>46</v>
      </c>
      <c r="E1" s="296">
        <f>'ראשי-פרטים כלליים וריכוז הוצאות'!C8</f>
        <v>0</v>
      </c>
      <c r="F1" s="295" t="s">
        <v>53</v>
      </c>
      <c r="G1" s="297">
        <f>'ראשי-פרטים כלליים וריכוז הוצאות'!C6</f>
        <v>0</v>
      </c>
      <c r="H1" s="520" t="s">
        <v>34</v>
      </c>
      <c r="I1" s="521"/>
      <c r="J1" s="522"/>
    </row>
    <row r="2" spans="1:10" s="21" customFormat="1" ht="39" customHeight="1">
      <c r="A2" s="298" t="s">
        <v>7</v>
      </c>
      <c r="B2" s="298" t="s">
        <v>1</v>
      </c>
      <c r="C2" s="298" t="s">
        <v>65</v>
      </c>
      <c r="D2" s="298" t="s">
        <v>8</v>
      </c>
      <c r="E2" s="298" t="s">
        <v>6</v>
      </c>
      <c r="F2" s="298" t="s">
        <v>72</v>
      </c>
      <c r="G2" s="298" t="s">
        <v>185</v>
      </c>
      <c r="H2" s="19" t="s">
        <v>33</v>
      </c>
      <c r="I2" s="19" t="s">
        <v>73</v>
      </c>
      <c r="J2" s="20" t="s">
        <v>32</v>
      </c>
    </row>
    <row r="3" spans="1:10" s="5" customFormat="1" ht="25.5" customHeight="1">
      <c r="A3" s="294">
        <v>1</v>
      </c>
      <c r="B3" s="148"/>
      <c r="C3" s="132">
        <f>+$AD77</f>
        <v>0</v>
      </c>
      <c r="D3" s="180"/>
      <c r="E3" s="270">
        <v>0</v>
      </c>
      <c r="F3" s="270">
        <f t="shared" ref="F3" si="0">C3+D3</f>
        <v>0</v>
      </c>
      <c r="G3" s="302">
        <f t="shared" ref="G3" si="1">IF(E3-D3&gt;C3,C3,IF(E3-D3&lt;=0,0,E3-D3))</f>
        <v>0</v>
      </c>
      <c r="H3" s="61">
        <f t="shared" ref="H3" si="2">G3</f>
        <v>0</v>
      </c>
      <c r="I3" s="65">
        <f t="shared" ref="I3" si="3">H3-C3</f>
        <v>0</v>
      </c>
      <c r="J3" s="66"/>
    </row>
    <row r="4" spans="1:10" s="5" customFormat="1" ht="25.5" customHeight="1">
      <c r="A4" s="294">
        <v>2</v>
      </c>
      <c r="B4" s="148"/>
      <c r="C4" s="132">
        <f>+$AD97</f>
        <v>0</v>
      </c>
      <c r="D4" s="180"/>
      <c r="E4" s="270">
        <v>0</v>
      </c>
      <c r="F4" s="270">
        <f t="shared" ref="F4" si="4">C4+D4</f>
        <v>0</v>
      </c>
      <c r="G4" s="302">
        <f t="shared" ref="G4" si="5">IF(E4-D4&gt;C4,C4,IF(E4-D4&lt;=0,0,E4-D4))</f>
        <v>0</v>
      </c>
      <c r="H4" s="61">
        <f t="shared" ref="H4" si="6">G4</f>
        <v>0</v>
      </c>
      <c r="I4" s="65">
        <f t="shared" ref="I4" si="7">H4-C4</f>
        <v>0</v>
      </c>
      <c r="J4" s="66"/>
    </row>
    <row r="5" spans="1:10" s="5" customFormat="1" ht="25.5" customHeight="1">
      <c r="A5" s="294">
        <v>3</v>
      </c>
      <c r="B5" s="148"/>
      <c r="C5" s="132">
        <f>+$AD117</f>
        <v>0</v>
      </c>
      <c r="D5" s="180"/>
      <c r="E5" s="270">
        <v>0</v>
      </c>
      <c r="F5" s="270">
        <f t="shared" ref="F5" si="8">C5+D5</f>
        <v>0</v>
      </c>
      <c r="G5" s="302">
        <f t="shared" ref="G5" si="9">IF(E5-D5&gt;C5,C5,IF(E5-D5&lt;=0,0,E5-D5))</f>
        <v>0</v>
      </c>
      <c r="H5" s="61">
        <f t="shared" ref="H5" si="10">G5</f>
        <v>0</v>
      </c>
      <c r="I5" s="65">
        <f t="shared" ref="I5" si="11">H5-C5</f>
        <v>0</v>
      </c>
      <c r="J5" s="66"/>
    </row>
    <row r="6" spans="1:10" s="5" customFormat="1" ht="25.5" customHeight="1">
      <c r="A6" s="294">
        <v>4</v>
      </c>
      <c r="B6" s="148"/>
      <c r="C6" s="132">
        <f>+$AD137</f>
        <v>0</v>
      </c>
      <c r="D6" s="180"/>
      <c r="E6" s="270">
        <v>0</v>
      </c>
      <c r="F6" s="270">
        <f t="shared" ref="F6" si="12">C6+D6</f>
        <v>0</v>
      </c>
      <c r="G6" s="302">
        <f t="shared" ref="G6" si="13">IF(E6-D6&gt;C6,C6,IF(E6-D6&lt;=0,0,E6-D6))</f>
        <v>0</v>
      </c>
      <c r="H6" s="61">
        <f t="shared" ref="H6" si="14">G6</f>
        <v>0</v>
      </c>
      <c r="I6" s="65">
        <f t="shared" ref="I6" si="15">H6-C6</f>
        <v>0</v>
      </c>
      <c r="J6" s="66"/>
    </row>
    <row r="7" spans="1:10" s="5" customFormat="1" ht="25.5" customHeight="1">
      <c r="A7" s="294">
        <v>5</v>
      </c>
      <c r="B7" s="148"/>
      <c r="C7" s="132">
        <f>+$AD157</f>
        <v>0</v>
      </c>
      <c r="D7" s="180"/>
      <c r="E7" s="270">
        <v>0</v>
      </c>
      <c r="F7" s="270">
        <f t="shared" ref="F7:F37" si="16">C7+D7</f>
        <v>0</v>
      </c>
      <c r="G7" s="302">
        <f t="shared" ref="G7:G37" si="17">IF(E7-D7&gt;C7,C7,IF(E7-D7&lt;=0,0,E7-D7))</f>
        <v>0</v>
      </c>
      <c r="H7" s="61">
        <f t="shared" ref="H7:H37" si="18">G7</f>
        <v>0</v>
      </c>
      <c r="I7" s="65">
        <f t="shared" ref="I7:I37" si="19">H7-C7</f>
        <v>0</v>
      </c>
      <c r="J7" s="66"/>
    </row>
    <row r="8" spans="1:10" s="5" customFormat="1" ht="25.5" customHeight="1">
      <c r="A8" s="294">
        <v>6</v>
      </c>
      <c r="B8" s="148"/>
      <c r="C8" s="132">
        <f>+$AD177</f>
        <v>0</v>
      </c>
      <c r="D8" s="180"/>
      <c r="E8" s="270">
        <v>0</v>
      </c>
      <c r="F8" s="270">
        <f t="shared" si="16"/>
        <v>0</v>
      </c>
      <c r="G8" s="302">
        <f t="shared" si="17"/>
        <v>0</v>
      </c>
      <c r="H8" s="61">
        <f t="shared" si="18"/>
        <v>0</v>
      </c>
      <c r="I8" s="65">
        <f t="shared" si="19"/>
        <v>0</v>
      </c>
      <c r="J8" s="66"/>
    </row>
    <row r="9" spans="1:10" s="5" customFormat="1" ht="25.5" customHeight="1">
      <c r="A9" s="294">
        <v>7</v>
      </c>
      <c r="B9" s="148"/>
      <c r="C9" s="132">
        <f>+$AD197</f>
        <v>0</v>
      </c>
      <c r="D9" s="180"/>
      <c r="E9" s="270">
        <v>0</v>
      </c>
      <c r="F9" s="270">
        <f t="shared" si="16"/>
        <v>0</v>
      </c>
      <c r="G9" s="302">
        <f t="shared" si="17"/>
        <v>0</v>
      </c>
      <c r="H9" s="61">
        <f t="shared" si="18"/>
        <v>0</v>
      </c>
      <c r="I9" s="65">
        <f t="shared" si="19"/>
        <v>0</v>
      </c>
      <c r="J9" s="66"/>
    </row>
    <row r="10" spans="1:10" s="5" customFormat="1" ht="25.5" customHeight="1">
      <c r="A10" s="294">
        <v>8</v>
      </c>
      <c r="B10" s="148"/>
      <c r="C10" s="132">
        <f>+$AD217</f>
        <v>0</v>
      </c>
      <c r="D10" s="180"/>
      <c r="E10" s="270">
        <v>0</v>
      </c>
      <c r="F10" s="270">
        <f t="shared" si="16"/>
        <v>0</v>
      </c>
      <c r="G10" s="302">
        <f t="shared" si="17"/>
        <v>0</v>
      </c>
      <c r="H10" s="61">
        <f t="shared" si="18"/>
        <v>0</v>
      </c>
      <c r="I10" s="65">
        <f t="shared" si="19"/>
        <v>0</v>
      </c>
      <c r="J10" s="66"/>
    </row>
    <row r="11" spans="1:10" s="5" customFormat="1" ht="25.5" customHeight="1">
      <c r="A11" s="294">
        <v>9</v>
      </c>
      <c r="B11" s="148"/>
      <c r="C11" s="132">
        <f>+$AD237</f>
        <v>0</v>
      </c>
      <c r="D11" s="180"/>
      <c r="E11" s="270">
        <v>0</v>
      </c>
      <c r="F11" s="270">
        <f t="shared" si="16"/>
        <v>0</v>
      </c>
      <c r="G11" s="302">
        <f t="shared" si="17"/>
        <v>0</v>
      </c>
      <c r="H11" s="61">
        <f t="shared" si="18"/>
        <v>0</v>
      </c>
      <c r="I11" s="65">
        <f t="shared" si="19"/>
        <v>0</v>
      </c>
      <c r="J11" s="66"/>
    </row>
    <row r="12" spans="1:10" s="5" customFormat="1" ht="25.5" customHeight="1">
      <c r="A12" s="294">
        <v>10</v>
      </c>
      <c r="B12" s="148"/>
      <c r="C12" s="132">
        <f>+$AD257</f>
        <v>0</v>
      </c>
      <c r="D12" s="180"/>
      <c r="E12" s="270">
        <v>0</v>
      </c>
      <c r="F12" s="270">
        <f t="shared" si="16"/>
        <v>0</v>
      </c>
      <c r="G12" s="302">
        <f t="shared" si="17"/>
        <v>0</v>
      </c>
      <c r="H12" s="61">
        <f t="shared" si="18"/>
        <v>0</v>
      </c>
      <c r="I12" s="65">
        <f t="shared" si="19"/>
        <v>0</v>
      </c>
      <c r="J12" s="66"/>
    </row>
    <row r="13" spans="1:10" s="5" customFormat="1" ht="25.5" customHeight="1">
      <c r="A13" s="294">
        <v>11</v>
      </c>
      <c r="B13" s="148"/>
      <c r="C13" s="132">
        <f>+$AD277</f>
        <v>0</v>
      </c>
      <c r="D13" s="180"/>
      <c r="E13" s="270">
        <v>0</v>
      </c>
      <c r="F13" s="270">
        <f t="shared" si="16"/>
        <v>0</v>
      </c>
      <c r="G13" s="302">
        <f t="shared" si="17"/>
        <v>0</v>
      </c>
      <c r="H13" s="61">
        <f t="shared" si="18"/>
        <v>0</v>
      </c>
      <c r="I13" s="65">
        <f t="shared" si="19"/>
        <v>0</v>
      </c>
      <c r="J13" s="66"/>
    </row>
    <row r="14" spans="1:10" s="5" customFormat="1" ht="25.5" customHeight="1">
      <c r="A14" s="294">
        <v>12</v>
      </c>
      <c r="B14" s="148"/>
      <c r="C14" s="132">
        <f>+$AD297</f>
        <v>0</v>
      </c>
      <c r="D14" s="180"/>
      <c r="E14" s="270">
        <v>0</v>
      </c>
      <c r="F14" s="270">
        <f t="shared" si="16"/>
        <v>0</v>
      </c>
      <c r="G14" s="302">
        <f t="shared" si="17"/>
        <v>0</v>
      </c>
      <c r="H14" s="61">
        <f t="shared" si="18"/>
        <v>0</v>
      </c>
      <c r="I14" s="65">
        <f t="shared" si="19"/>
        <v>0</v>
      </c>
      <c r="J14" s="66"/>
    </row>
    <row r="15" spans="1:10" s="5" customFormat="1" ht="25.5" customHeight="1">
      <c r="A15" s="294">
        <v>13</v>
      </c>
      <c r="B15" s="148"/>
      <c r="C15" s="132">
        <f>+$AD317</f>
        <v>0</v>
      </c>
      <c r="D15" s="180"/>
      <c r="E15" s="270">
        <v>0</v>
      </c>
      <c r="F15" s="270">
        <f t="shared" si="16"/>
        <v>0</v>
      </c>
      <c r="G15" s="302">
        <f t="shared" si="17"/>
        <v>0</v>
      </c>
      <c r="H15" s="61">
        <f t="shared" si="18"/>
        <v>0</v>
      </c>
      <c r="I15" s="65">
        <f t="shared" si="19"/>
        <v>0</v>
      </c>
      <c r="J15" s="66"/>
    </row>
    <row r="16" spans="1:10" s="5" customFormat="1" ht="25.5" customHeight="1">
      <c r="A16" s="294">
        <v>14</v>
      </c>
      <c r="B16" s="148"/>
      <c r="C16" s="132">
        <f>+$AD337</f>
        <v>0</v>
      </c>
      <c r="D16" s="180"/>
      <c r="E16" s="270">
        <v>0</v>
      </c>
      <c r="F16" s="270">
        <f t="shared" si="16"/>
        <v>0</v>
      </c>
      <c r="G16" s="302">
        <f t="shared" si="17"/>
        <v>0</v>
      </c>
      <c r="H16" s="61">
        <f t="shared" si="18"/>
        <v>0</v>
      </c>
      <c r="I16" s="65">
        <f t="shared" si="19"/>
        <v>0</v>
      </c>
      <c r="J16" s="66"/>
    </row>
    <row r="17" spans="1:10" s="5" customFormat="1" ht="25.5" customHeight="1">
      <c r="A17" s="294">
        <v>15</v>
      </c>
      <c r="B17" s="148"/>
      <c r="C17" s="132">
        <f>+$AD357</f>
        <v>0</v>
      </c>
      <c r="D17" s="180"/>
      <c r="E17" s="270">
        <v>0</v>
      </c>
      <c r="F17" s="270">
        <f t="shared" si="16"/>
        <v>0</v>
      </c>
      <c r="G17" s="302">
        <f t="shared" si="17"/>
        <v>0</v>
      </c>
      <c r="H17" s="61">
        <f t="shared" si="18"/>
        <v>0</v>
      </c>
      <c r="I17" s="65">
        <f t="shared" si="19"/>
        <v>0</v>
      </c>
      <c r="J17" s="66"/>
    </row>
    <row r="18" spans="1:10" s="5" customFormat="1" ht="25.5" customHeight="1">
      <c r="A18" s="294">
        <v>16</v>
      </c>
      <c r="B18" s="148"/>
      <c r="C18" s="132">
        <f>+$AD377</f>
        <v>0</v>
      </c>
      <c r="D18" s="180"/>
      <c r="E18" s="270">
        <v>0</v>
      </c>
      <c r="F18" s="270">
        <f t="shared" si="16"/>
        <v>0</v>
      </c>
      <c r="G18" s="302">
        <f t="shared" si="17"/>
        <v>0</v>
      </c>
      <c r="H18" s="61">
        <f t="shared" si="18"/>
        <v>0</v>
      </c>
      <c r="I18" s="65">
        <f t="shared" si="19"/>
        <v>0</v>
      </c>
      <c r="J18" s="66"/>
    </row>
    <row r="19" spans="1:10" s="5" customFormat="1" ht="25.5" customHeight="1">
      <c r="A19" s="294">
        <v>17</v>
      </c>
      <c r="B19" s="148"/>
      <c r="C19" s="132">
        <f>+$AD397</f>
        <v>0</v>
      </c>
      <c r="D19" s="180"/>
      <c r="E19" s="270">
        <v>0</v>
      </c>
      <c r="F19" s="270">
        <f t="shared" si="16"/>
        <v>0</v>
      </c>
      <c r="G19" s="302">
        <f t="shared" si="17"/>
        <v>0</v>
      </c>
      <c r="H19" s="61">
        <f t="shared" si="18"/>
        <v>0</v>
      </c>
      <c r="I19" s="65">
        <f t="shared" si="19"/>
        <v>0</v>
      </c>
      <c r="J19" s="66"/>
    </row>
    <row r="20" spans="1:10" s="5" customFormat="1" ht="25.5" customHeight="1">
      <c r="A20" s="294">
        <v>18</v>
      </c>
      <c r="B20" s="148"/>
      <c r="C20" s="132">
        <f>+$AD417</f>
        <v>0</v>
      </c>
      <c r="D20" s="180"/>
      <c r="E20" s="270">
        <v>0</v>
      </c>
      <c r="F20" s="270">
        <f t="shared" si="16"/>
        <v>0</v>
      </c>
      <c r="G20" s="302">
        <f t="shared" si="17"/>
        <v>0</v>
      </c>
      <c r="H20" s="61">
        <f t="shared" si="18"/>
        <v>0</v>
      </c>
      <c r="I20" s="65">
        <f t="shared" si="19"/>
        <v>0</v>
      </c>
      <c r="J20" s="66"/>
    </row>
    <row r="21" spans="1:10" s="5" customFormat="1" ht="25.5" customHeight="1">
      <c r="A21" s="294">
        <v>19</v>
      </c>
      <c r="B21" s="148"/>
      <c r="C21" s="132">
        <f>+$AD437</f>
        <v>0</v>
      </c>
      <c r="D21" s="180"/>
      <c r="E21" s="270">
        <v>0</v>
      </c>
      <c r="F21" s="270">
        <f t="shared" si="16"/>
        <v>0</v>
      </c>
      <c r="G21" s="302">
        <f t="shared" si="17"/>
        <v>0</v>
      </c>
      <c r="H21" s="61">
        <f t="shared" si="18"/>
        <v>0</v>
      </c>
      <c r="I21" s="65">
        <f t="shared" si="19"/>
        <v>0</v>
      </c>
      <c r="J21" s="66"/>
    </row>
    <row r="22" spans="1:10" s="5" customFormat="1" ht="25.5" customHeight="1">
      <c r="A22" s="294">
        <v>20</v>
      </c>
      <c r="B22" s="148"/>
      <c r="C22" s="132">
        <f>+$AD457</f>
        <v>0</v>
      </c>
      <c r="D22" s="180"/>
      <c r="E22" s="270">
        <v>0</v>
      </c>
      <c r="F22" s="270">
        <f t="shared" si="16"/>
        <v>0</v>
      </c>
      <c r="G22" s="302">
        <f t="shared" si="17"/>
        <v>0</v>
      </c>
      <c r="H22" s="61">
        <f t="shared" si="18"/>
        <v>0</v>
      </c>
      <c r="I22" s="65">
        <f t="shared" si="19"/>
        <v>0</v>
      </c>
      <c r="J22" s="66"/>
    </row>
    <row r="23" spans="1:10" s="5" customFormat="1" ht="25.5" customHeight="1">
      <c r="A23" s="294">
        <v>21</v>
      </c>
      <c r="B23" s="148"/>
      <c r="C23" s="132">
        <f>+$AD477</f>
        <v>0</v>
      </c>
      <c r="D23" s="180"/>
      <c r="E23" s="270">
        <v>0</v>
      </c>
      <c r="F23" s="270">
        <f t="shared" si="16"/>
        <v>0</v>
      </c>
      <c r="G23" s="302">
        <f t="shared" si="17"/>
        <v>0</v>
      </c>
      <c r="H23" s="61">
        <f t="shared" si="18"/>
        <v>0</v>
      </c>
      <c r="I23" s="65">
        <f t="shared" si="19"/>
        <v>0</v>
      </c>
      <c r="J23" s="66"/>
    </row>
    <row r="24" spans="1:10" s="5" customFormat="1" ht="25.5" customHeight="1">
      <c r="A24" s="294">
        <v>22</v>
      </c>
      <c r="B24" s="148"/>
      <c r="C24" s="132">
        <f>+$AD497</f>
        <v>0</v>
      </c>
      <c r="D24" s="180"/>
      <c r="E24" s="270">
        <v>0</v>
      </c>
      <c r="F24" s="270">
        <f t="shared" si="16"/>
        <v>0</v>
      </c>
      <c r="G24" s="302">
        <f t="shared" si="17"/>
        <v>0</v>
      </c>
      <c r="H24" s="61">
        <f t="shared" si="18"/>
        <v>0</v>
      </c>
      <c r="I24" s="65">
        <f t="shared" si="19"/>
        <v>0</v>
      </c>
      <c r="J24" s="66"/>
    </row>
    <row r="25" spans="1:10" s="5" customFormat="1" ht="25.5" customHeight="1">
      <c r="A25" s="294">
        <v>23</v>
      </c>
      <c r="B25" s="148"/>
      <c r="C25" s="132">
        <f>+$AD517</f>
        <v>0</v>
      </c>
      <c r="D25" s="180"/>
      <c r="E25" s="270">
        <v>0</v>
      </c>
      <c r="F25" s="270">
        <f t="shared" si="16"/>
        <v>0</v>
      </c>
      <c r="G25" s="302">
        <f t="shared" si="17"/>
        <v>0</v>
      </c>
      <c r="H25" s="61">
        <f t="shared" si="18"/>
        <v>0</v>
      </c>
      <c r="I25" s="65">
        <f t="shared" si="19"/>
        <v>0</v>
      </c>
      <c r="J25" s="66"/>
    </row>
    <row r="26" spans="1:10" s="5" customFormat="1" ht="25.5" customHeight="1">
      <c r="A26" s="294">
        <v>24</v>
      </c>
      <c r="B26" s="148"/>
      <c r="C26" s="132">
        <f>+$AD537</f>
        <v>0</v>
      </c>
      <c r="D26" s="180"/>
      <c r="E26" s="270">
        <v>0</v>
      </c>
      <c r="F26" s="270">
        <f t="shared" si="16"/>
        <v>0</v>
      </c>
      <c r="G26" s="302">
        <f t="shared" si="17"/>
        <v>0</v>
      </c>
      <c r="H26" s="61">
        <f t="shared" si="18"/>
        <v>0</v>
      </c>
      <c r="I26" s="65">
        <f t="shared" si="19"/>
        <v>0</v>
      </c>
      <c r="J26" s="66"/>
    </row>
    <row r="27" spans="1:10" s="5" customFormat="1" ht="25.5" customHeight="1">
      <c r="A27" s="294">
        <v>25</v>
      </c>
      <c r="B27" s="148"/>
      <c r="C27" s="132">
        <f>+$AD557</f>
        <v>0</v>
      </c>
      <c r="D27" s="180"/>
      <c r="E27" s="270">
        <v>0</v>
      </c>
      <c r="F27" s="270">
        <f t="shared" si="16"/>
        <v>0</v>
      </c>
      <c r="G27" s="302">
        <f t="shared" si="17"/>
        <v>0</v>
      </c>
      <c r="H27" s="61">
        <f t="shared" si="18"/>
        <v>0</v>
      </c>
      <c r="I27" s="65">
        <f t="shared" si="19"/>
        <v>0</v>
      </c>
      <c r="J27" s="66"/>
    </row>
    <row r="28" spans="1:10" s="5" customFormat="1" ht="25.5" customHeight="1">
      <c r="A28" s="294">
        <v>26</v>
      </c>
      <c r="B28" s="148"/>
      <c r="C28" s="132">
        <f>+$AD577</f>
        <v>0</v>
      </c>
      <c r="D28" s="180"/>
      <c r="E28" s="270">
        <v>0</v>
      </c>
      <c r="F28" s="270">
        <f t="shared" si="16"/>
        <v>0</v>
      </c>
      <c r="G28" s="302">
        <f t="shared" si="17"/>
        <v>0</v>
      </c>
      <c r="H28" s="61">
        <f t="shared" si="18"/>
        <v>0</v>
      </c>
      <c r="I28" s="65">
        <f t="shared" si="19"/>
        <v>0</v>
      </c>
      <c r="J28" s="66"/>
    </row>
    <row r="29" spans="1:10" s="5" customFormat="1" ht="25.5" customHeight="1">
      <c r="A29" s="294">
        <v>27</v>
      </c>
      <c r="B29" s="148"/>
      <c r="C29" s="132">
        <f>+$AD597</f>
        <v>0</v>
      </c>
      <c r="D29" s="180"/>
      <c r="E29" s="270">
        <v>0</v>
      </c>
      <c r="F29" s="270">
        <f t="shared" si="16"/>
        <v>0</v>
      </c>
      <c r="G29" s="302">
        <f t="shared" si="17"/>
        <v>0</v>
      </c>
      <c r="H29" s="61">
        <f t="shared" si="18"/>
        <v>0</v>
      </c>
      <c r="I29" s="65">
        <f t="shared" si="19"/>
        <v>0</v>
      </c>
      <c r="J29" s="66"/>
    </row>
    <row r="30" spans="1:10" s="5" customFormat="1" ht="25.5" customHeight="1">
      <c r="A30" s="294">
        <v>28</v>
      </c>
      <c r="B30" s="148"/>
      <c r="C30" s="132">
        <f>+$AD617</f>
        <v>0</v>
      </c>
      <c r="D30" s="180"/>
      <c r="E30" s="270">
        <v>0</v>
      </c>
      <c r="F30" s="270">
        <f t="shared" si="16"/>
        <v>0</v>
      </c>
      <c r="G30" s="302">
        <f t="shared" si="17"/>
        <v>0</v>
      </c>
      <c r="H30" s="61">
        <f t="shared" si="18"/>
        <v>0</v>
      </c>
      <c r="I30" s="65">
        <f t="shared" si="19"/>
        <v>0</v>
      </c>
      <c r="J30" s="66"/>
    </row>
    <row r="31" spans="1:10" s="5" customFormat="1" ht="25.5" customHeight="1">
      <c r="A31" s="294">
        <v>29</v>
      </c>
      <c r="B31" s="148"/>
      <c r="C31" s="132">
        <f>+$AD637</f>
        <v>0</v>
      </c>
      <c r="D31" s="180"/>
      <c r="E31" s="270">
        <v>0</v>
      </c>
      <c r="F31" s="270">
        <f t="shared" si="16"/>
        <v>0</v>
      </c>
      <c r="G31" s="302">
        <f t="shared" si="17"/>
        <v>0</v>
      </c>
      <c r="H31" s="61">
        <f t="shared" si="18"/>
        <v>0</v>
      </c>
      <c r="I31" s="65">
        <f t="shared" si="19"/>
        <v>0</v>
      </c>
      <c r="J31" s="66"/>
    </row>
    <row r="32" spans="1:10" s="5" customFormat="1" ht="25.5" customHeight="1">
      <c r="A32" s="294">
        <v>30</v>
      </c>
      <c r="B32" s="148"/>
      <c r="C32" s="132">
        <f>+$AD657</f>
        <v>0</v>
      </c>
      <c r="D32" s="180"/>
      <c r="E32" s="270">
        <v>0</v>
      </c>
      <c r="F32" s="270">
        <f t="shared" si="16"/>
        <v>0</v>
      </c>
      <c r="G32" s="302">
        <f t="shared" si="17"/>
        <v>0</v>
      </c>
      <c r="H32" s="61">
        <f t="shared" si="18"/>
        <v>0</v>
      </c>
      <c r="I32" s="65">
        <f t="shared" si="19"/>
        <v>0</v>
      </c>
      <c r="J32" s="66"/>
    </row>
    <row r="33" spans="1:10" s="5" customFormat="1" ht="25.5" customHeight="1">
      <c r="A33" s="294">
        <v>31</v>
      </c>
      <c r="B33" s="148"/>
      <c r="C33" s="132">
        <f>+$AD677</f>
        <v>0</v>
      </c>
      <c r="D33" s="180"/>
      <c r="E33" s="270">
        <v>0</v>
      </c>
      <c r="F33" s="270">
        <f t="shared" si="16"/>
        <v>0</v>
      </c>
      <c r="G33" s="302">
        <f t="shared" si="17"/>
        <v>0</v>
      </c>
      <c r="H33" s="61">
        <f t="shared" si="18"/>
        <v>0</v>
      </c>
      <c r="I33" s="65">
        <f t="shared" si="19"/>
        <v>0</v>
      </c>
      <c r="J33" s="66"/>
    </row>
    <row r="34" spans="1:10" s="5" customFormat="1" ht="25.5" customHeight="1">
      <c r="A34" s="294">
        <v>32</v>
      </c>
      <c r="B34" s="148"/>
      <c r="C34" s="132">
        <f>+$AD697</f>
        <v>0</v>
      </c>
      <c r="D34" s="180"/>
      <c r="E34" s="270">
        <v>0</v>
      </c>
      <c r="F34" s="270">
        <f t="shared" si="16"/>
        <v>0</v>
      </c>
      <c r="G34" s="302">
        <f t="shared" si="17"/>
        <v>0</v>
      </c>
      <c r="H34" s="61">
        <f t="shared" si="18"/>
        <v>0</v>
      </c>
      <c r="I34" s="65">
        <f t="shared" si="19"/>
        <v>0</v>
      </c>
      <c r="J34" s="66"/>
    </row>
    <row r="35" spans="1:10" s="5" customFormat="1" ht="25.5" customHeight="1">
      <c r="A35" s="294">
        <v>33</v>
      </c>
      <c r="B35" s="148"/>
      <c r="C35" s="146">
        <f>+$AD717</f>
        <v>0</v>
      </c>
      <c r="D35" s="180"/>
      <c r="E35" s="270">
        <v>0</v>
      </c>
      <c r="F35" s="270">
        <f t="shared" si="16"/>
        <v>0</v>
      </c>
      <c r="G35" s="302">
        <f t="shared" si="17"/>
        <v>0</v>
      </c>
      <c r="H35" s="61">
        <f t="shared" si="18"/>
        <v>0</v>
      </c>
      <c r="I35" s="65">
        <f t="shared" si="19"/>
        <v>0</v>
      </c>
      <c r="J35" s="66"/>
    </row>
    <row r="36" spans="1:10" s="5" customFormat="1" ht="25.5" customHeight="1">
      <c r="A36" s="294">
        <v>34</v>
      </c>
      <c r="B36" s="148"/>
      <c r="C36" s="146">
        <f>+$AD737</f>
        <v>0</v>
      </c>
      <c r="D36" s="180"/>
      <c r="E36" s="270">
        <v>0</v>
      </c>
      <c r="F36" s="270">
        <f t="shared" si="16"/>
        <v>0</v>
      </c>
      <c r="G36" s="302">
        <f t="shared" si="17"/>
        <v>0</v>
      </c>
      <c r="H36" s="61">
        <f t="shared" si="18"/>
        <v>0</v>
      </c>
      <c r="I36" s="65">
        <f t="shared" si="19"/>
        <v>0</v>
      </c>
      <c r="J36" s="66"/>
    </row>
    <row r="37" spans="1:10" s="5" customFormat="1" ht="25.5" customHeight="1">
      <c r="A37" s="294">
        <v>35</v>
      </c>
      <c r="B37" s="148"/>
      <c r="C37" s="146">
        <f>+$AD757</f>
        <v>0</v>
      </c>
      <c r="D37" s="180"/>
      <c r="E37" s="270">
        <v>0</v>
      </c>
      <c r="F37" s="270">
        <f t="shared" si="16"/>
        <v>0</v>
      </c>
      <c r="G37" s="302">
        <f t="shared" si="17"/>
        <v>0</v>
      </c>
      <c r="H37" s="61">
        <f t="shared" si="18"/>
        <v>0</v>
      </c>
      <c r="I37" s="65">
        <f t="shared" si="19"/>
        <v>0</v>
      </c>
      <c r="J37" s="66"/>
    </row>
    <row r="38" spans="1:10" s="5" customFormat="1" ht="25.5" customHeight="1">
      <c r="A38" s="316"/>
      <c r="B38" s="304" t="s">
        <v>3</v>
      </c>
      <c r="C38" s="284">
        <f t="shared" ref="C38" si="20">SUM(C3:C37)</f>
        <v>0</v>
      </c>
      <c r="D38" s="284">
        <f t="shared" ref="D38" si="21">SUM(D3:D37)</f>
        <v>0</v>
      </c>
      <c r="E38" s="284">
        <f>SUM(E3:E37)</f>
        <v>0</v>
      </c>
      <c r="F38" s="284">
        <f>SUM(F3:F37)</f>
        <v>0</v>
      </c>
      <c r="G38" s="284">
        <f>SUM(G3:G37)</f>
        <v>0</v>
      </c>
      <c r="H38" s="59">
        <f>SUM(H3:H37)</f>
        <v>0</v>
      </c>
      <c r="I38" s="74">
        <f>SUM(I3:I37)</f>
        <v>0</v>
      </c>
      <c r="J38" s="75"/>
    </row>
    <row r="41" spans="1:10" hidden="1"/>
    <row r="42" spans="1:10" hidden="1">
      <c r="A42" s="215">
        <f>'ראשי-פרטים כלליים וריכוז הוצאות'!$F$99</f>
        <v>11</v>
      </c>
    </row>
    <row r="43" spans="1:10" hidden="1">
      <c r="A43" s="215">
        <f>INDEX('ראשי-פרטים כלליים וריכוז הוצאות'!$J$102:$J$151,$A$42)</f>
        <v>1</v>
      </c>
    </row>
    <row r="44" spans="1:10" hidden="1"/>
    <row r="45" spans="1:10" hidden="1"/>
    <row r="46" spans="1:10" hidden="1"/>
    <row r="47" spans="1:10" hidden="1"/>
    <row r="48" spans="1:10" hidden="1"/>
    <row r="49" spans="2:12" hidden="1"/>
    <row r="50" spans="2:12" hidden="1"/>
    <row r="51" spans="2:12" hidden="1"/>
    <row r="52" spans="2:12" hidden="1"/>
    <row r="53" spans="2:12" hidden="1"/>
    <row r="54" spans="2:12" hidden="1"/>
    <row r="55" spans="2:12" hidden="1"/>
    <row r="56" spans="2:12" hidden="1"/>
    <row r="57" spans="2:12" hidden="1"/>
    <row r="58" spans="2:12" hidden="1"/>
    <row r="59" spans="2:12" hidden="1"/>
    <row r="60" spans="2:12" hidden="1"/>
    <row r="61" spans="2:12" hidden="1"/>
    <row r="62" spans="2:12" ht="18.75">
      <c r="B62" s="78" t="s">
        <v>35</v>
      </c>
      <c r="C62" s="79">
        <f>'ראשי-פרטים כלליים וריכוז הוצאות'!F10</f>
        <v>0</v>
      </c>
      <c r="D62" s="141"/>
      <c r="E62" s="80" t="s">
        <v>36</v>
      </c>
      <c r="F62" s="79">
        <f>'ראשי-פרטים כלליים וריכוז הוצאות'!F11</f>
        <v>0</v>
      </c>
    </row>
    <row r="64" spans="2:12" ht="13.5" thickBot="1">
      <c r="L64" s="3"/>
    </row>
    <row r="65" spans="1:30" ht="12.75" customHeight="1">
      <c r="A65" s="24">
        <v>1</v>
      </c>
      <c r="B65" s="25"/>
      <c r="C65" s="523" t="s">
        <v>30</v>
      </c>
      <c r="D65" s="523" t="s">
        <v>139</v>
      </c>
      <c r="E65" s="523" t="s">
        <v>27</v>
      </c>
      <c r="F65" s="523" t="s">
        <v>13</v>
      </c>
      <c r="H65" s="24"/>
      <c r="I65" s="25"/>
      <c r="J65" s="25"/>
      <c r="K65" s="25"/>
      <c r="L65" s="25"/>
      <c r="M65" s="523" t="s">
        <v>30</v>
      </c>
      <c r="N65" s="523" t="s">
        <v>139</v>
      </c>
      <c r="O65" s="523" t="s">
        <v>27</v>
      </c>
      <c r="P65" s="523" t="s">
        <v>13</v>
      </c>
      <c r="R65" s="24">
        <v>1</v>
      </c>
      <c r="S65" s="25"/>
      <c r="T65" s="523" t="s">
        <v>30</v>
      </c>
      <c r="U65" s="523" t="s">
        <v>139</v>
      </c>
      <c r="V65" s="523" t="s">
        <v>27</v>
      </c>
      <c r="W65" s="523" t="s">
        <v>13</v>
      </c>
      <c r="Y65" s="24"/>
      <c r="Z65" s="25"/>
      <c r="AA65" s="523" t="s">
        <v>30</v>
      </c>
      <c r="AB65" s="523" t="s">
        <v>139</v>
      </c>
      <c r="AC65" s="523" t="s">
        <v>27</v>
      </c>
      <c r="AD65" s="523" t="s">
        <v>13</v>
      </c>
    </row>
    <row r="66" spans="1:30" ht="38.25">
      <c r="A66" s="26" t="s">
        <v>7</v>
      </c>
      <c r="B66" s="50" t="str">
        <f>+"מספר אסמכתא "&amp;$B3&amp;"         חזרה לטבלה "</f>
        <v xml:space="preserve">מספר אסמכתא          חזרה לטבלה </v>
      </c>
      <c r="C66" s="524"/>
      <c r="D66" s="524"/>
      <c r="E66" s="524"/>
      <c r="F66" s="524"/>
      <c r="H66" s="26" t="s">
        <v>19</v>
      </c>
      <c r="I66" s="28"/>
      <c r="J66" s="28"/>
      <c r="K66" s="28"/>
      <c r="L66" s="50" t="str">
        <f>+"מספר אסמכתא "&amp;$B3&amp;"         חזרה לטבלה "</f>
        <v xml:space="preserve">מספר אסמכתא          חזרה לטבלה </v>
      </c>
      <c r="M66" s="524"/>
      <c r="N66" s="524"/>
      <c r="O66" s="524"/>
      <c r="P66" s="524"/>
      <c r="R66" s="26" t="s">
        <v>7</v>
      </c>
      <c r="S66" s="50" t="str">
        <f>+"מספר אסמכתא "&amp;$B3&amp;"         חזרה לטבלה "</f>
        <v xml:space="preserve">מספר אסמכתא          חזרה לטבלה </v>
      </c>
      <c r="T66" s="524"/>
      <c r="U66" s="524"/>
      <c r="V66" s="524"/>
      <c r="W66" s="524"/>
      <c r="Y66" s="26" t="s">
        <v>19</v>
      </c>
      <c r="Z66" s="50" t="str">
        <f>+"מספר אסמכתא "&amp;$B3&amp;"         חזרה לטבלה "</f>
        <v xml:space="preserve">מספר אסמכתא          חזרה לטבלה </v>
      </c>
      <c r="AA66" s="524"/>
      <c r="AB66" s="524"/>
      <c r="AC66" s="524"/>
      <c r="AD66" s="524"/>
    </row>
    <row r="67" spans="1:30">
      <c r="A67" s="29">
        <v>1</v>
      </c>
      <c r="B67" s="123"/>
      <c r="C67" s="123"/>
      <c r="D67" s="128"/>
      <c r="E67" s="128"/>
      <c r="F67" s="129"/>
      <c r="H67" s="29">
        <v>12</v>
      </c>
      <c r="I67" s="29"/>
      <c r="J67" s="29"/>
      <c r="K67" s="29"/>
      <c r="L67" s="123"/>
      <c r="M67" s="123"/>
      <c r="N67" s="128"/>
      <c r="O67" s="128"/>
      <c r="P67" s="129" t="s">
        <v>9</v>
      </c>
      <c r="R67" s="29">
        <v>23</v>
      </c>
      <c r="S67" s="123"/>
      <c r="T67" s="123"/>
      <c r="U67" s="128"/>
      <c r="V67" s="128"/>
      <c r="W67" s="129"/>
      <c r="Y67" s="29">
        <v>34</v>
      </c>
      <c r="Z67" s="123"/>
      <c r="AA67" s="123"/>
      <c r="AB67" s="128"/>
      <c r="AC67" s="128"/>
      <c r="AD67" s="129" t="s">
        <v>9</v>
      </c>
    </row>
    <row r="68" spans="1:30">
      <c r="A68" s="29">
        <v>2</v>
      </c>
      <c r="B68" s="123"/>
      <c r="C68" s="123"/>
      <c r="D68" s="128"/>
      <c r="E68" s="128"/>
      <c r="F68" s="129"/>
      <c r="H68" s="29">
        <v>13</v>
      </c>
      <c r="I68" s="29"/>
      <c r="J68" s="29"/>
      <c r="K68" s="29"/>
      <c r="L68" s="123"/>
      <c r="M68" s="123"/>
      <c r="N68" s="128"/>
      <c r="O68" s="128"/>
      <c r="P68" s="129"/>
      <c r="R68" s="29">
        <v>24</v>
      </c>
      <c r="S68" s="123"/>
      <c r="T68" s="123"/>
      <c r="U68" s="128"/>
      <c r="V68" s="128"/>
      <c r="W68" s="129"/>
      <c r="Y68" s="29">
        <v>35</v>
      </c>
      <c r="Z68" s="123"/>
      <c r="AA68" s="123"/>
      <c r="AB68" s="128"/>
      <c r="AC68" s="128"/>
      <c r="AD68" s="129"/>
    </row>
    <row r="69" spans="1:30">
      <c r="A69" s="29">
        <v>3</v>
      </c>
      <c r="B69" s="123"/>
      <c r="C69" s="123"/>
      <c r="D69" s="128"/>
      <c r="E69" s="128"/>
      <c r="F69" s="129" t="s">
        <v>9</v>
      </c>
      <c r="H69" s="29">
        <v>14</v>
      </c>
      <c r="I69" s="29"/>
      <c r="J69" s="29"/>
      <c r="K69" s="29"/>
      <c r="L69" s="123"/>
      <c r="M69" s="123"/>
      <c r="N69" s="128"/>
      <c r="O69" s="128"/>
      <c r="P69" s="129"/>
      <c r="R69" s="29">
        <v>25</v>
      </c>
      <c r="S69" s="123"/>
      <c r="T69" s="123"/>
      <c r="U69" s="128"/>
      <c r="V69" s="128"/>
      <c r="W69" s="129" t="s">
        <v>9</v>
      </c>
      <c r="Y69" s="29">
        <v>36</v>
      </c>
      <c r="Z69" s="123"/>
      <c r="AA69" s="123"/>
      <c r="AB69" s="128"/>
      <c r="AC69" s="128"/>
      <c r="AD69" s="129"/>
    </row>
    <row r="70" spans="1:30">
      <c r="A70" s="29">
        <v>4</v>
      </c>
      <c r="B70" s="123"/>
      <c r="C70" s="123"/>
      <c r="D70" s="128"/>
      <c r="E70" s="128"/>
      <c r="F70" s="129"/>
      <c r="H70" s="29">
        <v>15</v>
      </c>
      <c r="I70" s="29"/>
      <c r="J70" s="29"/>
      <c r="K70" s="29"/>
      <c r="L70" s="123"/>
      <c r="M70" s="123"/>
      <c r="N70" s="128"/>
      <c r="O70" s="128"/>
      <c r="P70" s="129"/>
      <c r="R70" s="29">
        <v>26</v>
      </c>
      <c r="S70" s="123"/>
      <c r="T70" s="123"/>
      <c r="U70" s="128"/>
      <c r="V70" s="128"/>
      <c r="W70" s="129"/>
      <c r="Y70" s="29">
        <v>37</v>
      </c>
      <c r="Z70" s="123"/>
      <c r="AA70" s="123"/>
      <c r="AB70" s="128"/>
      <c r="AC70" s="128"/>
      <c r="AD70" s="129"/>
    </row>
    <row r="71" spans="1:30">
      <c r="A71" s="29">
        <v>5</v>
      </c>
      <c r="B71" s="123"/>
      <c r="C71" s="123"/>
      <c r="D71" s="128"/>
      <c r="E71" s="128"/>
      <c r="F71" s="129" t="s">
        <v>9</v>
      </c>
      <c r="H71" s="29">
        <v>16</v>
      </c>
      <c r="I71" s="29"/>
      <c r="J71" s="29"/>
      <c r="K71" s="29"/>
      <c r="L71" s="123"/>
      <c r="M71" s="123"/>
      <c r="N71" s="128"/>
      <c r="O71" s="128"/>
      <c r="P71" s="129" t="s">
        <v>9</v>
      </c>
      <c r="R71" s="29">
        <v>27</v>
      </c>
      <c r="S71" s="123"/>
      <c r="T71" s="123"/>
      <c r="U71" s="128"/>
      <c r="V71" s="128"/>
      <c r="W71" s="129" t="s">
        <v>9</v>
      </c>
      <c r="Y71" s="29">
        <v>38</v>
      </c>
      <c r="Z71" s="123"/>
      <c r="AA71" s="123"/>
      <c r="AB71" s="128"/>
      <c r="AC71" s="128"/>
      <c r="AD71" s="129" t="s">
        <v>9</v>
      </c>
    </row>
    <row r="72" spans="1:30">
      <c r="A72" s="29">
        <v>6</v>
      </c>
      <c r="B72" s="123"/>
      <c r="C72" s="123"/>
      <c r="D72" s="128"/>
      <c r="E72" s="128"/>
      <c r="F72" s="129"/>
      <c r="H72" s="29">
        <v>17</v>
      </c>
      <c r="I72" s="29"/>
      <c r="J72" s="29"/>
      <c r="K72" s="29"/>
      <c r="L72" s="123"/>
      <c r="M72" s="123"/>
      <c r="N72" s="128"/>
      <c r="O72" s="128"/>
      <c r="P72" s="129"/>
      <c r="R72" s="29">
        <v>28</v>
      </c>
      <c r="S72" s="123"/>
      <c r="T72" s="123"/>
      <c r="U72" s="128"/>
      <c r="V72" s="128"/>
      <c r="W72" s="129"/>
      <c r="Y72" s="29">
        <v>39</v>
      </c>
      <c r="Z72" s="123"/>
      <c r="AA72" s="123"/>
      <c r="AB72" s="128"/>
      <c r="AC72" s="128"/>
      <c r="AD72" s="129"/>
    </row>
    <row r="73" spans="1:30">
      <c r="A73" s="29">
        <v>7</v>
      </c>
      <c r="B73" s="123"/>
      <c r="C73" s="123"/>
      <c r="D73" s="128"/>
      <c r="E73" s="128"/>
      <c r="F73" s="129"/>
      <c r="H73" s="29">
        <v>18</v>
      </c>
      <c r="I73" s="29"/>
      <c r="J73" s="29"/>
      <c r="K73" s="29"/>
      <c r="L73" s="123"/>
      <c r="M73" s="123"/>
      <c r="N73" s="128"/>
      <c r="O73" s="128"/>
      <c r="P73" s="129"/>
      <c r="R73" s="29">
        <v>29</v>
      </c>
      <c r="S73" s="123"/>
      <c r="T73" s="123"/>
      <c r="U73" s="128"/>
      <c r="V73" s="128"/>
      <c r="W73" s="129"/>
      <c r="Y73" s="29">
        <v>40</v>
      </c>
      <c r="Z73" s="123"/>
      <c r="AA73" s="123"/>
      <c r="AB73" s="128"/>
      <c r="AC73" s="128"/>
      <c r="AD73" s="129"/>
    </row>
    <row r="74" spans="1:30">
      <c r="A74" s="29">
        <v>8</v>
      </c>
      <c r="B74" s="123"/>
      <c r="C74" s="123"/>
      <c r="D74" s="128"/>
      <c r="E74" s="128"/>
      <c r="F74" s="129" t="s">
        <v>9</v>
      </c>
      <c r="H74" s="29">
        <v>19</v>
      </c>
      <c r="I74" s="29"/>
      <c r="J74" s="29"/>
      <c r="K74" s="29"/>
      <c r="L74" s="123"/>
      <c r="M74" s="123"/>
      <c r="N74" s="128"/>
      <c r="O74" s="128"/>
      <c r="P74" s="129" t="s">
        <v>9</v>
      </c>
      <c r="R74" s="29">
        <v>30</v>
      </c>
      <c r="S74" s="123"/>
      <c r="T74" s="123"/>
      <c r="U74" s="128"/>
      <c r="V74" s="128"/>
      <c r="W74" s="129" t="s">
        <v>9</v>
      </c>
      <c r="Y74" s="29">
        <v>41</v>
      </c>
      <c r="Z74" s="123"/>
      <c r="AA74" s="123"/>
      <c r="AB74" s="128"/>
      <c r="AC74" s="128"/>
      <c r="AD74" s="129" t="s">
        <v>9</v>
      </c>
    </row>
    <row r="75" spans="1:30">
      <c r="A75" s="29">
        <v>9</v>
      </c>
      <c r="B75" s="123"/>
      <c r="C75" s="123"/>
      <c r="D75" s="128"/>
      <c r="E75" s="128"/>
      <c r="F75" s="129"/>
      <c r="H75" s="29">
        <v>20</v>
      </c>
      <c r="I75" s="29"/>
      <c r="J75" s="29"/>
      <c r="K75" s="29"/>
      <c r="L75" s="123"/>
      <c r="M75" s="123"/>
      <c r="N75" s="128"/>
      <c r="O75" s="128"/>
      <c r="P75" s="129"/>
      <c r="R75" s="29">
        <v>31</v>
      </c>
      <c r="S75" s="123"/>
      <c r="T75" s="123"/>
      <c r="U75" s="128"/>
      <c r="V75" s="128"/>
      <c r="W75" s="129"/>
      <c r="Y75" s="29">
        <v>42</v>
      </c>
      <c r="Z75" s="123"/>
      <c r="AA75" s="123"/>
      <c r="AB75" s="128"/>
      <c r="AC75" s="128"/>
      <c r="AD75" s="129"/>
    </row>
    <row r="76" spans="1:30">
      <c r="A76" s="29">
        <v>10</v>
      </c>
      <c r="B76" s="123"/>
      <c r="C76" s="123"/>
      <c r="D76" s="128"/>
      <c r="E76" s="128"/>
      <c r="F76" s="129"/>
      <c r="H76" s="29">
        <v>21</v>
      </c>
      <c r="I76" s="29"/>
      <c r="J76" s="29"/>
      <c r="K76" s="29"/>
      <c r="L76" s="123"/>
      <c r="M76" s="123"/>
      <c r="N76" s="128"/>
      <c r="O76" s="128"/>
      <c r="P76" s="129"/>
      <c r="R76" s="29">
        <v>32</v>
      </c>
      <c r="S76" s="123"/>
      <c r="T76" s="123"/>
      <c r="U76" s="128"/>
      <c r="V76" s="128"/>
      <c r="W76" s="129"/>
      <c r="Y76" s="29">
        <v>43</v>
      </c>
      <c r="Z76" s="123"/>
      <c r="AA76" s="123"/>
      <c r="AB76" s="128"/>
      <c r="AC76" s="128"/>
      <c r="AD76" s="129"/>
    </row>
    <row r="77" spans="1:30" ht="13.5" thickBot="1">
      <c r="A77" s="30">
        <v>11</v>
      </c>
      <c r="B77" s="130"/>
      <c r="C77" s="130"/>
      <c r="D77" s="128"/>
      <c r="E77" s="128"/>
      <c r="F77" s="131"/>
      <c r="H77" s="29">
        <v>22</v>
      </c>
      <c r="I77" s="29"/>
      <c r="J77" s="29"/>
      <c r="K77" s="29"/>
      <c r="L77" s="123"/>
      <c r="M77" s="123"/>
      <c r="N77" s="130"/>
      <c r="O77" s="128"/>
      <c r="P77" s="129"/>
      <c r="R77" s="29">
        <v>33</v>
      </c>
      <c r="S77" s="130"/>
      <c r="T77" s="130"/>
      <c r="U77" s="130"/>
      <c r="V77" s="128"/>
      <c r="W77" s="131"/>
      <c r="Y77" s="31"/>
      <c r="Z77" s="33" t="s">
        <v>3</v>
      </c>
      <c r="AA77" s="34"/>
      <c r="AB77" s="34"/>
      <c r="AC77" s="34"/>
      <c r="AD77" s="35">
        <f>SUM(F67:F77)+SUM(P67:P77)+SUM(AD67:AD76)+SUM(W67:W77)</f>
        <v>0</v>
      </c>
    </row>
    <row r="78" spans="1:30">
      <c r="L78" s="3"/>
    </row>
    <row r="79" spans="1:30">
      <c r="L79" s="3"/>
    </row>
    <row r="80" spans="1:30">
      <c r="L80" s="3"/>
    </row>
    <row r="81" spans="1:30">
      <c r="L81" s="3"/>
    </row>
    <row r="82" spans="1:30">
      <c r="L82" s="3"/>
    </row>
    <row r="83" spans="1:30">
      <c r="L83" s="3"/>
    </row>
    <row r="84" spans="1:30" ht="13.5" thickBot="1">
      <c r="L84" s="3"/>
    </row>
    <row r="85" spans="1:30" ht="12.75" customHeight="1">
      <c r="A85" s="24">
        <v>2</v>
      </c>
      <c r="B85" s="25"/>
      <c r="C85" s="523" t="s">
        <v>30</v>
      </c>
      <c r="D85" s="523" t="s">
        <v>139</v>
      </c>
      <c r="E85" s="523" t="s">
        <v>27</v>
      </c>
      <c r="F85" s="523" t="s">
        <v>13</v>
      </c>
      <c r="H85" s="24"/>
      <c r="I85" s="25"/>
      <c r="J85" s="25"/>
      <c r="K85" s="25"/>
      <c r="L85" s="25"/>
      <c r="M85" s="523" t="s">
        <v>30</v>
      </c>
      <c r="N85" s="523" t="s">
        <v>139</v>
      </c>
      <c r="O85" s="523" t="s">
        <v>27</v>
      </c>
      <c r="P85" s="523" t="s">
        <v>13</v>
      </c>
      <c r="R85" s="24">
        <v>2</v>
      </c>
      <c r="S85" s="25"/>
      <c r="T85" s="523" t="s">
        <v>30</v>
      </c>
      <c r="U85" s="523" t="s">
        <v>139</v>
      </c>
      <c r="V85" s="523" t="s">
        <v>27</v>
      </c>
      <c r="W85" s="523" t="s">
        <v>13</v>
      </c>
      <c r="Y85" s="24"/>
      <c r="Z85" s="25"/>
      <c r="AA85" s="523" t="s">
        <v>30</v>
      </c>
      <c r="AB85" s="523" t="s">
        <v>139</v>
      </c>
      <c r="AC85" s="523" t="s">
        <v>27</v>
      </c>
      <c r="AD85" s="523" t="s">
        <v>13</v>
      </c>
    </row>
    <row r="86" spans="1:30" ht="38.25">
      <c r="A86" s="26" t="s">
        <v>7</v>
      </c>
      <c r="B86" s="50" t="str">
        <f>+"מספר אסמכתא "&amp;B4&amp;"         חזרה לטבלה "</f>
        <v xml:space="preserve">מספר אסמכתא          חזרה לטבלה </v>
      </c>
      <c r="C86" s="524"/>
      <c r="D86" s="524"/>
      <c r="E86" s="524"/>
      <c r="F86" s="524"/>
      <c r="H86" s="26" t="s">
        <v>19</v>
      </c>
      <c r="I86" s="28"/>
      <c r="J86" s="28"/>
      <c r="K86" s="28"/>
      <c r="L86" s="50" t="str">
        <f>+"מספר אסמכתא "&amp;$B4&amp;"         חזרה לטבלה "</f>
        <v xml:space="preserve">מספר אסמכתא          חזרה לטבלה </v>
      </c>
      <c r="M86" s="524"/>
      <c r="N86" s="524"/>
      <c r="O86" s="524"/>
      <c r="P86" s="524"/>
      <c r="R86" s="26" t="s">
        <v>7</v>
      </c>
      <c r="S86" s="50" t="str">
        <f>+"מספר אסמכתא "&amp;B4&amp;"         חזרה לטבלה "</f>
        <v xml:space="preserve">מספר אסמכתא          חזרה לטבלה </v>
      </c>
      <c r="T86" s="524"/>
      <c r="U86" s="524"/>
      <c r="V86" s="524"/>
      <c r="W86" s="524"/>
      <c r="Y86" s="26" t="s">
        <v>19</v>
      </c>
      <c r="Z86" s="50" t="str">
        <f>+"מספר אסמכתא "&amp;$B4&amp;"         חזרה לטבלה "</f>
        <v xml:space="preserve">מספר אסמכתא          חזרה לטבלה </v>
      </c>
      <c r="AA86" s="524"/>
      <c r="AB86" s="524"/>
      <c r="AC86" s="524"/>
      <c r="AD86" s="524"/>
    </row>
    <row r="87" spans="1:30">
      <c r="A87" s="29">
        <v>1</v>
      </c>
      <c r="B87" s="123"/>
      <c r="C87" s="123"/>
      <c r="D87" s="128"/>
      <c r="E87" s="128"/>
      <c r="F87" s="129"/>
      <c r="H87" s="29">
        <v>12</v>
      </c>
      <c r="I87" s="29"/>
      <c r="J87" s="29"/>
      <c r="K87" s="29"/>
      <c r="L87" s="123"/>
      <c r="M87" s="123"/>
      <c r="N87" s="128"/>
      <c r="O87" s="128"/>
      <c r="P87" s="129" t="s">
        <v>9</v>
      </c>
      <c r="R87" s="29">
        <v>23</v>
      </c>
      <c r="S87" s="123"/>
      <c r="T87" s="123"/>
      <c r="U87" s="128"/>
      <c r="V87" s="128"/>
      <c r="W87" s="129"/>
      <c r="Y87" s="29">
        <v>34</v>
      </c>
      <c r="Z87" s="123"/>
      <c r="AA87" s="123"/>
      <c r="AB87" s="128"/>
      <c r="AC87" s="128"/>
      <c r="AD87" s="129" t="s">
        <v>9</v>
      </c>
    </row>
    <row r="88" spans="1:30">
      <c r="A88" s="29">
        <v>2</v>
      </c>
      <c r="B88" s="123"/>
      <c r="C88" s="123"/>
      <c r="D88" s="128"/>
      <c r="E88" s="128"/>
      <c r="F88" s="129" t="s">
        <v>9</v>
      </c>
      <c r="H88" s="29">
        <v>13</v>
      </c>
      <c r="I88" s="29"/>
      <c r="J88" s="29"/>
      <c r="K88" s="29"/>
      <c r="L88" s="123"/>
      <c r="M88" s="123"/>
      <c r="N88" s="128"/>
      <c r="O88" s="128"/>
      <c r="P88" s="129"/>
      <c r="R88" s="29">
        <v>24</v>
      </c>
      <c r="S88" s="123"/>
      <c r="T88" s="123"/>
      <c r="U88" s="128"/>
      <c r="V88" s="128"/>
      <c r="W88" s="129"/>
      <c r="Y88" s="29">
        <v>35</v>
      </c>
      <c r="Z88" s="123"/>
      <c r="AA88" s="123"/>
      <c r="AB88" s="128"/>
      <c r="AC88" s="128"/>
      <c r="AD88" s="129"/>
    </row>
    <row r="89" spans="1:30">
      <c r="A89" s="29">
        <v>3</v>
      </c>
      <c r="B89" s="123"/>
      <c r="C89" s="123"/>
      <c r="D89" s="128"/>
      <c r="E89" s="128"/>
      <c r="F89" s="129"/>
      <c r="H89" s="29">
        <v>14</v>
      </c>
      <c r="I89" s="29"/>
      <c r="J89" s="29"/>
      <c r="K89" s="29"/>
      <c r="L89" s="123"/>
      <c r="M89" s="123"/>
      <c r="N89" s="128"/>
      <c r="O89" s="128"/>
      <c r="P89" s="129"/>
      <c r="R89" s="29">
        <v>25</v>
      </c>
      <c r="S89" s="123"/>
      <c r="T89" s="123"/>
      <c r="U89" s="128"/>
      <c r="V89" s="128"/>
      <c r="W89" s="129" t="s">
        <v>9</v>
      </c>
      <c r="Y89" s="29">
        <v>36</v>
      </c>
      <c r="Z89" s="123"/>
      <c r="AA89" s="123"/>
      <c r="AB89" s="128"/>
      <c r="AC89" s="128"/>
      <c r="AD89" s="129"/>
    </row>
    <row r="90" spans="1:30">
      <c r="A90" s="29">
        <v>4</v>
      </c>
      <c r="B90" s="123"/>
      <c r="C90" s="123"/>
      <c r="D90" s="128"/>
      <c r="E90" s="128"/>
      <c r="F90" s="129"/>
      <c r="H90" s="29">
        <v>15</v>
      </c>
      <c r="I90" s="29"/>
      <c r="J90" s="29"/>
      <c r="K90" s="29"/>
      <c r="L90" s="123"/>
      <c r="M90" s="123"/>
      <c r="N90" s="128"/>
      <c r="O90" s="128"/>
      <c r="P90" s="129"/>
      <c r="R90" s="29">
        <v>26</v>
      </c>
      <c r="S90" s="123"/>
      <c r="T90" s="123"/>
      <c r="U90" s="128"/>
      <c r="V90" s="128"/>
      <c r="W90" s="129"/>
      <c r="Y90" s="29">
        <v>37</v>
      </c>
      <c r="Z90" s="123"/>
      <c r="AA90" s="123"/>
      <c r="AB90" s="128"/>
      <c r="AC90" s="128"/>
      <c r="AD90" s="129"/>
    </row>
    <row r="91" spans="1:30">
      <c r="A91" s="29">
        <v>5</v>
      </c>
      <c r="B91" s="123"/>
      <c r="C91" s="123"/>
      <c r="D91" s="128"/>
      <c r="E91" s="128"/>
      <c r="F91" s="129"/>
      <c r="H91" s="29">
        <v>16</v>
      </c>
      <c r="I91" s="29"/>
      <c r="J91" s="29"/>
      <c r="K91" s="29"/>
      <c r="L91" s="123"/>
      <c r="M91" s="123"/>
      <c r="N91" s="128"/>
      <c r="O91" s="128"/>
      <c r="P91" s="129" t="s">
        <v>9</v>
      </c>
      <c r="R91" s="29">
        <v>27</v>
      </c>
      <c r="S91" s="123"/>
      <c r="T91" s="123"/>
      <c r="U91" s="128"/>
      <c r="V91" s="128"/>
      <c r="W91" s="129" t="s">
        <v>9</v>
      </c>
      <c r="Y91" s="29">
        <v>38</v>
      </c>
      <c r="Z91" s="123"/>
      <c r="AA91" s="123"/>
      <c r="AB91" s="128"/>
      <c r="AC91" s="128"/>
      <c r="AD91" s="129" t="s">
        <v>9</v>
      </c>
    </row>
    <row r="92" spans="1:30">
      <c r="A92" s="29">
        <v>6</v>
      </c>
      <c r="B92" s="123"/>
      <c r="C92" s="123"/>
      <c r="D92" s="128"/>
      <c r="E92" s="128"/>
      <c r="F92" s="129"/>
      <c r="H92" s="29">
        <v>17</v>
      </c>
      <c r="I92" s="29"/>
      <c r="J92" s="29"/>
      <c r="K92" s="29"/>
      <c r="L92" s="123"/>
      <c r="M92" s="123"/>
      <c r="N92" s="128"/>
      <c r="O92" s="128"/>
      <c r="P92" s="129"/>
      <c r="R92" s="29">
        <v>28</v>
      </c>
      <c r="S92" s="123"/>
      <c r="T92" s="123"/>
      <c r="U92" s="128"/>
      <c r="V92" s="128"/>
      <c r="W92" s="129"/>
      <c r="Y92" s="29">
        <v>39</v>
      </c>
      <c r="Z92" s="123"/>
      <c r="AA92" s="123"/>
      <c r="AB92" s="128"/>
      <c r="AC92" s="128"/>
      <c r="AD92" s="129"/>
    </row>
    <row r="93" spans="1:30">
      <c r="A93" s="29">
        <v>7</v>
      </c>
      <c r="B93" s="123"/>
      <c r="C93" s="123"/>
      <c r="D93" s="128"/>
      <c r="E93" s="128"/>
      <c r="F93" s="129"/>
      <c r="H93" s="29">
        <v>18</v>
      </c>
      <c r="I93" s="29"/>
      <c r="J93" s="29"/>
      <c r="K93" s="29"/>
      <c r="L93" s="123"/>
      <c r="M93" s="123"/>
      <c r="N93" s="128"/>
      <c r="O93" s="128"/>
      <c r="P93" s="129"/>
      <c r="R93" s="29">
        <v>29</v>
      </c>
      <c r="S93" s="123"/>
      <c r="T93" s="123"/>
      <c r="U93" s="128"/>
      <c r="V93" s="128"/>
      <c r="W93" s="129"/>
      <c r="Y93" s="29">
        <v>40</v>
      </c>
      <c r="Z93" s="123"/>
      <c r="AA93" s="123"/>
      <c r="AB93" s="128"/>
      <c r="AC93" s="128"/>
      <c r="AD93" s="129"/>
    </row>
    <row r="94" spans="1:30">
      <c r="A94" s="29">
        <v>8</v>
      </c>
      <c r="B94" s="123"/>
      <c r="C94" s="123"/>
      <c r="D94" s="128"/>
      <c r="E94" s="128"/>
      <c r="F94" s="129"/>
      <c r="H94" s="29">
        <v>19</v>
      </c>
      <c r="I94" s="29"/>
      <c r="J94" s="29"/>
      <c r="K94" s="29"/>
      <c r="L94" s="123"/>
      <c r="M94" s="123"/>
      <c r="N94" s="128"/>
      <c r="O94" s="128"/>
      <c r="P94" s="129" t="s">
        <v>9</v>
      </c>
      <c r="R94" s="29">
        <v>30</v>
      </c>
      <c r="S94" s="123"/>
      <c r="T94" s="123"/>
      <c r="U94" s="128"/>
      <c r="V94" s="128"/>
      <c r="W94" s="129" t="s">
        <v>9</v>
      </c>
      <c r="Y94" s="29">
        <v>41</v>
      </c>
      <c r="Z94" s="123"/>
      <c r="AA94" s="123"/>
      <c r="AB94" s="128"/>
      <c r="AC94" s="128"/>
      <c r="AD94" s="129" t="s">
        <v>9</v>
      </c>
    </row>
    <row r="95" spans="1:30">
      <c r="A95" s="29">
        <v>9</v>
      </c>
      <c r="B95" s="123"/>
      <c r="C95" s="123"/>
      <c r="D95" s="128"/>
      <c r="E95" s="128"/>
      <c r="F95" s="129"/>
      <c r="H95" s="29">
        <v>20</v>
      </c>
      <c r="I95" s="29"/>
      <c r="J95" s="29"/>
      <c r="K95" s="29"/>
      <c r="L95" s="123"/>
      <c r="M95" s="123"/>
      <c r="N95" s="128"/>
      <c r="O95" s="128"/>
      <c r="P95" s="129"/>
      <c r="R95" s="29">
        <v>31</v>
      </c>
      <c r="S95" s="123"/>
      <c r="T95" s="123"/>
      <c r="U95" s="128"/>
      <c r="V95" s="128"/>
      <c r="W95" s="129"/>
      <c r="Y95" s="29">
        <v>42</v>
      </c>
      <c r="Z95" s="123"/>
      <c r="AA95" s="123"/>
      <c r="AB95" s="128"/>
      <c r="AC95" s="128"/>
      <c r="AD95" s="129"/>
    </row>
    <row r="96" spans="1:30">
      <c r="A96" s="29">
        <v>10</v>
      </c>
      <c r="B96" s="123"/>
      <c r="C96" s="123"/>
      <c r="D96" s="128"/>
      <c r="E96" s="128"/>
      <c r="F96" s="129"/>
      <c r="H96" s="29">
        <v>21</v>
      </c>
      <c r="I96" s="29"/>
      <c r="J96" s="29"/>
      <c r="K96" s="29"/>
      <c r="L96" s="123"/>
      <c r="M96" s="123"/>
      <c r="N96" s="128"/>
      <c r="O96" s="128"/>
      <c r="P96" s="129"/>
      <c r="R96" s="29">
        <v>32</v>
      </c>
      <c r="S96" s="123"/>
      <c r="T96" s="123"/>
      <c r="U96" s="128"/>
      <c r="V96" s="128"/>
      <c r="W96" s="129"/>
      <c r="Y96" s="29">
        <v>43</v>
      </c>
      <c r="Z96" s="123"/>
      <c r="AA96" s="123"/>
      <c r="AB96" s="128"/>
      <c r="AC96" s="128"/>
      <c r="AD96" s="129"/>
    </row>
    <row r="97" spans="1:30" ht="13.5" thickBot="1">
      <c r="A97" s="30">
        <v>11</v>
      </c>
      <c r="B97" s="130"/>
      <c r="C97" s="130"/>
      <c r="D97" s="128"/>
      <c r="E97" s="128"/>
      <c r="F97" s="131"/>
      <c r="H97" s="29">
        <v>22</v>
      </c>
      <c r="I97" s="29"/>
      <c r="J97" s="29"/>
      <c r="K97" s="29"/>
      <c r="L97" s="123"/>
      <c r="M97" s="123"/>
      <c r="N97" s="130"/>
      <c r="O97" s="128"/>
      <c r="P97" s="129"/>
      <c r="R97" s="29">
        <v>33</v>
      </c>
      <c r="S97" s="130"/>
      <c r="T97" s="130"/>
      <c r="U97" s="130"/>
      <c r="V97" s="128"/>
      <c r="W97" s="131"/>
      <c r="Y97" s="31"/>
      <c r="Z97" s="33" t="s">
        <v>3</v>
      </c>
      <c r="AA97" s="34"/>
      <c r="AB97" s="34"/>
      <c r="AC97" s="34"/>
      <c r="AD97" s="35">
        <f>SUM(F87:F97)+SUM(P87:P97)+SUM(AD87:AD96)+SUM(W87:W97)</f>
        <v>0</v>
      </c>
    </row>
    <row r="98" spans="1:30">
      <c r="L98" s="3"/>
    </row>
    <row r="99" spans="1:30">
      <c r="L99" s="3"/>
    </row>
    <row r="100" spans="1:30">
      <c r="L100" s="3"/>
    </row>
    <row r="101" spans="1:30">
      <c r="L101" s="3"/>
    </row>
    <row r="102" spans="1:30">
      <c r="L102" s="3"/>
    </row>
    <row r="103" spans="1:30">
      <c r="L103" s="3"/>
    </row>
    <row r="104" spans="1:30" ht="13.5" thickBot="1">
      <c r="L104" s="3"/>
    </row>
    <row r="105" spans="1:30" ht="12.75" customHeight="1">
      <c r="A105" s="24">
        <v>3</v>
      </c>
      <c r="B105" s="25"/>
      <c r="C105" s="523" t="s">
        <v>30</v>
      </c>
      <c r="D105" s="523" t="s">
        <v>139</v>
      </c>
      <c r="E105" s="523" t="s">
        <v>27</v>
      </c>
      <c r="F105" s="523" t="s">
        <v>13</v>
      </c>
      <c r="H105" s="24"/>
      <c r="I105" s="25"/>
      <c r="J105" s="25"/>
      <c r="K105" s="25"/>
      <c r="L105" s="25"/>
      <c r="M105" s="523" t="s">
        <v>30</v>
      </c>
      <c r="N105" s="523" t="s">
        <v>139</v>
      </c>
      <c r="O105" s="523" t="s">
        <v>27</v>
      </c>
      <c r="P105" s="523" t="s">
        <v>13</v>
      </c>
      <c r="R105" s="24">
        <v>3</v>
      </c>
      <c r="S105" s="25"/>
      <c r="T105" s="523" t="s">
        <v>30</v>
      </c>
      <c r="U105" s="523" t="s">
        <v>139</v>
      </c>
      <c r="V105" s="523" t="s">
        <v>27</v>
      </c>
      <c r="W105" s="523" t="s">
        <v>13</v>
      </c>
      <c r="Y105" s="24"/>
      <c r="Z105" s="25"/>
      <c r="AA105" s="523" t="s">
        <v>30</v>
      </c>
      <c r="AB105" s="523" t="s">
        <v>139</v>
      </c>
      <c r="AC105" s="523" t="s">
        <v>27</v>
      </c>
      <c r="AD105" s="523" t="s">
        <v>13</v>
      </c>
    </row>
    <row r="106" spans="1:30" ht="38.25">
      <c r="A106" s="26" t="s">
        <v>7</v>
      </c>
      <c r="B106" s="50" t="str">
        <f>+"מספר אסמכתא "&amp;B5&amp;"         חזרה לטבלה "</f>
        <v xml:space="preserve">מספר אסמכתא          חזרה לטבלה </v>
      </c>
      <c r="C106" s="524"/>
      <c r="D106" s="524"/>
      <c r="E106" s="524"/>
      <c r="F106" s="524"/>
      <c r="H106" s="26" t="s">
        <v>19</v>
      </c>
      <c r="I106" s="28"/>
      <c r="J106" s="28"/>
      <c r="K106" s="28"/>
      <c r="L106" s="50" t="str">
        <f>+"מספר אסמכתא "&amp;B5&amp;"         חזרה לטבלה "</f>
        <v xml:space="preserve">מספר אסמכתא          חזרה לטבלה </v>
      </c>
      <c r="M106" s="524"/>
      <c r="N106" s="524"/>
      <c r="O106" s="524"/>
      <c r="P106" s="524"/>
      <c r="R106" s="26" t="s">
        <v>7</v>
      </c>
      <c r="S106" s="50" t="str">
        <f>+"מספר אסמכתא "&amp;B5&amp;"         חזרה לטבלה "</f>
        <v xml:space="preserve">מספר אסמכתא          חזרה לטבלה </v>
      </c>
      <c r="T106" s="524"/>
      <c r="U106" s="524"/>
      <c r="V106" s="524"/>
      <c r="W106" s="524"/>
      <c r="Y106" s="26" t="s">
        <v>19</v>
      </c>
      <c r="Z106" s="50" t="str">
        <f>+"מספר אסמכתא "&amp;B5&amp;"         חזרה לטבלה "</f>
        <v xml:space="preserve">מספר אסמכתא          חזרה לטבלה </v>
      </c>
      <c r="AA106" s="524"/>
      <c r="AB106" s="524"/>
      <c r="AC106" s="524"/>
      <c r="AD106" s="524"/>
    </row>
    <row r="107" spans="1:30">
      <c r="A107" s="29">
        <v>1</v>
      </c>
      <c r="B107" s="123"/>
      <c r="C107" s="123"/>
      <c r="D107" s="128"/>
      <c r="E107" s="128"/>
      <c r="F107" s="129"/>
      <c r="H107" s="29">
        <v>12</v>
      </c>
      <c r="I107" s="29"/>
      <c r="J107" s="29"/>
      <c r="K107" s="29"/>
      <c r="L107" s="123"/>
      <c r="M107" s="123"/>
      <c r="N107" s="128"/>
      <c r="O107" s="128"/>
      <c r="P107" s="129" t="s">
        <v>9</v>
      </c>
      <c r="R107" s="29">
        <v>23</v>
      </c>
      <c r="S107" s="123"/>
      <c r="T107" s="123"/>
      <c r="U107" s="128"/>
      <c r="V107" s="128"/>
      <c r="W107" s="129"/>
      <c r="Y107" s="29">
        <v>34</v>
      </c>
      <c r="Z107" s="123"/>
      <c r="AA107" s="123"/>
      <c r="AB107" s="128"/>
      <c r="AC107" s="128"/>
      <c r="AD107" s="129" t="s">
        <v>9</v>
      </c>
    </row>
    <row r="108" spans="1:30">
      <c r="A108" s="29">
        <v>2</v>
      </c>
      <c r="B108" s="123"/>
      <c r="C108" s="123"/>
      <c r="D108" s="128"/>
      <c r="E108" s="128"/>
      <c r="F108" s="129"/>
      <c r="H108" s="29">
        <v>13</v>
      </c>
      <c r="I108" s="29"/>
      <c r="J108" s="29"/>
      <c r="K108" s="29"/>
      <c r="L108" s="123"/>
      <c r="M108" s="123"/>
      <c r="N108" s="128"/>
      <c r="O108" s="128"/>
      <c r="P108" s="129"/>
      <c r="R108" s="29">
        <v>24</v>
      </c>
      <c r="S108" s="123"/>
      <c r="T108" s="123"/>
      <c r="U108" s="128"/>
      <c r="V108" s="128"/>
      <c r="W108" s="129"/>
      <c r="Y108" s="29">
        <v>35</v>
      </c>
      <c r="Z108" s="123"/>
      <c r="AA108" s="123"/>
      <c r="AB108" s="128"/>
      <c r="AC108" s="128"/>
      <c r="AD108" s="129"/>
    </row>
    <row r="109" spans="1:30">
      <c r="A109" s="29">
        <v>3</v>
      </c>
      <c r="B109" s="123"/>
      <c r="C109" s="123"/>
      <c r="D109" s="128"/>
      <c r="E109" s="128"/>
      <c r="F109" s="129"/>
      <c r="H109" s="29">
        <v>14</v>
      </c>
      <c r="I109" s="29"/>
      <c r="J109" s="29"/>
      <c r="K109" s="29"/>
      <c r="L109" s="123"/>
      <c r="M109" s="123"/>
      <c r="N109" s="128"/>
      <c r="O109" s="128"/>
      <c r="P109" s="129"/>
      <c r="R109" s="29">
        <v>25</v>
      </c>
      <c r="S109" s="123"/>
      <c r="T109" s="123"/>
      <c r="U109" s="128"/>
      <c r="V109" s="128"/>
      <c r="W109" s="129" t="s">
        <v>9</v>
      </c>
      <c r="Y109" s="29">
        <v>36</v>
      </c>
      <c r="Z109" s="123"/>
      <c r="AA109" s="123"/>
      <c r="AB109" s="128"/>
      <c r="AC109" s="128"/>
      <c r="AD109" s="129"/>
    </row>
    <row r="110" spans="1:30">
      <c r="A110" s="29">
        <v>4</v>
      </c>
      <c r="B110" s="123"/>
      <c r="C110" s="123"/>
      <c r="D110" s="128"/>
      <c r="E110" s="128"/>
      <c r="F110" s="129"/>
      <c r="H110" s="29">
        <v>15</v>
      </c>
      <c r="I110" s="29"/>
      <c r="J110" s="29"/>
      <c r="K110" s="29"/>
      <c r="L110" s="123"/>
      <c r="M110" s="123"/>
      <c r="N110" s="128"/>
      <c r="O110" s="128"/>
      <c r="P110" s="129"/>
      <c r="R110" s="29">
        <v>26</v>
      </c>
      <c r="S110" s="123"/>
      <c r="T110" s="123"/>
      <c r="U110" s="128"/>
      <c r="V110" s="128"/>
      <c r="W110" s="129"/>
      <c r="Y110" s="29">
        <v>37</v>
      </c>
      <c r="Z110" s="123"/>
      <c r="AA110" s="123"/>
      <c r="AB110" s="128"/>
      <c r="AC110" s="128"/>
      <c r="AD110" s="129"/>
    </row>
    <row r="111" spans="1:30">
      <c r="A111" s="29">
        <v>5</v>
      </c>
      <c r="B111" s="123"/>
      <c r="C111" s="123"/>
      <c r="D111" s="128"/>
      <c r="E111" s="128"/>
      <c r="F111" s="129"/>
      <c r="H111" s="29">
        <v>16</v>
      </c>
      <c r="I111" s="29"/>
      <c r="J111" s="29"/>
      <c r="K111" s="29"/>
      <c r="L111" s="123"/>
      <c r="M111" s="123"/>
      <c r="N111" s="128"/>
      <c r="O111" s="128"/>
      <c r="P111" s="129" t="s">
        <v>9</v>
      </c>
      <c r="R111" s="29">
        <v>27</v>
      </c>
      <c r="S111" s="123"/>
      <c r="T111" s="123"/>
      <c r="U111" s="128"/>
      <c r="V111" s="128"/>
      <c r="W111" s="129" t="s">
        <v>9</v>
      </c>
      <c r="Y111" s="29">
        <v>38</v>
      </c>
      <c r="Z111" s="123"/>
      <c r="AA111" s="123"/>
      <c r="AB111" s="128"/>
      <c r="AC111" s="128"/>
      <c r="AD111" s="129" t="s">
        <v>9</v>
      </c>
    </row>
    <row r="112" spans="1:30">
      <c r="A112" s="29">
        <v>6</v>
      </c>
      <c r="B112" s="123"/>
      <c r="C112" s="123"/>
      <c r="D112" s="128"/>
      <c r="E112" s="128"/>
      <c r="F112" s="129"/>
      <c r="H112" s="29">
        <v>17</v>
      </c>
      <c r="I112" s="29"/>
      <c r="J112" s="29"/>
      <c r="K112" s="29"/>
      <c r="L112" s="123"/>
      <c r="M112" s="123"/>
      <c r="N112" s="128"/>
      <c r="O112" s="128"/>
      <c r="P112" s="129"/>
      <c r="R112" s="29">
        <v>28</v>
      </c>
      <c r="S112" s="123"/>
      <c r="T112" s="123"/>
      <c r="U112" s="128"/>
      <c r="V112" s="128"/>
      <c r="W112" s="129"/>
      <c r="Y112" s="29">
        <v>39</v>
      </c>
      <c r="Z112" s="123"/>
      <c r="AA112" s="123"/>
      <c r="AB112" s="128"/>
      <c r="AC112" s="128"/>
      <c r="AD112" s="129"/>
    </row>
    <row r="113" spans="1:30">
      <c r="A113" s="29">
        <v>7</v>
      </c>
      <c r="B113" s="123"/>
      <c r="C113" s="123"/>
      <c r="D113" s="128"/>
      <c r="E113" s="128"/>
      <c r="F113" s="129"/>
      <c r="H113" s="29">
        <v>18</v>
      </c>
      <c r="I113" s="29"/>
      <c r="J113" s="29"/>
      <c r="K113" s="29"/>
      <c r="L113" s="123"/>
      <c r="M113" s="123"/>
      <c r="N113" s="128"/>
      <c r="O113" s="128"/>
      <c r="P113" s="129"/>
      <c r="R113" s="29">
        <v>29</v>
      </c>
      <c r="S113" s="123"/>
      <c r="T113" s="123"/>
      <c r="U113" s="128"/>
      <c r="V113" s="128"/>
      <c r="W113" s="129"/>
      <c r="Y113" s="29">
        <v>40</v>
      </c>
      <c r="Z113" s="123"/>
      <c r="AA113" s="123"/>
      <c r="AB113" s="128"/>
      <c r="AC113" s="128"/>
      <c r="AD113" s="129"/>
    </row>
    <row r="114" spans="1:30">
      <c r="A114" s="29">
        <v>8</v>
      </c>
      <c r="B114" s="123"/>
      <c r="C114" s="123"/>
      <c r="D114" s="128"/>
      <c r="E114" s="128"/>
      <c r="F114" s="129"/>
      <c r="H114" s="29">
        <v>19</v>
      </c>
      <c r="I114" s="29"/>
      <c r="J114" s="29"/>
      <c r="K114" s="29"/>
      <c r="L114" s="123"/>
      <c r="M114" s="123"/>
      <c r="N114" s="128"/>
      <c r="O114" s="128"/>
      <c r="P114" s="129" t="s">
        <v>9</v>
      </c>
      <c r="R114" s="29">
        <v>30</v>
      </c>
      <c r="S114" s="123"/>
      <c r="T114" s="123"/>
      <c r="U114" s="128"/>
      <c r="V114" s="128"/>
      <c r="W114" s="129" t="s">
        <v>9</v>
      </c>
      <c r="Y114" s="29">
        <v>41</v>
      </c>
      <c r="Z114" s="123"/>
      <c r="AA114" s="123"/>
      <c r="AB114" s="128"/>
      <c r="AC114" s="128"/>
      <c r="AD114" s="129" t="s">
        <v>9</v>
      </c>
    </row>
    <row r="115" spans="1:30">
      <c r="A115" s="29">
        <v>9</v>
      </c>
      <c r="B115" s="123"/>
      <c r="C115" s="123"/>
      <c r="D115" s="128"/>
      <c r="E115" s="128"/>
      <c r="F115" s="129"/>
      <c r="H115" s="29">
        <v>20</v>
      </c>
      <c r="I115" s="29"/>
      <c r="J115" s="29"/>
      <c r="K115" s="29"/>
      <c r="L115" s="123"/>
      <c r="M115" s="123"/>
      <c r="N115" s="128"/>
      <c r="O115" s="128"/>
      <c r="P115" s="129"/>
      <c r="R115" s="29">
        <v>31</v>
      </c>
      <c r="S115" s="123"/>
      <c r="T115" s="123"/>
      <c r="U115" s="128"/>
      <c r="V115" s="128"/>
      <c r="W115" s="129"/>
      <c r="Y115" s="29">
        <v>42</v>
      </c>
      <c r="Z115" s="123"/>
      <c r="AA115" s="123"/>
      <c r="AB115" s="128"/>
      <c r="AC115" s="128"/>
      <c r="AD115" s="129"/>
    </row>
    <row r="116" spans="1:30">
      <c r="A116" s="29">
        <v>10</v>
      </c>
      <c r="B116" s="123"/>
      <c r="C116" s="123"/>
      <c r="D116" s="128"/>
      <c r="E116" s="128"/>
      <c r="F116" s="129"/>
      <c r="H116" s="29">
        <v>21</v>
      </c>
      <c r="I116" s="29"/>
      <c r="J116" s="29"/>
      <c r="K116" s="29"/>
      <c r="L116" s="123"/>
      <c r="M116" s="123"/>
      <c r="N116" s="128"/>
      <c r="O116" s="128"/>
      <c r="P116" s="129"/>
      <c r="R116" s="29">
        <v>32</v>
      </c>
      <c r="S116" s="123"/>
      <c r="T116" s="123"/>
      <c r="U116" s="128"/>
      <c r="V116" s="128"/>
      <c r="W116" s="129"/>
      <c r="Y116" s="29">
        <v>43</v>
      </c>
      <c r="Z116" s="123"/>
      <c r="AA116" s="123"/>
      <c r="AB116" s="128"/>
      <c r="AC116" s="128"/>
      <c r="AD116" s="129"/>
    </row>
    <row r="117" spans="1:30" ht="13.5" thickBot="1">
      <c r="A117" s="30">
        <v>11</v>
      </c>
      <c r="B117" s="130"/>
      <c r="C117" s="130"/>
      <c r="D117" s="128"/>
      <c r="E117" s="128"/>
      <c r="F117" s="131"/>
      <c r="H117" s="29">
        <v>22</v>
      </c>
      <c r="I117" s="29"/>
      <c r="J117" s="29"/>
      <c r="K117" s="29"/>
      <c r="L117" s="123"/>
      <c r="M117" s="123"/>
      <c r="N117" s="130"/>
      <c r="O117" s="128"/>
      <c r="P117" s="129"/>
      <c r="R117" s="29">
        <v>33</v>
      </c>
      <c r="S117" s="130"/>
      <c r="T117" s="130"/>
      <c r="U117" s="130"/>
      <c r="V117" s="128"/>
      <c r="W117" s="131"/>
      <c r="Y117" s="31"/>
      <c r="Z117" s="33" t="s">
        <v>3</v>
      </c>
      <c r="AA117" s="34"/>
      <c r="AB117" s="34"/>
      <c r="AC117" s="34"/>
      <c r="AD117" s="35">
        <f>SUM(F107:F117)+SUM(P107:P117)+SUM(AD107:AD116)+SUM(W107:W117)</f>
        <v>0</v>
      </c>
    </row>
    <row r="118" spans="1:30">
      <c r="L118" s="3"/>
    </row>
    <row r="119" spans="1:30">
      <c r="L119" s="3"/>
    </row>
    <row r="120" spans="1:30">
      <c r="L120" s="3"/>
    </row>
    <row r="121" spans="1:30">
      <c r="L121" s="3"/>
    </row>
    <row r="122" spans="1:30">
      <c r="L122" s="3"/>
    </row>
    <row r="123" spans="1:30">
      <c r="L123" s="3"/>
    </row>
    <row r="124" spans="1:30" ht="13.5" thickBot="1">
      <c r="L124" s="3"/>
    </row>
    <row r="125" spans="1:30" ht="12.75" customHeight="1">
      <c r="A125" s="24">
        <v>4</v>
      </c>
      <c r="B125" s="25"/>
      <c r="C125" s="523" t="s">
        <v>30</v>
      </c>
      <c r="D125" s="523" t="s">
        <v>139</v>
      </c>
      <c r="E125" s="523" t="s">
        <v>27</v>
      </c>
      <c r="F125" s="523" t="s">
        <v>13</v>
      </c>
      <c r="H125" s="24"/>
      <c r="I125" s="25"/>
      <c r="J125" s="25"/>
      <c r="K125" s="25"/>
      <c r="L125" s="25"/>
      <c r="M125" s="523" t="s">
        <v>30</v>
      </c>
      <c r="N125" s="523" t="s">
        <v>139</v>
      </c>
      <c r="O125" s="523" t="s">
        <v>27</v>
      </c>
      <c r="P125" s="523" t="s">
        <v>13</v>
      </c>
      <c r="R125" s="24">
        <v>4</v>
      </c>
      <c r="S125" s="25"/>
      <c r="T125" s="523" t="s">
        <v>30</v>
      </c>
      <c r="U125" s="523" t="s">
        <v>139</v>
      </c>
      <c r="V125" s="523" t="s">
        <v>27</v>
      </c>
      <c r="W125" s="523" t="s">
        <v>13</v>
      </c>
      <c r="Y125" s="24"/>
      <c r="Z125" s="25"/>
      <c r="AA125" s="523" t="s">
        <v>30</v>
      </c>
      <c r="AB125" s="523" t="s">
        <v>139</v>
      </c>
      <c r="AC125" s="523" t="s">
        <v>27</v>
      </c>
      <c r="AD125" s="523" t="s">
        <v>13</v>
      </c>
    </row>
    <row r="126" spans="1:30" ht="38.25">
      <c r="A126" s="26" t="s">
        <v>7</v>
      </c>
      <c r="B126" s="50" t="str">
        <f>+"מספר אסמכתא "&amp;B6&amp;"         חזרה לטבלה "</f>
        <v xml:space="preserve">מספר אסמכתא          חזרה לטבלה </v>
      </c>
      <c r="C126" s="524"/>
      <c r="D126" s="524"/>
      <c r="E126" s="524"/>
      <c r="F126" s="524"/>
      <c r="H126" s="26" t="s">
        <v>19</v>
      </c>
      <c r="I126" s="28"/>
      <c r="J126" s="28"/>
      <c r="K126" s="28"/>
      <c r="L126" s="50" t="str">
        <f>+"מספר אסמכתא "&amp;B6&amp;"         חזרה לטבלה "</f>
        <v xml:space="preserve">מספר אסמכתא          חזרה לטבלה </v>
      </c>
      <c r="M126" s="524"/>
      <c r="N126" s="524"/>
      <c r="O126" s="524"/>
      <c r="P126" s="524"/>
      <c r="R126" s="26" t="s">
        <v>7</v>
      </c>
      <c r="S126" s="50" t="str">
        <f>+"מספר אסמכתא "&amp;B6&amp;"         חזרה לטבלה "</f>
        <v xml:space="preserve">מספר אסמכתא          חזרה לטבלה </v>
      </c>
      <c r="T126" s="524"/>
      <c r="U126" s="524"/>
      <c r="V126" s="524"/>
      <c r="W126" s="524"/>
      <c r="Y126" s="26" t="s">
        <v>19</v>
      </c>
      <c r="Z126" s="50" t="str">
        <f>+"מספר אסמכתא "&amp;B6&amp;"         חזרה לטבלה "</f>
        <v xml:space="preserve">מספר אסמכתא          חזרה לטבלה </v>
      </c>
      <c r="AA126" s="524"/>
      <c r="AB126" s="524"/>
      <c r="AC126" s="524"/>
      <c r="AD126" s="524"/>
    </row>
    <row r="127" spans="1:30">
      <c r="A127" s="29">
        <v>1</v>
      </c>
      <c r="B127" s="123"/>
      <c r="C127" s="123"/>
      <c r="D127" s="128"/>
      <c r="E127" s="128"/>
      <c r="F127" s="129"/>
      <c r="H127" s="29">
        <v>12</v>
      </c>
      <c r="I127" s="29"/>
      <c r="J127" s="29"/>
      <c r="K127" s="29"/>
      <c r="L127" s="123"/>
      <c r="M127" s="123"/>
      <c r="N127" s="128"/>
      <c r="O127" s="128"/>
      <c r="P127" s="129" t="s">
        <v>9</v>
      </c>
      <c r="R127" s="29">
        <v>23</v>
      </c>
      <c r="S127" s="123"/>
      <c r="T127" s="123"/>
      <c r="U127" s="128"/>
      <c r="V127" s="128"/>
      <c r="W127" s="129"/>
      <c r="Y127" s="29">
        <v>34</v>
      </c>
      <c r="Z127" s="123"/>
      <c r="AA127" s="123"/>
      <c r="AB127" s="128"/>
      <c r="AC127" s="128"/>
      <c r="AD127" s="129" t="s">
        <v>9</v>
      </c>
    </row>
    <row r="128" spans="1:30">
      <c r="A128" s="29">
        <v>2</v>
      </c>
      <c r="B128" s="123"/>
      <c r="C128" s="123"/>
      <c r="D128" s="128"/>
      <c r="E128" s="128"/>
      <c r="F128" s="129"/>
      <c r="H128" s="29">
        <v>13</v>
      </c>
      <c r="I128" s="29"/>
      <c r="J128" s="29"/>
      <c r="K128" s="29"/>
      <c r="L128" s="123"/>
      <c r="M128" s="123"/>
      <c r="N128" s="128"/>
      <c r="O128" s="128"/>
      <c r="P128" s="129"/>
      <c r="R128" s="29">
        <v>24</v>
      </c>
      <c r="S128" s="123"/>
      <c r="T128" s="123"/>
      <c r="U128" s="128"/>
      <c r="V128" s="128"/>
      <c r="W128" s="129"/>
      <c r="Y128" s="29">
        <v>35</v>
      </c>
      <c r="Z128" s="123"/>
      <c r="AA128" s="123"/>
      <c r="AB128" s="128"/>
      <c r="AC128" s="128"/>
      <c r="AD128" s="129"/>
    </row>
    <row r="129" spans="1:30">
      <c r="A129" s="29">
        <v>3</v>
      </c>
      <c r="B129" s="123"/>
      <c r="C129" s="123"/>
      <c r="D129" s="128"/>
      <c r="E129" s="128"/>
      <c r="F129" s="129"/>
      <c r="H129" s="29">
        <v>14</v>
      </c>
      <c r="I129" s="29"/>
      <c r="J129" s="29"/>
      <c r="K129" s="29"/>
      <c r="L129" s="123"/>
      <c r="M129" s="123"/>
      <c r="N129" s="128"/>
      <c r="O129" s="128"/>
      <c r="P129" s="129"/>
      <c r="R129" s="29">
        <v>25</v>
      </c>
      <c r="S129" s="123"/>
      <c r="T129" s="123"/>
      <c r="U129" s="128"/>
      <c r="V129" s="128"/>
      <c r="W129" s="129" t="s">
        <v>9</v>
      </c>
      <c r="Y129" s="29">
        <v>36</v>
      </c>
      <c r="Z129" s="123"/>
      <c r="AA129" s="123"/>
      <c r="AB129" s="128"/>
      <c r="AC129" s="128"/>
      <c r="AD129" s="129"/>
    </row>
    <row r="130" spans="1:30">
      <c r="A130" s="29">
        <v>4</v>
      </c>
      <c r="B130" s="123"/>
      <c r="C130" s="123"/>
      <c r="D130" s="128"/>
      <c r="E130" s="128"/>
      <c r="F130" s="129"/>
      <c r="H130" s="29">
        <v>15</v>
      </c>
      <c r="I130" s="29"/>
      <c r="J130" s="29"/>
      <c r="K130" s="29"/>
      <c r="L130" s="123"/>
      <c r="M130" s="123"/>
      <c r="N130" s="128"/>
      <c r="O130" s="128"/>
      <c r="P130" s="129"/>
      <c r="R130" s="29">
        <v>26</v>
      </c>
      <c r="S130" s="123"/>
      <c r="T130" s="123"/>
      <c r="U130" s="128"/>
      <c r="V130" s="128"/>
      <c r="W130" s="129"/>
      <c r="Y130" s="29">
        <v>37</v>
      </c>
      <c r="Z130" s="123"/>
      <c r="AA130" s="123"/>
      <c r="AB130" s="128"/>
      <c r="AC130" s="128"/>
      <c r="AD130" s="129"/>
    </row>
    <row r="131" spans="1:30">
      <c r="A131" s="29">
        <v>5</v>
      </c>
      <c r="B131" s="123"/>
      <c r="C131" s="123"/>
      <c r="D131" s="128"/>
      <c r="E131" s="128"/>
      <c r="F131" s="129"/>
      <c r="H131" s="29">
        <v>16</v>
      </c>
      <c r="I131" s="29"/>
      <c r="J131" s="29"/>
      <c r="K131" s="29"/>
      <c r="L131" s="123"/>
      <c r="M131" s="123"/>
      <c r="N131" s="128"/>
      <c r="O131" s="128"/>
      <c r="P131" s="129" t="s">
        <v>9</v>
      </c>
      <c r="R131" s="29">
        <v>27</v>
      </c>
      <c r="S131" s="123"/>
      <c r="T131" s="123"/>
      <c r="U131" s="128"/>
      <c r="V131" s="128"/>
      <c r="W131" s="129" t="s">
        <v>9</v>
      </c>
      <c r="Y131" s="29">
        <v>38</v>
      </c>
      <c r="Z131" s="123"/>
      <c r="AA131" s="123"/>
      <c r="AB131" s="128"/>
      <c r="AC131" s="128"/>
      <c r="AD131" s="129" t="s">
        <v>9</v>
      </c>
    </row>
    <row r="132" spans="1:30">
      <c r="A132" s="29">
        <v>6</v>
      </c>
      <c r="B132" s="123"/>
      <c r="C132" s="123"/>
      <c r="D132" s="128"/>
      <c r="E132" s="128"/>
      <c r="F132" s="129"/>
      <c r="H132" s="29">
        <v>17</v>
      </c>
      <c r="I132" s="29"/>
      <c r="J132" s="29"/>
      <c r="K132" s="29"/>
      <c r="L132" s="123"/>
      <c r="M132" s="123"/>
      <c r="N132" s="128"/>
      <c r="O132" s="128"/>
      <c r="P132" s="129"/>
      <c r="R132" s="29">
        <v>28</v>
      </c>
      <c r="S132" s="123"/>
      <c r="T132" s="123"/>
      <c r="U132" s="128"/>
      <c r="V132" s="128"/>
      <c r="W132" s="129"/>
      <c r="Y132" s="29">
        <v>39</v>
      </c>
      <c r="Z132" s="123"/>
      <c r="AA132" s="123"/>
      <c r="AB132" s="128"/>
      <c r="AC132" s="128"/>
      <c r="AD132" s="129"/>
    </row>
    <row r="133" spans="1:30">
      <c r="A133" s="29">
        <v>7</v>
      </c>
      <c r="B133" s="123"/>
      <c r="C133" s="123"/>
      <c r="D133" s="128"/>
      <c r="E133" s="128"/>
      <c r="F133" s="129"/>
      <c r="H133" s="29">
        <v>18</v>
      </c>
      <c r="I133" s="29"/>
      <c r="J133" s="29"/>
      <c r="K133" s="29"/>
      <c r="L133" s="123"/>
      <c r="M133" s="123"/>
      <c r="N133" s="128"/>
      <c r="O133" s="128"/>
      <c r="P133" s="129"/>
      <c r="R133" s="29">
        <v>29</v>
      </c>
      <c r="S133" s="123"/>
      <c r="T133" s="123"/>
      <c r="U133" s="128"/>
      <c r="V133" s="128"/>
      <c r="W133" s="129"/>
      <c r="Y133" s="29">
        <v>40</v>
      </c>
      <c r="Z133" s="123"/>
      <c r="AA133" s="123"/>
      <c r="AB133" s="128"/>
      <c r="AC133" s="128"/>
      <c r="AD133" s="129"/>
    </row>
    <row r="134" spans="1:30">
      <c r="A134" s="29">
        <v>8</v>
      </c>
      <c r="B134" s="123"/>
      <c r="C134" s="123"/>
      <c r="D134" s="128"/>
      <c r="E134" s="128"/>
      <c r="F134" s="129"/>
      <c r="H134" s="29">
        <v>19</v>
      </c>
      <c r="I134" s="29"/>
      <c r="J134" s="29"/>
      <c r="K134" s="29"/>
      <c r="L134" s="123"/>
      <c r="M134" s="123"/>
      <c r="N134" s="128"/>
      <c r="O134" s="128"/>
      <c r="P134" s="129" t="s">
        <v>9</v>
      </c>
      <c r="R134" s="29">
        <v>30</v>
      </c>
      <c r="S134" s="123"/>
      <c r="T134" s="123"/>
      <c r="U134" s="128"/>
      <c r="V134" s="128"/>
      <c r="W134" s="129" t="s">
        <v>9</v>
      </c>
      <c r="Y134" s="29">
        <v>41</v>
      </c>
      <c r="Z134" s="123"/>
      <c r="AA134" s="123"/>
      <c r="AB134" s="128"/>
      <c r="AC134" s="128"/>
      <c r="AD134" s="129" t="s">
        <v>9</v>
      </c>
    </row>
    <row r="135" spans="1:30">
      <c r="A135" s="29">
        <v>9</v>
      </c>
      <c r="B135" s="123"/>
      <c r="C135" s="123"/>
      <c r="D135" s="128"/>
      <c r="E135" s="128"/>
      <c r="F135" s="129"/>
      <c r="H135" s="29">
        <v>20</v>
      </c>
      <c r="I135" s="29"/>
      <c r="J135" s="29"/>
      <c r="K135" s="29"/>
      <c r="L135" s="123"/>
      <c r="M135" s="123"/>
      <c r="N135" s="128"/>
      <c r="O135" s="128"/>
      <c r="P135" s="129"/>
      <c r="R135" s="29">
        <v>31</v>
      </c>
      <c r="S135" s="123"/>
      <c r="T135" s="123"/>
      <c r="U135" s="128"/>
      <c r="V135" s="128"/>
      <c r="W135" s="129"/>
      <c r="Y135" s="29">
        <v>42</v>
      </c>
      <c r="Z135" s="123"/>
      <c r="AA135" s="123"/>
      <c r="AB135" s="128"/>
      <c r="AC135" s="128"/>
      <c r="AD135" s="129"/>
    </row>
    <row r="136" spans="1:30">
      <c r="A136" s="29">
        <v>10</v>
      </c>
      <c r="B136" s="123"/>
      <c r="C136" s="123"/>
      <c r="D136" s="128"/>
      <c r="E136" s="128"/>
      <c r="F136" s="129"/>
      <c r="H136" s="29">
        <v>21</v>
      </c>
      <c r="I136" s="29"/>
      <c r="J136" s="29"/>
      <c r="K136" s="29"/>
      <c r="L136" s="123"/>
      <c r="M136" s="123"/>
      <c r="N136" s="128"/>
      <c r="O136" s="128"/>
      <c r="P136" s="129"/>
      <c r="R136" s="29">
        <v>32</v>
      </c>
      <c r="S136" s="123"/>
      <c r="T136" s="123"/>
      <c r="U136" s="128"/>
      <c r="V136" s="128"/>
      <c r="W136" s="129"/>
      <c r="Y136" s="29">
        <v>43</v>
      </c>
      <c r="Z136" s="123"/>
      <c r="AA136" s="123"/>
      <c r="AB136" s="128"/>
      <c r="AC136" s="128"/>
      <c r="AD136" s="129"/>
    </row>
    <row r="137" spans="1:30" ht="13.5" thickBot="1">
      <c r="A137" s="30">
        <v>11</v>
      </c>
      <c r="B137" s="130"/>
      <c r="C137" s="130"/>
      <c r="D137" s="128"/>
      <c r="E137" s="128"/>
      <c r="F137" s="131"/>
      <c r="H137" s="29">
        <v>22</v>
      </c>
      <c r="I137" s="29"/>
      <c r="J137" s="29"/>
      <c r="K137" s="29"/>
      <c r="L137" s="123"/>
      <c r="M137" s="123"/>
      <c r="N137" s="130"/>
      <c r="O137" s="128"/>
      <c r="P137" s="129"/>
      <c r="R137" s="29">
        <v>33</v>
      </c>
      <c r="S137" s="130"/>
      <c r="T137" s="130"/>
      <c r="U137" s="130"/>
      <c r="V137" s="128"/>
      <c r="W137" s="131"/>
      <c r="Y137" s="31"/>
      <c r="Z137" s="33" t="s">
        <v>3</v>
      </c>
      <c r="AA137" s="34"/>
      <c r="AB137" s="34"/>
      <c r="AC137" s="34"/>
      <c r="AD137" s="35">
        <f>SUM(F127:F137)+SUM(P127:P137)+SUM(AD127:AD136)+SUM(W127:W137)</f>
        <v>0</v>
      </c>
    </row>
    <row r="138" spans="1:30">
      <c r="L138" s="3"/>
    </row>
    <row r="139" spans="1:30">
      <c r="L139" s="3"/>
    </row>
    <row r="140" spans="1:30">
      <c r="L140" s="3"/>
    </row>
    <row r="141" spans="1:30">
      <c r="L141" s="3"/>
    </row>
    <row r="142" spans="1:30">
      <c r="L142" s="3"/>
    </row>
    <row r="143" spans="1:30">
      <c r="L143" s="3"/>
    </row>
    <row r="144" spans="1:30" ht="13.5" thickBot="1">
      <c r="L144" s="3"/>
    </row>
    <row r="145" spans="1:30" ht="12.75" customHeight="1">
      <c r="A145" s="24">
        <v>5</v>
      </c>
      <c r="B145" s="25"/>
      <c r="C145" s="523" t="s">
        <v>30</v>
      </c>
      <c r="D145" s="523" t="s">
        <v>139</v>
      </c>
      <c r="E145" s="523" t="s">
        <v>27</v>
      </c>
      <c r="F145" s="523" t="s">
        <v>13</v>
      </c>
      <c r="H145" s="24"/>
      <c r="I145" s="25"/>
      <c r="J145" s="25"/>
      <c r="K145" s="25"/>
      <c r="L145" s="25"/>
      <c r="M145" s="523" t="s">
        <v>30</v>
      </c>
      <c r="N145" s="523" t="s">
        <v>139</v>
      </c>
      <c r="O145" s="523" t="s">
        <v>27</v>
      </c>
      <c r="P145" s="523" t="s">
        <v>13</v>
      </c>
      <c r="R145" s="24">
        <v>5</v>
      </c>
      <c r="S145" s="25"/>
      <c r="T145" s="523" t="s">
        <v>30</v>
      </c>
      <c r="U145" s="523" t="s">
        <v>139</v>
      </c>
      <c r="V145" s="523" t="s">
        <v>27</v>
      </c>
      <c r="W145" s="523" t="s">
        <v>13</v>
      </c>
      <c r="Y145" s="24"/>
      <c r="Z145" s="25"/>
      <c r="AA145" s="523" t="s">
        <v>30</v>
      </c>
      <c r="AB145" s="523" t="s">
        <v>139</v>
      </c>
      <c r="AC145" s="523" t="s">
        <v>27</v>
      </c>
      <c r="AD145" s="523" t="s">
        <v>13</v>
      </c>
    </row>
    <row r="146" spans="1:30" ht="38.25">
      <c r="A146" s="26" t="s">
        <v>7</v>
      </c>
      <c r="B146" s="50" t="str">
        <f>+"מספר אסמכתא "&amp;B7&amp;"         חזרה לטבלה "</f>
        <v xml:space="preserve">מספר אסמכתא          חזרה לטבלה </v>
      </c>
      <c r="C146" s="524"/>
      <c r="D146" s="524"/>
      <c r="E146" s="524"/>
      <c r="F146" s="524"/>
      <c r="H146" s="26" t="s">
        <v>19</v>
      </c>
      <c r="I146" s="28"/>
      <c r="J146" s="28"/>
      <c r="K146" s="28"/>
      <c r="L146" s="50" t="str">
        <f>+"מספר אסמכתא "&amp;B7&amp;"         חזרה לטבלה "</f>
        <v xml:space="preserve">מספר אסמכתא          חזרה לטבלה </v>
      </c>
      <c r="M146" s="524"/>
      <c r="N146" s="524"/>
      <c r="O146" s="524"/>
      <c r="P146" s="524"/>
      <c r="R146" s="26" t="s">
        <v>7</v>
      </c>
      <c r="S146" s="50" t="str">
        <f>+"מספר אסמכתא "&amp;B7&amp;"         חזרה לטבלה "</f>
        <v xml:space="preserve">מספר אסמכתא          חזרה לטבלה </v>
      </c>
      <c r="T146" s="524"/>
      <c r="U146" s="524"/>
      <c r="V146" s="524"/>
      <c r="W146" s="524"/>
      <c r="Y146" s="26" t="s">
        <v>19</v>
      </c>
      <c r="Z146" s="50" t="str">
        <f>+"מספר אסמכתא "&amp;B7&amp;"         חזרה לטבלה "</f>
        <v xml:space="preserve">מספר אסמכתא          חזרה לטבלה </v>
      </c>
      <c r="AA146" s="524"/>
      <c r="AB146" s="524"/>
      <c r="AC146" s="524"/>
      <c r="AD146" s="524"/>
    </row>
    <row r="147" spans="1:30">
      <c r="A147" s="29">
        <v>1</v>
      </c>
      <c r="B147" s="123"/>
      <c r="C147" s="123"/>
      <c r="D147" s="128"/>
      <c r="E147" s="128"/>
      <c r="F147" s="129"/>
      <c r="H147" s="29">
        <v>12</v>
      </c>
      <c r="I147" s="29"/>
      <c r="J147" s="29"/>
      <c r="K147" s="29"/>
      <c r="L147" s="123"/>
      <c r="M147" s="123"/>
      <c r="N147" s="128"/>
      <c r="O147" s="128"/>
      <c r="P147" s="129" t="s">
        <v>9</v>
      </c>
      <c r="R147" s="29">
        <v>23</v>
      </c>
      <c r="S147" s="123"/>
      <c r="T147" s="123"/>
      <c r="U147" s="128"/>
      <c r="V147" s="128"/>
      <c r="W147" s="129"/>
      <c r="Y147" s="29">
        <v>34</v>
      </c>
      <c r="Z147" s="123"/>
      <c r="AA147" s="123"/>
      <c r="AB147" s="128"/>
      <c r="AC147" s="128"/>
      <c r="AD147" s="129" t="s">
        <v>9</v>
      </c>
    </row>
    <row r="148" spans="1:30">
      <c r="A148" s="29">
        <v>2</v>
      </c>
      <c r="B148" s="123"/>
      <c r="C148" s="123"/>
      <c r="D148" s="128"/>
      <c r="E148" s="128"/>
      <c r="F148" s="129"/>
      <c r="H148" s="29">
        <v>13</v>
      </c>
      <c r="I148" s="29"/>
      <c r="J148" s="29"/>
      <c r="K148" s="29"/>
      <c r="L148" s="123"/>
      <c r="M148" s="123"/>
      <c r="N148" s="128"/>
      <c r="O148" s="128"/>
      <c r="P148" s="129"/>
      <c r="R148" s="29">
        <v>24</v>
      </c>
      <c r="S148" s="123"/>
      <c r="T148" s="123"/>
      <c r="U148" s="128"/>
      <c r="V148" s="128"/>
      <c r="W148" s="129"/>
      <c r="Y148" s="29">
        <v>35</v>
      </c>
      <c r="Z148" s="123"/>
      <c r="AA148" s="123"/>
      <c r="AB148" s="128"/>
      <c r="AC148" s="128"/>
      <c r="AD148" s="129"/>
    </row>
    <row r="149" spans="1:30">
      <c r="A149" s="29">
        <v>3</v>
      </c>
      <c r="B149" s="123"/>
      <c r="C149" s="123"/>
      <c r="D149" s="128"/>
      <c r="E149" s="128"/>
      <c r="F149" s="129"/>
      <c r="H149" s="29">
        <v>14</v>
      </c>
      <c r="I149" s="29"/>
      <c r="J149" s="29"/>
      <c r="K149" s="29"/>
      <c r="L149" s="123"/>
      <c r="M149" s="123"/>
      <c r="N149" s="128"/>
      <c r="O149" s="128"/>
      <c r="P149" s="129"/>
      <c r="R149" s="29">
        <v>25</v>
      </c>
      <c r="S149" s="123"/>
      <c r="T149" s="123"/>
      <c r="U149" s="128"/>
      <c r="V149" s="128"/>
      <c r="W149" s="129" t="s">
        <v>9</v>
      </c>
      <c r="Y149" s="29">
        <v>36</v>
      </c>
      <c r="Z149" s="123"/>
      <c r="AA149" s="123"/>
      <c r="AB149" s="128"/>
      <c r="AC149" s="128"/>
      <c r="AD149" s="129"/>
    </row>
    <row r="150" spans="1:30">
      <c r="A150" s="29">
        <v>4</v>
      </c>
      <c r="B150" s="123"/>
      <c r="C150" s="123"/>
      <c r="D150" s="128"/>
      <c r="E150" s="128"/>
      <c r="F150" s="129"/>
      <c r="H150" s="29">
        <v>15</v>
      </c>
      <c r="I150" s="29"/>
      <c r="J150" s="29"/>
      <c r="K150" s="29"/>
      <c r="L150" s="123"/>
      <c r="M150" s="123"/>
      <c r="N150" s="128"/>
      <c r="O150" s="128"/>
      <c r="P150" s="129"/>
      <c r="R150" s="29">
        <v>26</v>
      </c>
      <c r="S150" s="123"/>
      <c r="T150" s="123"/>
      <c r="U150" s="128"/>
      <c r="V150" s="128"/>
      <c r="W150" s="129"/>
      <c r="Y150" s="29">
        <v>37</v>
      </c>
      <c r="Z150" s="123"/>
      <c r="AA150" s="123"/>
      <c r="AB150" s="128"/>
      <c r="AC150" s="128"/>
      <c r="AD150" s="129"/>
    </row>
    <row r="151" spans="1:30">
      <c r="A151" s="29">
        <v>5</v>
      </c>
      <c r="B151" s="123"/>
      <c r="C151" s="123"/>
      <c r="D151" s="128"/>
      <c r="E151" s="128"/>
      <c r="F151" s="129"/>
      <c r="H151" s="29">
        <v>16</v>
      </c>
      <c r="I151" s="29"/>
      <c r="J151" s="29"/>
      <c r="K151" s="29"/>
      <c r="L151" s="123"/>
      <c r="M151" s="123"/>
      <c r="N151" s="128"/>
      <c r="O151" s="128"/>
      <c r="P151" s="129" t="s">
        <v>9</v>
      </c>
      <c r="R151" s="29">
        <v>27</v>
      </c>
      <c r="S151" s="123"/>
      <c r="T151" s="123"/>
      <c r="U151" s="128"/>
      <c r="V151" s="128"/>
      <c r="W151" s="129" t="s">
        <v>9</v>
      </c>
      <c r="Y151" s="29">
        <v>38</v>
      </c>
      <c r="Z151" s="123"/>
      <c r="AA151" s="123"/>
      <c r="AB151" s="128"/>
      <c r="AC151" s="128"/>
      <c r="AD151" s="129" t="s">
        <v>9</v>
      </c>
    </row>
    <row r="152" spans="1:30">
      <c r="A152" s="29">
        <v>6</v>
      </c>
      <c r="B152" s="123"/>
      <c r="C152" s="123"/>
      <c r="D152" s="128"/>
      <c r="E152" s="128"/>
      <c r="F152" s="129"/>
      <c r="H152" s="29">
        <v>17</v>
      </c>
      <c r="I152" s="29"/>
      <c r="J152" s="29"/>
      <c r="K152" s="29"/>
      <c r="L152" s="123"/>
      <c r="M152" s="123"/>
      <c r="N152" s="128"/>
      <c r="O152" s="128"/>
      <c r="P152" s="129"/>
      <c r="R152" s="29">
        <v>28</v>
      </c>
      <c r="S152" s="123"/>
      <c r="T152" s="123"/>
      <c r="U152" s="128"/>
      <c r="V152" s="128"/>
      <c r="W152" s="129"/>
      <c r="Y152" s="29">
        <v>39</v>
      </c>
      <c r="Z152" s="123"/>
      <c r="AA152" s="123"/>
      <c r="AB152" s="128"/>
      <c r="AC152" s="128"/>
      <c r="AD152" s="129"/>
    </row>
    <row r="153" spans="1:30">
      <c r="A153" s="29">
        <v>7</v>
      </c>
      <c r="B153" s="123"/>
      <c r="C153" s="123"/>
      <c r="D153" s="128"/>
      <c r="E153" s="128"/>
      <c r="F153" s="129"/>
      <c r="H153" s="29">
        <v>18</v>
      </c>
      <c r="I153" s="29"/>
      <c r="J153" s="29"/>
      <c r="K153" s="29"/>
      <c r="L153" s="123"/>
      <c r="M153" s="123"/>
      <c r="N153" s="128"/>
      <c r="O153" s="128"/>
      <c r="P153" s="129"/>
      <c r="R153" s="29">
        <v>29</v>
      </c>
      <c r="S153" s="123"/>
      <c r="T153" s="123"/>
      <c r="U153" s="128"/>
      <c r="V153" s="128"/>
      <c r="W153" s="129"/>
      <c r="Y153" s="29">
        <v>40</v>
      </c>
      <c r="Z153" s="123"/>
      <c r="AA153" s="123"/>
      <c r="AB153" s="128"/>
      <c r="AC153" s="128"/>
      <c r="AD153" s="129"/>
    </row>
    <row r="154" spans="1:30">
      <c r="A154" s="29">
        <v>8</v>
      </c>
      <c r="B154" s="123"/>
      <c r="C154" s="123"/>
      <c r="D154" s="128"/>
      <c r="E154" s="128"/>
      <c r="F154" s="129"/>
      <c r="H154" s="29">
        <v>19</v>
      </c>
      <c r="I154" s="29"/>
      <c r="J154" s="29"/>
      <c r="K154" s="29"/>
      <c r="L154" s="123"/>
      <c r="M154" s="123"/>
      <c r="N154" s="128"/>
      <c r="O154" s="128"/>
      <c r="P154" s="129" t="s">
        <v>9</v>
      </c>
      <c r="R154" s="29">
        <v>30</v>
      </c>
      <c r="S154" s="123"/>
      <c r="T154" s="123"/>
      <c r="U154" s="128"/>
      <c r="V154" s="128"/>
      <c r="W154" s="129" t="s">
        <v>9</v>
      </c>
      <c r="Y154" s="29">
        <v>41</v>
      </c>
      <c r="Z154" s="123"/>
      <c r="AA154" s="123"/>
      <c r="AB154" s="128"/>
      <c r="AC154" s="128"/>
      <c r="AD154" s="129" t="s">
        <v>9</v>
      </c>
    </row>
    <row r="155" spans="1:30">
      <c r="A155" s="29">
        <v>9</v>
      </c>
      <c r="B155" s="123"/>
      <c r="C155" s="123"/>
      <c r="D155" s="128"/>
      <c r="E155" s="128"/>
      <c r="F155" s="129"/>
      <c r="H155" s="29">
        <v>20</v>
      </c>
      <c r="I155" s="29"/>
      <c r="J155" s="29"/>
      <c r="K155" s="29"/>
      <c r="L155" s="123"/>
      <c r="M155" s="123"/>
      <c r="N155" s="128"/>
      <c r="O155" s="128"/>
      <c r="P155" s="129"/>
      <c r="R155" s="29">
        <v>31</v>
      </c>
      <c r="S155" s="123"/>
      <c r="T155" s="123"/>
      <c r="U155" s="128"/>
      <c r="V155" s="128"/>
      <c r="W155" s="129"/>
      <c r="Y155" s="29">
        <v>42</v>
      </c>
      <c r="Z155" s="123"/>
      <c r="AA155" s="123"/>
      <c r="AB155" s="128"/>
      <c r="AC155" s="128"/>
      <c r="AD155" s="129"/>
    </row>
    <row r="156" spans="1:30">
      <c r="A156" s="29">
        <v>10</v>
      </c>
      <c r="B156" s="123"/>
      <c r="C156" s="123"/>
      <c r="D156" s="128"/>
      <c r="E156" s="128"/>
      <c r="F156" s="129"/>
      <c r="H156" s="29">
        <v>21</v>
      </c>
      <c r="I156" s="29"/>
      <c r="J156" s="29"/>
      <c r="K156" s="29"/>
      <c r="L156" s="123"/>
      <c r="M156" s="123"/>
      <c r="N156" s="128"/>
      <c r="O156" s="128"/>
      <c r="P156" s="129"/>
      <c r="R156" s="29">
        <v>32</v>
      </c>
      <c r="S156" s="123"/>
      <c r="T156" s="123"/>
      <c r="U156" s="128"/>
      <c r="V156" s="128"/>
      <c r="W156" s="129"/>
      <c r="Y156" s="29">
        <v>43</v>
      </c>
      <c r="Z156" s="123"/>
      <c r="AA156" s="123"/>
      <c r="AB156" s="128"/>
      <c r="AC156" s="128"/>
      <c r="AD156" s="129"/>
    </row>
    <row r="157" spans="1:30" ht="13.5" thickBot="1">
      <c r="A157" s="30">
        <v>11</v>
      </c>
      <c r="B157" s="130"/>
      <c r="C157" s="130"/>
      <c r="D157" s="128"/>
      <c r="E157" s="128"/>
      <c r="F157" s="131"/>
      <c r="H157" s="29">
        <v>22</v>
      </c>
      <c r="I157" s="29"/>
      <c r="J157" s="29"/>
      <c r="K157" s="29"/>
      <c r="L157" s="123"/>
      <c r="M157" s="123"/>
      <c r="N157" s="130"/>
      <c r="O157" s="128"/>
      <c r="P157" s="129"/>
      <c r="R157" s="29">
        <v>33</v>
      </c>
      <c r="S157" s="130"/>
      <c r="T157" s="130"/>
      <c r="U157" s="130"/>
      <c r="V157" s="128"/>
      <c r="W157" s="131"/>
      <c r="Y157" s="31"/>
      <c r="Z157" s="33" t="s">
        <v>3</v>
      </c>
      <c r="AA157" s="34"/>
      <c r="AB157" s="34"/>
      <c r="AC157" s="34"/>
      <c r="AD157" s="35">
        <f>SUM(F147:F157)+SUM(P147:P157)+SUM(AD147:AD156)+SUM(W147:W157)</f>
        <v>0</v>
      </c>
    </row>
    <row r="158" spans="1:30">
      <c r="L158" s="3"/>
    </row>
    <row r="159" spans="1:30">
      <c r="L159" s="3"/>
    </row>
    <row r="160" spans="1:30">
      <c r="L160" s="3"/>
    </row>
    <row r="161" spans="1:30">
      <c r="L161" s="3"/>
    </row>
    <row r="162" spans="1:30">
      <c r="L162" s="3"/>
    </row>
    <row r="163" spans="1:30">
      <c r="L163" s="3"/>
    </row>
    <row r="164" spans="1:30" ht="13.5" thickBot="1">
      <c r="L164" s="3"/>
    </row>
    <row r="165" spans="1:30" ht="12.75" customHeight="1">
      <c r="A165" s="24">
        <v>6</v>
      </c>
      <c r="B165" s="25"/>
      <c r="C165" s="523" t="s">
        <v>30</v>
      </c>
      <c r="D165" s="523" t="s">
        <v>139</v>
      </c>
      <c r="E165" s="523" t="s">
        <v>27</v>
      </c>
      <c r="F165" s="523" t="s">
        <v>13</v>
      </c>
      <c r="H165" s="24"/>
      <c r="I165" s="25"/>
      <c r="J165" s="25"/>
      <c r="K165" s="25"/>
      <c r="L165" s="25"/>
      <c r="M165" s="523" t="s">
        <v>30</v>
      </c>
      <c r="N165" s="523" t="s">
        <v>139</v>
      </c>
      <c r="O165" s="523" t="s">
        <v>27</v>
      </c>
      <c r="P165" s="523" t="s">
        <v>13</v>
      </c>
      <c r="R165" s="24">
        <v>6</v>
      </c>
      <c r="S165" s="25"/>
      <c r="T165" s="523" t="s">
        <v>30</v>
      </c>
      <c r="U165" s="523" t="s">
        <v>139</v>
      </c>
      <c r="V165" s="523" t="s">
        <v>27</v>
      </c>
      <c r="W165" s="523" t="s">
        <v>13</v>
      </c>
      <c r="Y165" s="24"/>
      <c r="Z165" s="25"/>
      <c r="AA165" s="523" t="s">
        <v>30</v>
      </c>
      <c r="AB165" s="523" t="s">
        <v>139</v>
      </c>
      <c r="AC165" s="523" t="s">
        <v>27</v>
      </c>
      <c r="AD165" s="523" t="s">
        <v>13</v>
      </c>
    </row>
    <row r="166" spans="1:30" ht="38.25">
      <c r="A166" s="26" t="s">
        <v>7</v>
      </c>
      <c r="B166" s="50" t="str">
        <f>+"מספר אסמכתא "&amp;B8&amp;"         חזרה לטבלה "</f>
        <v xml:space="preserve">מספר אסמכתא          חזרה לטבלה </v>
      </c>
      <c r="C166" s="524"/>
      <c r="D166" s="524"/>
      <c r="E166" s="524"/>
      <c r="F166" s="524"/>
      <c r="H166" s="26" t="s">
        <v>19</v>
      </c>
      <c r="I166" s="28"/>
      <c r="J166" s="28"/>
      <c r="K166" s="28"/>
      <c r="L166" s="50" t="str">
        <f>+"מספר אסמכתא "&amp;B8&amp;"         חזרה לטבלה "</f>
        <v xml:space="preserve">מספר אסמכתא          חזרה לטבלה </v>
      </c>
      <c r="M166" s="524"/>
      <c r="N166" s="524"/>
      <c r="O166" s="524"/>
      <c r="P166" s="524"/>
      <c r="R166" s="26" t="s">
        <v>7</v>
      </c>
      <c r="S166" s="50" t="str">
        <f>+"מספר אסמכתא "&amp;BU8&amp;"         חזרה לטבלה "</f>
        <v xml:space="preserve">מספר אסמכתא          חזרה לטבלה </v>
      </c>
      <c r="T166" s="524"/>
      <c r="U166" s="524"/>
      <c r="V166" s="524"/>
      <c r="W166" s="524"/>
      <c r="Y166" s="26" t="s">
        <v>19</v>
      </c>
      <c r="Z166" s="50" t="str">
        <f>+"מספר אסמכתא "&amp;B8&amp;"         חזרה לטבלה "</f>
        <v xml:space="preserve">מספר אסמכתא          חזרה לטבלה </v>
      </c>
      <c r="AA166" s="524"/>
      <c r="AB166" s="524"/>
      <c r="AC166" s="524"/>
      <c r="AD166" s="524"/>
    </row>
    <row r="167" spans="1:30">
      <c r="A167" s="29">
        <v>1</v>
      </c>
      <c r="B167" s="123"/>
      <c r="C167" s="123"/>
      <c r="D167" s="128"/>
      <c r="E167" s="128"/>
      <c r="F167" s="129"/>
      <c r="H167" s="29">
        <v>12</v>
      </c>
      <c r="I167" s="29"/>
      <c r="J167" s="29"/>
      <c r="K167" s="29"/>
      <c r="L167" s="123"/>
      <c r="M167" s="123"/>
      <c r="N167" s="128"/>
      <c r="O167" s="128"/>
      <c r="P167" s="129" t="s">
        <v>9</v>
      </c>
      <c r="R167" s="29">
        <v>23</v>
      </c>
      <c r="S167" s="123"/>
      <c r="T167" s="123"/>
      <c r="U167" s="128"/>
      <c r="V167" s="128"/>
      <c r="W167" s="129"/>
      <c r="Y167" s="29">
        <v>34</v>
      </c>
      <c r="Z167" s="123"/>
      <c r="AA167" s="123"/>
      <c r="AB167" s="128"/>
      <c r="AC167" s="128"/>
      <c r="AD167" s="129" t="s">
        <v>9</v>
      </c>
    </row>
    <row r="168" spans="1:30">
      <c r="A168" s="29">
        <v>2</v>
      </c>
      <c r="B168" s="123"/>
      <c r="C168" s="123"/>
      <c r="D168" s="128"/>
      <c r="E168" s="128"/>
      <c r="F168" s="129"/>
      <c r="H168" s="29">
        <v>13</v>
      </c>
      <c r="I168" s="29"/>
      <c r="J168" s="29"/>
      <c r="K168" s="29"/>
      <c r="L168" s="123"/>
      <c r="M168" s="123"/>
      <c r="N168" s="128"/>
      <c r="O168" s="128"/>
      <c r="P168" s="129"/>
      <c r="R168" s="29">
        <v>24</v>
      </c>
      <c r="S168" s="123"/>
      <c r="T168" s="123"/>
      <c r="U168" s="128"/>
      <c r="V168" s="128"/>
      <c r="W168" s="129"/>
      <c r="Y168" s="29">
        <v>35</v>
      </c>
      <c r="Z168" s="123"/>
      <c r="AA168" s="123"/>
      <c r="AB168" s="128"/>
      <c r="AC168" s="128"/>
      <c r="AD168" s="129"/>
    </row>
    <row r="169" spans="1:30">
      <c r="A169" s="29">
        <v>3</v>
      </c>
      <c r="B169" s="123"/>
      <c r="C169" s="123"/>
      <c r="D169" s="128"/>
      <c r="E169" s="128"/>
      <c r="F169" s="129"/>
      <c r="H169" s="29">
        <v>14</v>
      </c>
      <c r="I169" s="29"/>
      <c r="J169" s="29"/>
      <c r="K169" s="29"/>
      <c r="L169" s="123"/>
      <c r="M169" s="123"/>
      <c r="N169" s="128"/>
      <c r="O169" s="128"/>
      <c r="P169" s="129"/>
      <c r="R169" s="29">
        <v>25</v>
      </c>
      <c r="S169" s="123"/>
      <c r="T169" s="123"/>
      <c r="U169" s="128"/>
      <c r="V169" s="128"/>
      <c r="W169" s="129" t="s">
        <v>9</v>
      </c>
      <c r="Y169" s="29">
        <v>36</v>
      </c>
      <c r="Z169" s="123"/>
      <c r="AA169" s="123"/>
      <c r="AB169" s="128"/>
      <c r="AC169" s="128"/>
      <c r="AD169" s="129"/>
    </row>
    <row r="170" spans="1:30">
      <c r="A170" s="29">
        <v>4</v>
      </c>
      <c r="B170" s="123"/>
      <c r="C170" s="123"/>
      <c r="D170" s="128"/>
      <c r="E170" s="128"/>
      <c r="F170" s="129"/>
      <c r="H170" s="29">
        <v>15</v>
      </c>
      <c r="I170" s="29"/>
      <c r="J170" s="29"/>
      <c r="K170" s="29"/>
      <c r="L170" s="123"/>
      <c r="M170" s="123"/>
      <c r="N170" s="128"/>
      <c r="O170" s="128"/>
      <c r="P170" s="129"/>
      <c r="R170" s="29">
        <v>26</v>
      </c>
      <c r="S170" s="123"/>
      <c r="T170" s="123"/>
      <c r="U170" s="128"/>
      <c r="V170" s="128"/>
      <c r="W170" s="129"/>
      <c r="Y170" s="29">
        <v>37</v>
      </c>
      <c r="Z170" s="123"/>
      <c r="AA170" s="123"/>
      <c r="AB170" s="128"/>
      <c r="AC170" s="128"/>
      <c r="AD170" s="129"/>
    </row>
    <row r="171" spans="1:30">
      <c r="A171" s="29">
        <v>5</v>
      </c>
      <c r="B171" s="123"/>
      <c r="C171" s="123"/>
      <c r="D171" s="128"/>
      <c r="E171" s="128"/>
      <c r="F171" s="129"/>
      <c r="H171" s="29">
        <v>16</v>
      </c>
      <c r="I171" s="29"/>
      <c r="J171" s="29"/>
      <c r="K171" s="29"/>
      <c r="L171" s="123"/>
      <c r="M171" s="123"/>
      <c r="N171" s="128"/>
      <c r="O171" s="128"/>
      <c r="P171" s="129" t="s">
        <v>9</v>
      </c>
      <c r="R171" s="29">
        <v>27</v>
      </c>
      <c r="S171" s="123"/>
      <c r="T171" s="123"/>
      <c r="U171" s="128"/>
      <c r="V171" s="128"/>
      <c r="W171" s="129" t="s">
        <v>9</v>
      </c>
      <c r="Y171" s="29">
        <v>38</v>
      </c>
      <c r="Z171" s="123"/>
      <c r="AA171" s="123"/>
      <c r="AB171" s="128"/>
      <c r="AC171" s="128"/>
      <c r="AD171" s="129" t="s">
        <v>9</v>
      </c>
    </row>
    <row r="172" spans="1:30">
      <c r="A172" s="29">
        <v>6</v>
      </c>
      <c r="B172" s="123"/>
      <c r="C172" s="123"/>
      <c r="D172" s="128"/>
      <c r="E172" s="128"/>
      <c r="F172" s="129"/>
      <c r="H172" s="29">
        <v>17</v>
      </c>
      <c r="I172" s="29"/>
      <c r="J172" s="29"/>
      <c r="K172" s="29"/>
      <c r="L172" s="123"/>
      <c r="M172" s="123"/>
      <c r="N172" s="128"/>
      <c r="O172" s="128"/>
      <c r="P172" s="129"/>
      <c r="R172" s="29">
        <v>28</v>
      </c>
      <c r="S172" s="123"/>
      <c r="T172" s="123"/>
      <c r="U172" s="128"/>
      <c r="V172" s="128"/>
      <c r="W172" s="129"/>
      <c r="Y172" s="29">
        <v>39</v>
      </c>
      <c r="Z172" s="123"/>
      <c r="AA172" s="123"/>
      <c r="AB172" s="128"/>
      <c r="AC172" s="128"/>
      <c r="AD172" s="129"/>
    </row>
    <row r="173" spans="1:30">
      <c r="A173" s="29">
        <v>7</v>
      </c>
      <c r="B173" s="123"/>
      <c r="C173" s="123"/>
      <c r="D173" s="128"/>
      <c r="E173" s="128"/>
      <c r="F173" s="129"/>
      <c r="H173" s="29">
        <v>18</v>
      </c>
      <c r="I173" s="29"/>
      <c r="J173" s="29"/>
      <c r="K173" s="29"/>
      <c r="L173" s="123"/>
      <c r="M173" s="123"/>
      <c r="N173" s="128"/>
      <c r="O173" s="128"/>
      <c r="P173" s="129"/>
      <c r="R173" s="29">
        <v>29</v>
      </c>
      <c r="S173" s="123"/>
      <c r="T173" s="123"/>
      <c r="U173" s="128"/>
      <c r="V173" s="128"/>
      <c r="W173" s="129"/>
      <c r="Y173" s="29">
        <v>40</v>
      </c>
      <c r="Z173" s="123"/>
      <c r="AA173" s="123"/>
      <c r="AB173" s="128"/>
      <c r="AC173" s="128"/>
      <c r="AD173" s="129"/>
    </row>
    <row r="174" spans="1:30">
      <c r="A174" s="29">
        <v>8</v>
      </c>
      <c r="B174" s="123"/>
      <c r="C174" s="123"/>
      <c r="D174" s="128"/>
      <c r="E174" s="128"/>
      <c r="F174" s="129"/>
      <c r="H174" s="29">
        <v>19</v>
      </c>
      <c r="I174" s="29"/>
      <c r="J174" s="29"/>
      <c r="K174" s="29"/>
      <c r="L174" s="123"/>
      <c r="M174" s="123"/>
      <c r="N174" s="128"/>
      <c r="O174" s="128"/>
      <c r="P174" s="129" t="s">
        <v>9</v>
      </c>
      <c r="R174" s="29">
        <v>30</v>
      </c>
      <c r="S174" s="123"/>
      <c r="T174" s="123"/>
      <c r="U174" s="128"/>
      <c r="V174" s="128"/>
      <c r="W174" s="129" t="s">
        <v>9</v>
      </c>
      <c r="Y174" s="29">
        <v>41</v>
      </c>
      <c r="Z174" s="123"/>
      <c r="AA174" s="123"/>
      <c r="AB174" s="128"/>
      <c r="AC174" s="128"/>
      <c r="AD174" s="129" t="s">
        <v>9</v>
      </c>
    </row>
    <row r="175" spans="1:30">
      <c r="A175" s="29">
        <v>9</v>
      </c>
      <c r="B175" s="123"/>
      <c r="C175" s="123"/>
      <c r="D175" s="128"/>
      <c r="E175" s="128"/>
      <c r="F175" s="129"/>
      <c r="H175" s="29">
        <v>20</v>
      </c>
      <c r="I175" s="29"/>
      <c r="J175" s="29"/>
      <c r="K175" s="29"/>
      <c r="L175" s="123"/>
      <c r="M175" s="123"/>
      <c r="N175" s="128"/>
      <c r="O175" s="128"/>
      <c r="P175" s="129"/>
      <c r="R175" s="29">
        <v>31</v>
      </c>
      <c r="S175" s="123"/>
      <c r="T175" s="123"/>
      <c r="U175" s="128"/>
      <c r="V175" s="128"/>
      <c r="W175" s="129"/>
      <c r="Y175" s="29">
        <v>42</v>
      </c>
      <c r="Z175" s="123"/>
      <c r="AA175" s="123"/>
      <c r="AB175" s="128"/>
      <c r="AC175" s="128"/>
      <c r="AD175" s="129"/>
    </row>
    <row r="176" spans="1:30">
      <c r="A176" s="29">
        <v>10</v>
      </c>
      <c r="B176" s="123"/>
      <c r="C176" s="123"/>
      <c r="D176" s="128"/>
      <c r="E176" s="128"/>
      <c r="F176" s="129"/>
      <c r="H176" s="29">
        <v>21</v>
      </c>
      <c r="I176" s="29"/>
      <c r="J176" s="29"/>
      <c r="K176" s="29"/>
      <c r="L176" s="123"/>
      <c r="M176" s="123"/>
      <c r="N176" s="128"/>
      <c r="O176" s="128"/>
      <c r="P176" s="129"/>
      <c r="R176" s="29">
        <v>32</v>
      </c>
      <c r="S176" s="123"/>
      <c r="T176" s="123"/>
      <c r="U176" s="128"/>
      <c r="V176" s="128"/>
      <c r="W176" s="129"/>
      <c r="Y176" s="29">
        <v>43</v>
      </c>
      <c r="Z176" s="123"/>
      <c r="AA176" s="123"/>
      <c r="AB176" s="128"/>
      <c r="AC176" s="128"/>
      <c r="AD176" s="129"/>
    </row>
    <row r="177" spans="1:30" ht="13.5" thickBot="1">
      <c r="A177" s="30">
        <v>11</v>
      </c>
      <c r="B177" s="130"/>
      <c r="C177" s="130"/>
      <c r="D177" s="128"/>
      <c r="E177" s="128"/>
      <c r="F177" s="131"/>
      <c r="H177" s="29">
        <v>22</v>
      </c>
      <c r="I177" s="29"/>
      <c r="J177" s="29"/>
      <c r="K177" s="29"/>
      <c r="L177" s="123"/>
      <c r="M177" s="123"/>
      <c r="N177" s="130"/>
      <c r="O177" s="128"/>
      <c r="P177" s="129"/>
      <c r="R177" s="29">
        <v>33</v>
      </c>
      <c r="S177" s="130"/>
      <c r="T177" s="130"/>
      <c r="U177" s="130"/>
      <c r="V177" s="128"/>
      <c r="W177" s="131"/>
      <c r="Y177" s="31"/>
      <c r="Z177" s="33" t="s">
        <v>3</v>
      </c>
      <c r="AA177" s="34"/>
      <c r="AB177" s="34"/>
      <c r="AC177" s="34"/>
      <c r="AD177" s="35">
        <f>SUM(F167:F177)+SUM(P167:P177)+SUM(AD167:AD176)+SUM(W167:W177)</f>
        <v>0</v>
      </c>
    </row>
    <row r="178" spans="1:30">
      <c r="L178" s="3"/>
    </row>
    <row r="179" spans="1:30">
      <c r="L179" s="3"/>
    </row>
    <row r="180" spans="1:30">
      <c r="L180" s="3"/>
    </row>
    <row r="181" spans="1:30">
      <c r="L181" s="3"/>
    </row>
    <row r="182" spans="1:30">
      <c r="L182" s="3"/>
    </row>
    <row r="183" spans="1:30">
      <c r="L183" s="3"/>
    </row>
    <row r="184" spans="1:30" ht="13.5" thickBot="1">
      <c r="L184" s="3"/>
    </row>
    <row r="185" spans="1:30" ht="12.75" customHeight="1">
      <c r="A185" s="24">
        <v>7</v>
      </c>
      <c r="B185" s="25"/>
      <c r="C185" s="523" t="s">
        <v>30</v>
      </c>
      <c r="D185" s="523" t="s">
        <v>139</v>
      </c>
      <c r="E185" s="523" t="s">
        <v>27</v>
      </c>
      <c r="F185" s="523" t="s">
        <v>13</v>
      </c>
      <c r="H185" s="24"/>
      <c r="I185" s="25"/>
      <c r="J185" s="25"/>
      <c r="K185" s="25"/>
      <c r="L185" s="25"/>
      <c r="M185" s="523" t="s">
        <v>30</v>
      </c>
      <c r="N185" s="523" t="s">
        <v>139</v>
      </c>
      <c r="O185" s="523" t="s">
        <v>27</v>
      </c>
      <c r="P185" s="523" t="s">
        <v>13</v>
      </c>
      <c r="R185" s="24">
        <v>7</v>
      </c>
      <c r="S185" s="25"/>
      <c r="T185" s="523" t="s">
        <v>30</v>
      </c>
      <c r="U185" s="523" t="s">
        <v>139</v>
      </c>
      <c r="V185" s="523" t="s">
        <v>27</v>
      </c>
      <c r="W185" s="523" t="s">
        <v>13</v>
      </c>
      <c r="Y185" s="24"/>
      <c r="Z185" s="25"/>
      <c r="AA185" s="523" t="s">
        <v>30</v>
      </c>
      <c r="AB185" s="523" t="s">
        <v>139</v>
      </c>
      <c r="AC185" s="523" t="s">
        <v>27</v>
      </c>
      <c r="AD185" s="523" t="s">
        <v>13</v>
      </c>
    </row>
    <row r="186" spans="1:30" ht="38.25">
      <c r="A186" s="26" t="s">
        <v>7</v>
      </c>
      <c r="B186" s="50" t="str">
        <f>+"מספר אסמכתא "&amp;B9&amp;"         חזרה לטבלה "</f>
        <v xml:space="preserve">מספר אסמכתא          חזרה לטבלה </v>
      </c>
      <c r="C186" s="524"/>
      <c r="D186" s="524"/>
      <c r="E186" s="524"/>
      <c r="F186" s="524"/>
      <c r="H186" s="26" t="s">
        <v>19</v>
      </c>
      <c r="I186" s="28"/>
      <c r="J186" s="28"/>
      <c r="K186" s="28"/>
      <c r="L186" s="50" t="str">
        <f>+"מספר אסמכתא "&amp;B9&amp;"         חזרה לטבלה "</f>
        <v xml:space="preserve">מספר אסמכתא          חזרה לטבלה </v>
      </c>
      <c r="M186" s="524"/>
      <c r="N186" s="524"/>
      <c r="O186" s="524"/>
      <c r="P186" s="524"/>
      <c r="R186" s="26" t="s">
        <v>7</v>
      </c>
      <c r="S186" s="50" t="str">
        <f>+"מספר אסמכתא "&amp;B9&amp;"         חזרה לטבלה "</f>
        <v xml:space="preserve">מספר אסמכתא          חזרה לטבלה </v>
      </c>
      <c r="T186" s="524"/>
      <c r="U186" s="524"/>
      <c r="V186" s="524"/>
      <c r="W186" s="524"/>
      <c r="Y186" s="26" t="s">
        <v>19</v>
      </c>
      <c r="Z186" s="50" t="str">
        <f>+"מספר אסמכתא "&amp;B9&amp;"         חזרה לטבלה "</f>
        <v xml:space="preserve">מספר אסמכתא          חזרה לטבלה </v>
      </c>
      <c r="AA186" s="524"/>
      <c r="AB186" s="524"/>
      <c r="AC186" s="524"/>
      <c r="AD186" s="524"/>
    </row>
    <row r="187" spans="1:30">
      <c r="A187" s="29">
        <v>1</v>
      </c>
      <c r="B187" s="123"/>
      <c r="C187" s="123"/>
      <c r="D187" s="128"/>
      <c r="E187" s="128"/>
      <c r="F187" s="129"/>
      <c r="H187" s="29">
        <v>12</v>
      </c>
      <c r="I187" s="29"/>
      <c r="J187" s="29"/>
      <c r="K187" s="29"/>
      <c r="L187" s="123"/>
      <c r="M187" s="123"/>
      <c r="N187" s="128"/>
      <c r="O187" s="128"/>
      <c r="P187" s="129" t="s">
        <v>9</v>
      </c>
      <c r="R187" s="29">
        <v>23</v>
      </c>
      <c r="S187" s="123"/>
      <c r="T187" s="123"/>
      <c r="U187" s="128"/>
      <c r="V187" s="128"/>
      <c r="W187" s="129"/>
      <c r="Y187" s="29">
        <v>34</v>
      </c>
      <c r="Z187" s="123"/>
      <c r="AA187" s="123"/>
      <c r="AB187" s="128"/>
      <c r="AC187" s="128"/>
      <c r="AD187" s="129" t="s">
        <v>9</v>
      </c>
    </row>
    <row r="188" spans="1:30">
      <c r="A188" s="29">
        <v>2</v>
      </c>
      <c r="B188" s="123"/>
      <c r="C188" s="123"/>
      <c r="D188" s="128"/>
      <c r="E188" s="128"/>
      <c r="F188" s="129"/>
      <c r="H188" s="29">
        <v>13</v>
      </c>
      <c r="I188" s="29"/>
      <c r="J188" s="29"/>
      <c r="K188" s="29"/>
      <c r="L188" s="123"/>
      <c r="M188" s="123"/>
      <c r="N188" s="128"/>
      <c r="O188" s="128"/>
      <c r="P188" s="129"/>
      <c r="R188" s="29">
        <v>24</v>
      </c>
      <c r="S188" s="123"/>
      <c r="T188" s="123"/>
      <c r="U188" s="128"/>
      <c r="V188" s="128"/>
      <c r="W188" s="129"/>
      <c r="Y188" s="29">
        <v>35</v>
      </c>
      <c r="Z188" s="123"/>
      <c r="AA188" s="123"/>
      <c r="AB188" s="128"/>
      <c r="AC188" s="128"/>
      <c r="AD188" s="129"/>
    </row>
    <row r="189" spans="1:30">
      <c r="A189" s="29">
        <v>3</v>
      </c>
      <c r="B189" s="123"/>
      <c r="C189" s="123"/>
      <c r="D189" s="128"/>
      <c r="E189" s="128"/>
      <c r="F189" s="129"/>
      <c r="H189" s="29">
        <v>14</v>
      </c>
      <c r="I189" s="29"/>
      <c r="J189" s="29"/>
      <c r="K189" s="29"/>
      <c r="L189" s="123"/>
      <c r="M189" s="123"/>
      <c r="N189" s="128"/>
      <c r="O189" s="128"/>
      <c r="P189" s="129"/>
      <c r="R189" s="29">
        <v>25</v>
      </c>
      <c r="S189" s="123"/>
      <c r="T189" s="123"/>
      <c r="U189" s="128"/>
      <c r="V189" s="128"/>
      <c r="W189" s="129" t="s">
        <v>9</v>
      </c>
      <c r="Y189" s="29">
        <v>36</v>
      </c>
      <c r="Z189" s="123"/>
      <c r="AA189" s="123"/>
      <c r="AB189" s="128"/>
      <c r="AC189" s="128"/>
      <c r="AD189" s="129"/>
    </row>
    <row r="190" spans="1:30">
      <c r="A190" s="29">
        <v>4</v>
      </c>
      <c r="B190" s="123"/>
      <c r="C190" s="123"/>
      <c r="D190" s="128"/>
      <c r="E190" s="128"/>
      <c r="F190" s="129"/>
      <c r="H190" s="29">
        <v>15</v>
      </c>
      <c r="I190" s="29"/>
      <c r="J190" s="29"/>
      <c r="K190" s="29"/>
      <c r="L190" s="123"/>
      <c r="M190" s="123"/>
      <c r="N190" s="128"/>
      <c r="O190" s="128"/>
      <c r="P190" s="129"/>
      <c r="R190" s="29">
        <v>26</v>
      </c>
      <c r="S190" s="123"/>
      <c r="T190" s="123"/>
      <c r="U190" s="128"/>
      <c r="V190" s="128"/>
      <c r="W190" s="129"/>
      <c r="Y190" s="29">
        <v>37</v>
      </c>
      <c r="Z190" s="123"/>
      <c r="AA190" s="123"/>
      <c r="AB190" s="128"/>
      <c r="AC190" s="128"/>
      <c r="AD190" s="129"/>
    </row>
    <row r="191" spans="1:30">
      <c r="A191" s="29">
        <v>5</v>
      </c>
      <c r="B191" s="123"/>
      <c r="C191" s="123"/>
      <c r="D191" s="128"/>
      <c r="E191" s="128"/>
      <c r="F191" s="129"/>
      <c r="H191" s="29">
        <v>16</v>
      </c>
      <c r="I191" s="29"/>
      <c r="J191" s="29"/>
      <c r="K191" s="29"/>
      <c r="L191" s="123"/>
      <c r="M191" s="123"/>
      <c r="N191" s="128"/>
      <c r="O191" s="128"/>
      <c r="P191" s="129" t="s">
        <v>9</v>
      </c>
      <c r="R191" s="29">
        <v>27</v>
      </c>
      <c r="S191" s="123"/>
      <c r="T191" s="123"/>
      <c r="U191" s="128"/>
      <c r="V191" s="128"/>
      <c r="W191" s="129" t="s">
        <v>9</v>
      </c>
      <c r="Y191" s="29">
        <v>38</v>
      </c>
      <c r="Z191" s="123"/>
      <c r="AA191" s="123"/>
      <c r="AB191" s="128"/>
      <c r="AC191" s="128"/>
      <c r="AD191" s="129" t="s">
        <v>9</v>
      </c>
    </row>
    <row r="192" spans="1:30">
      <c r="A192" s="29">
        <v>6</v>
      </c>
      <c r="B192" s="123"/>
      <c r="C192" s="123"/>
      <c r="D192" s="128"/>
      <c r="E192" s="128"/>
      <c r="F192" s="129"/>
      <c r="H192" s="29">
        <v>17</v>
      </c>
      <c r="I192" s="29"/>
      <c r="J192" s="29"/>
      <c r="K192" s="29"/>
      <c r="L192" s="123"/>
      <c r="M192" s="123"/>
      <c r="N192" s="128"/>
      <c r="O192" s="128"/>
      <c r="P192" s="129"/>
      <c r="R192" s="29">
        <v>28</v>
      </c>
      <c r="S192" s="123"/>
      <c r="T192" s="123"/>
      <c r="U192" s="128"/>
      <c r="V192" s="128"/>
      <c r="W192" s="129"/>
      <c r="Y192" s="29">
        <v>39</v>
      </c>
      <c r="Z192" s="123"/>
      <c r="AA192" s="123"/>
      <c r="AB192" s="128"/>
      <c r="AC192" s="128"/>
      <c r="AD192" s="129"/>
    </row>
    <row r="193" spans="1:30">
      <c r="A193" s="29">
        <v>7</v>
      </c>
      <c r="B193" s="123"/>
      <c r="C193" s="123"/>
      <c r="D193" s="128"/>
      <c r="E193" s="128"/>
      <c r="F193" s="129"/>
      <c r="H193" s="29">
        <v>18</v>
      </c>
      <c r="I193" s="29"/>
      <c r="J193" s="29"/>
      <c r="K193" s="29"/>
      <c r="L193" s="123"/>
      <c r="M193" s="123"/>
      <c r="N193" s="128"/>
      <c r="O193" s="128"/>
      <c r="P193" s="129"/>
      <c r="R193" s="29">
        <v>29</v>
      </c>
      <c r="S193" s="123"/>
      <c r="T193" s="123"/>
      <c r="U193" s="128"/>
      <c r="V193" s="128"/>
      <c r="W193" s="129"/>
      <c r="Y193" s="29">
        <v>40</v>
      </c>
      <c r="Z193" s="123"/>
      <c r="AA193" s="123"/>
      <c r="AB193" s="128"/>
      <c r="AC193" s="128"/>
      <c r="AD193" s="129"/>
    </row>
    <row r="194" spans="1:30">
      <c r="A194" s="29">
        <v>8</v>
      </c>
      <c r="B194" s="123"/>
      <c r="C194" s="123"/>
      <c r="D194" s="128"/>
      <c r="E194" s="128"/>
      <c r="F194" s="129"/>
      <c r="H194" s="29">
        <v>19</v>
      </c>
      <c r="I194" s="29"/>
      <c r="J194" s="29"/>
      <c r="K194" s="29"/>
      <c r="L194" s="123"/>
      <c r="M194" s="123"/>
      <c r="N194" s="128"/>
      <c r="O194" s="128"/>
      <c r="P194" s="129" t="s">
        <v>9</v>
      </c>
      <c r="R194" s="29">
        <v>30</v>
      </c>
      <c r="S194" s="123"/>
      <c r="T194" s="123"/>
      <c r="U194" s="128"/>
      <c r="V194" s="128"/>
      <c r="W194" s="129" t="s">
        <v>9</v>
      </c>
      <c r="Y194" s="29">
        <v>41</v>
      </c>
      <c r="Z194" s="123"/>
      <c r="AA194" s="123"/>
      <c r="AB194" s="128"/>
      <c r="AC194" s="128"/>
      <c r="AD194" s="129" t="s">
        <v>9</v>
      </c>
    </row>
    <row r="195" spans="1:30">
      <c r="A195" s="29">
        <v>9</v>
      </c>
      <c r="B195" s="123"/>
      <c r="C195" s="123"/>
      <c r="D195" s="128"/>
      <c r="E195" s="128"/>
      <c r="F195" s="129"/>
      <c r="H195" s="29">
        <v>20</v>
      </c>
      <c r="I195" s="29"/>
      <c r="J195" s="29"/>
      <c r="K195" s="29"/>
      <c r="L195" s="123"/>
      <c r="M195" s="123"/>
      <c r="N195" s="128"/>
      <c r="O195" s="128"/>
      <c r="P195" s="129"/>
      <c r="R195" s="29">
        <v>31</v>
      </c>
      <c r="S195" s="123"/>
      <c r="T195" s="123"/>
      <c r="U195" s="128"/>
      <c r="V195" s="128"/>
      <c r="W195" s="129"/>
      <c r="Y195" s="29">
        <v>42</v>
      </c>
      <c r="Z195" s="123"/>
      <c r="AA195" s="123"/>
      <c r="AB195" s="128"/>
      <c r="AC195" s="128"/>
      <c r="AD195" s="129"/>
    </row>
    <row r="196" spans="1:30">
      <c r="A196" s="29">
        <v>10</v>
      </c>
      <c r="B196" s="123"/>
      <c r="C196" s="123"/>
      <c r="D196" s="128"/>
      <c r="E196" s="128"/>
      <c r="F196" s="129"/>
      <c r="H196" s="29">
        <v>21</v>
      </c>
      <c r="I196" s="29"/>
      <c r="J196" s="29"/>
      <c r="K196" s="29"/>
      <c r="L196" s="123"/>
      <c r="M196" s="123"/>
      <c r="N196" s="128"/>
      <c r="O196" s="128"/>
      <c r="P196" s="129"/>
      <c r="R196" s="29">
        <v>32</v>
      </c>
      <c r="S196" s="123"/>
      <c r="T196" s="123"/>
      <c r="U196" s="128"/>
      <c r="V196" s="128"/>
      <c r="W196" s="129"/>
      <c r="Y196" s="29">
        <v>43</v>
      </c>
      <c r="Z196" s="123"/>
      <c r="AA196" s="123"/>
      <c r="AB196" s="128"/>
      <c r="AC196" s="128"/>
      <c r="AD196" s="129"/>
    </row>
    <row r="197" spans="1:30" ht="13.5" thickBot="1">
      <c r="A197" s="30">
        <v>11</v>
      </c>
      <c r="B197" s="130"/>
      <c r="C197" s="130"/>
      <c r="D197" s="128"/>
      <c r="E197" s="128"/>
      <c r="F197" s="131"/>
      <c r="H197" s="29">
        <v>22</v>
      </c>
      <c r="I197" s="29"/>
      <c r="J197" s="29"/>
      <c r="K197" s="29"/>
      <c r="L197" s="123"/>
      <c r="M197" s="123"/>
      <c r="N197" s="130"/>
      <c r="O197" s="128"/>
      <c r="P197" s="129"/>
      <c r="R197" s="29">
        <v>33</v>
      </c>
      <c r="S197" s="130"/>
      <c r="T197" s="130"/>
      <c r="U197" s="130"/>
      <c r="V197" s="128"/>
      <c r="W197" s="131"/>
      <c r="Y197" s="31"/>
      <c r="Z197" s="33" t="s">
        <v>3</v>
      </c>
      <c r="AA197" s="34"/>
      <c r="AB197" s="34"/>
      <c r="AC197" s="34"/>
      <c r="AD197" s="35">
        <f>SUM(F187:F197)+SUM(P187:P197)+SUM(AD187:AD196)+SUM(W187:W197)</f>
        <v>0</v>
      </c>
    </row>
    <row r="198" spans="1:30">
      <c r="L198" s="3"/>
    </row>
    <row r="199" spans="1:30">
      <c r="L199" s="3"/>
    </row>
    <row r="200" spans="1:30">
      <c r="L200" s="3"/>
    </row>
    <row r="201" spans="1:30">
      <c r="L201" s="3"/>
    </row>
    <row r="202" spans="1:30">
      <c r="L202" s="3"/>
    </row>
    <row r="203" spans="1:30">
      <c r="L203" s="3"/>
    </row>
    <row r="204" spans="1:30" ht="13.5" thickBot="1">
      <c r="L204" s="3"/>
    </row>
    <row r="205" spans="1:30" ht="12.75" customHeight="1">
      <c r="A205" s="24">
        <v>8</v>
      </c>
      <c r="B205" s="25"/>
      <c r="C205" s="523" t="s">
        <v>30</v>
      </c>
      <c r="D205" s="523" t="s">
        <v>139</v>
      </c>
      <c r="E205" s="523" t="s">
        <v>27</v>
      </c>
      <c r="F205" s="523" t="s">
        <v>13</v>
      </c>
      <c r="H205" s="24"/>
      <c r="I205" s="25"/>
      <c r="J205" s="25"/>
      <c r="K205" s="25"/>
      <c r="L205" s="25"/>
      <c r="M205" s="523" t="s">
        <v>30</v>
      </c>
      <c r="N205" s="523" t="s">
        <v>139</v>
      </c>
      <c r="O205" s="523" t="s">
        <v>27</v>
      </c>
      <c r="P205" s="523" t="s">
        <v>13</v>
      </c>
      <c r="R205" s="24">
        <v>8</v>
      </c>
      <c r="S205" s="25"/>
      <c r="T205" s="523" t="s">
        <v>30</v>
      </c>
      <c r="U205" s="523" t="s">
        <v>139</v>
      </c>
      <c r="V205" s="523" t="s">
        <v>27</v>
      </c>
      <c r="W205" s="523" t="s">
        <v>13</v>
      </c>
      <c r="Y205" s="24"/>
      <c r="Z205" s="25"/>
      <c r="AA205" s="523" t="s">
        <v>30</v>
      </c>
      <c r="AB205" s="523" t="s">
        <v>139</v>
      </c>
      <c r="AC205" s="523" t="s">
        <v>27</v>
      </c>
      <c r="AD205" s="523" t="s">
        <v>13</v>
      </c>
    </row>
    <row r="206" spans="1:30" ht="38.25">
      <c r="A206" s="26" t="s">
        <v>7</v>
      </c>
      <c r="B206" s="50" t="str">
        <f>+"מספר אסמכתא "&amp;B10&amp;"         חזרה לטבלה "</f>
        <v xml:space="preserve">מספר אסמכתא          חזרה לטבלה </v>
      </c>
      <c r="C206" s="524"/>
      <c r="D206" s="524"/>
      <c r="E206" s="524"/>
      <c r="F206" s="524"/>
      <c r="H206" s="26" t="s">
        <v>19</v>
      </c>
      <c r="I206" s="28"/>
      <c r="J206" s="28"/>
      <c r="K206" s="28"/>
      <c r="L206" s="50" t="str">
        <f>+"מספר אסמכתא "&amp;B10&amp;"         חזרה לטבלה "</f>
        <v xml:space="preserve">מספר אסמכתא          חזרה לטבלה </v>
      </c>
      <c r="M206" s="524"/>
      <c r="N206" s="524"/>
      <c r="O206" s="524"/>
      <c r="P206" s="524"/>
      <c r="R206" s="26" t="s">
        <v>7</v>
      </c>
      <c r="S206" s="50" t="str">
        <f>+"מספר אסמכתא "&amp;B10&amp;"         חזרה לטבלה "</f>
        <v xml:space="preserve">מספר אסמכתא          חזרה לטבלה </v>
      </c>
      <c r="T206" s="524"/>
      <c r="U206" s="524"/>
      <c r="V206" s="524"/>
      <c r="W206" s="524"/>
      <c r="Y206" s="26" t="s">
        <v>19</v>
      </c>
      <c r="Z206" s="50" t="str">
        <f>+"מספר אסמכתא "&amp;B10&amp;"         חזרה לטבלה "</f>
        <v xml:space="preserve">מספר אסמכתא          חזרה לטבלה </v>
      </c>
      <c r="AA206" s="524"/>
      <c r="AB206" s="524"/>
      <c r="AC206" s="524"/>
      <c r="AD206" s="524"/>
    </row>
    <row r="207" spans="1:30">
      <c r="A207" s="29">
        <v>1</v>
      </c>
      <c r="B207" s="123"/>
      <c r="C207" s="123"/>
      <c r="D207" s="128"/>
      <c r="E207" s="128"/>
      <c r="F207" s="129"/>
      <c r="H207" s="29">
        <v>12</v>
      </c>
      <c r="I207" s="29"/>
      <c r="J207" s="29"/>
      <c r="K207" s="29"/>
      <c r="L207" s="123"/>
      <c r="M207" s="123"/>
      <c r="N207" s="128"/>
      <c r="O207" s="128"/>
      <c r="P207" s="129" t="s">
        <v>9</v>
      </c>
      <c r="R207" s="29">
        <v>23</v>
      </c>
      <c r="S207" s="123"/>
      <c r="T207" s="123"/>
      <c r="U207" s="128"/>
      <c r="V207" s="128"/>
      <c r="W207" s="129"/>
      <c r="Y207" s="29">
        <v>34</v>
      </c>
      <c r="Z207" s="123"/>
      <c r="AA207" s="123"/>
      <c r="AB207" s="128"/>
      <c r="AC207" s="128"/>
      <c r="AD207" s="129" t="s">
        <v>9</v>
      </c>
    </row>
    <row r="208" spans="1:30">
      <c r="A208" s="29">
        <v>2</v>
      </c>
      <c r="B208" s="123"/>
      <c r="C208" s="123"/>
      <c r="D208" s="128"/>
      <c r="E208" s="128"/>
      <c r="F208" s="129"/>
      <c r="H208" s="29">
        <v>13</v>
      </c>
      <c r="I208" s="29"/>
      <c r="J208" s="29"/>
      <c r="K208" s="29"/>
      <c r="L208" s="123"/>
      <c r="M208" s="123"/>
      <c r="N208" s="128"/>
      <c r="O208" s="128"/>
      <c r="P208" s="129"/>
      <c r="R208" s="29">
        <v>24</v>
      </c>
      <c r="S208" s="123"/>
      <c r="T208" s="123"/>
      <c r="U208" s="128"/>
      <c r="V208" s="128"/>
      <c r="W208" s="129"/>
      <c r="Y208" s="29">
        <v>35</v>
      </c>
      <c r="Z208" s="123"/>
      <c r="AA208" s="123"/>
      <c r="AB208" s="128"/>
      <c r="AC208" s="128"/>
      <c r="AD208" s="129"/>
    </row>
    <row r="209" spans="1:30">
      <c r="A209" s="29">
        <v>3</v>
      </c>
      <c r="B209" s="123"/>
      <c r="C209" s="123"/>
      <c r="D209" s="128"/>
      <c r="E209" s="128"/>
      <c r="F209" s="129"/>
      <c r="H209" s="29">
        <v>14</v>
      </c>
      <c r="I209" s="29"/>
      <c r="J209" s="29"/>
      <c r="K209" s="29"/>
      <c r="L209" s="123"/>
      <c r="M209" s="123"/>
      <c r="N209" s="128"/>
      <c r="O209" s="128"/>
      <c r="P209" s="129"/>
      <c r="R209" s="29">
        <v>25</v>
      </c>
      <c r="S209" s="123"/>
      <c r="T209" s="123"/>
      <c r="U209" s="128"/>
      <c r="V209" s="128"/>
      <c r="W209" s="129" t="s">
        <v>9</v>
      </c>
      <c r="Y209" s="29">
        <v>36</v>
      </c>
      <c r="Z209" s="123"/>
      <c r="AA209" s="123"/>
      <c r="AB209" s="128"/>
      <c r="AC209" s="128"/>
      <c r="AD209" s="129"/>
    </row>
    <row r="210" spans="1:30">
      <c r="A210" s="29">
        <v>4</v>
      </c>
      <c r="B210" s="123"/>
      <c r="C210" s="123"/>
      <c r="D210" s="128"/>
      <c r="E210" s="128"/>
      <c r="F210" s="129"/>
      <c r="H210" s="29">
        <v>15</v>
      </c>
      <c r="I210" s="29"/>
      <c r="J210" s="29"/>
      <c r="K210" s="29"/>
      <c r="L210" s="123"/>
      <c r="M210" s="123"/>
      <c r="N210" s="128"/>
      <c r="O210" s="128"/>
      <c r="P210" s="129"/>
      <c r="R210" s="29">
        <v>26</v>
      </c>
      <c r="S210" s="123"/>
      <c r="T210" s="123"/>
      <c r="U210" s="128"/>
      <c r="V210" s="128"/>
      <c r="W210" s="129"/>
      <c r="Y210" s="29">
        <v>37</v>
      </c>
      <c r="Z210" s="123"/>
      <c r="AA210" s="123"/>
      <c r="AB210" s="128"/>
      <c r="AC210" s="128"/>
      <c r="AD210" s="129"/>
    </row>
    <row r="211" spans="1:30">
      <c r="A211" s="29">
        <v>5</v>
      </c>
      <c r="B211" s="123"/>
      <c r="C211" s="123"/>
      <c r="D211" s="128"/>
      <c r="E211" s="128"/>
      <c r="F211" s="129"/>
      <c r="H211" s="29">
        <v>16</v>
      </c>
      <c r="I211" s="29"/>
      <c r="J211" s="29"/>
      <c r="K211" s="29"/>
      <c r="L211" s="123"/>
      <c r="M211" s="123"/>
      <c r="N211" s="128"/>
      <c r="O211" s="128"/>
      <c r="P211" s="129" t="s">
        <v>9</v>
      </c>
      <c r="R211" s="29">
        <v>27</v>
      </c>
      <c r="S211" s="123"/>
      <c r="T211" s="123"/>
      <c r="U211" s="128"/>
      <c r="V211" s="128"/>
      <c r="W211" s="129" t="s">
        <v>9</v>
      </c>
      <c r="Y211" s="29">
        <v>38</v>
      </c>
      <c r="Z211" s="123"/>
      <c r="AA211" s="123"/>
      <c r="AB211" s="128"/>
      <c r="AC211" s="128"/>
      <c r="AD211" s="129" t="s">
        <v>9</v>
      </c>
    </row>
    <row r="212" spans="1:30">
      <c r="A212" s="29">
        <v>6</v>
      </c>
      <c r="B212" s="123"/>
      <c r="C212" s="123"/>
      <c r="D212" s="128"/>
      <c r="E212" s="128"/>
      <c r="F212" s="129"/>
      <c r="H212" s="29">
        <v>17</v>
      </c>
      <c r="I212" s="29"/>
      <c r="J212" s="29"/>
      <c r="K212" s="29"/>
      <c r="L212" s="123"/>
      <c r="M212" s="123"/>
      <c r="N212" s="128"/>
      <c r="O212" s="128"/>
      <c r="P212" s="129"/>
      <c r="R212" s="29">
        <v>28</v>
      </c>
      <c r="S212" s="123"/>
      <c r="T212" s="123"/>
      <c r="U212" s="128"/>
      <c r="V212" s="128"/>
      <c r="W212" s="129"/>
      <c r="Y212" s="29">
        <v>39</v>
      </c>
      <c r="Z212" s="123"/>
      <c r="AA212" s="123"/>
      <c r="AB212" s="128"/>
      <c r="AC212" s="128"/>
      <c r="AD212" s="129"/>
    </row>
    <row r="213" spans="1:30">
      <c r="A213" s="29">
        <v>7</v>
      </c>
      <c r="B213" s="123"/>
      <c r="C213" s="123"/>
      <c r="D213" s="128"/>
      <c r="E213" s="128"/>
      <c r="F213" s="129"/>
      <c r="H213" s="29">
        <v>18</v>
      </c>
      <c r="I213" s="29"/>
      <c r="J213" s="29"/>
      <c r="K213" s="29"/>
      <c r="L213" s="123"/>
      <c r="M213" s="123"/>
      <c r="N213" s="128"/>
      <c r="O213" s="128"/>
      <c r="P213" s="129"/>
      <c r="R213" s="29">
        <v>29</v>
      </c>
      <c r="S213" s="123"/>
      <c r="T213" s="123"/>
      <c r="U213" s="128"/>
      <c r="V213" s="128"/>
      <c r="W213" s="129"/>
      <c r="Y213" s="29">
        <v>40</v>
      </c>
      <c r="Z213" s="123"/>
      <c r="AA213" s="123"/>
      <c r="AB213" s="128"/>
      <c r="AC213" s="128"/>
      <c r="AD213" s="129"/>
    </row>
    <row r="214" spans="1:30">
      <c r="A214" s="29">
        <v>8</v>
      </c>
      <c r="B214" s="123"/>
      <c r="C214" s="123"/>
      <c r="D214" s="128"/>
      <c r="E214" s="128"/>
      <c r="F214" s="129"/>
      <c r="H214" s="29">
        <v>19</v>
      </c>
      <c r="I214" s="29"/>
      <c r="J214" s="29"/>
      <c r="K214" s="29"/>
      <c r="L214" s="123"/>
      <c r="M214" s="123"/>
      <c r="N214" s="128"/>
      <c r="O214" s="128"/>
      <c r="P214" s="129" t="s">
        <v>9</v>
      </c>
      <c r="R214" s="29">
        <v>30</v>
      </c>
      <c r="S214" s="123"/>
      <c r="T214" s="123"/>
      <c r="U214" s="128"/>
      <c r="V214" s="128"/>
      <c r="W214" s="129" t="s">
        <v>9</v>
      </c>
      <c r="Y214" s="29">
        <v>41</v>
      </c>
      <c r="Z214" s="123"/>
      <c r="AA214" s="123"/>
      <c r="AB214" s="128"/>
      <c r="AC214" s="128"/>
      <c r="AD214" s="129" t="s">
        <v>9</v>
      </c>
    </row>
    <row r="215" spans="1:30">
      <c r="A215" s="29">
        <v>9</v>
      </c>
      <c r="B215" s="123"/>
      <c r="C215" s="123"/>
      <c r="D215" s="128"/>
      <c r="E215" s="128"/>
      <c r="F215" s="129"/>
      <c r="H215" s="29">
        <v>20</v>
      </c>
      <c r="I215" s="29"/>
      <c r="J215" s="29"/>
      <c r="K215" s="29"/>
      <c r="L215" s="123"/>
      <c r="M215" s="123"/>
      <c r="N215" s="128"/>
      <c r="O215" s="128"/>
      <c r="P215" s="129"/>
      <c r="R215" s="29">
        <v>31</v>
      </c>
      <c r="S215" s="123"/>
      <c r="T215" s="123"/>
      <c r="U215" s="128"/>
      <c r="V215" s="128"/>
      <c r="W215" s="129"/>
      <c r="Y215" s="29">
        <v>42</v>
      </c>
      <c r="Z215" s="123"/>
      <c r="AA215" s="123"/>
      <c r="AB215" s="128"/>
      <c r="AC215" s="128"/>
      <c r="AD215" s="129"/>
    </row>
    <row r="216" spans="1:30">
      <c r="A216" s="29">
        <v>10</v>
      </c>
      <c r="B216" s="123"/>
      <c r="C216" s="123"/>
      <c r="D216" s="128"/>
      <c r="E216" s="128"/>
      <c r="F216" s="129"/>
      <c r="H216" s="29">
        <v>21</v>
      </c>
      <c r="I216" s="29"/>
      <c r="J216" s="29"/>
      <c r="K216" s="29"/>
      <c r="L216" s="123"/>
      <c r="M216" s="123"/>
      <c r="N216" s="128"/>
      <c r="O216" s="128"/>
      <c r="P216" s="129"/>
      <c r="R216" s="29">
        <v>32</v>
      </c>
      <c r="S216" s="123"/>
      <c r="T216" s="123"/>
      <c r="U216" s="128"/>
      <c r="V216" s="128"/>
      <c r="W216" s="129"/>
      <c r="Y216" s="29">
        <v>43</v>
      </c>
      <c r="Z216" s="123"/>
      <c r="AA216" s="123"/>
      <c r="AB216" s="128"/>
      <c r="AC216" s="128"/>
      <c r="AD216" s="129"/>
    </row>
    <row r="217" spans="1:30" ht="13.5" thickBot="1">
      <c r="A217" s="30">
        <v>11</v>
      </c>
      <c r="B217" s="130"/>
      <c r="C217" s="130"/>
      <c r="D217" s="128"/>
      <c r="E217" s="128"/>
      <c r="F217" s="131"/>
      <c r="H217" s="29">
        <v>22</v>
      </c>
      <c r="I217" s="29"/>
      <c r="J217" s="29"/>
      <c r="K217" s="29"/>
      <c r="L217" s="123"/>
      <c r="M217" s="123"/>
      <c r="N217" s="130"/>
      <c r="O217" s="128"/>
      <c r="P217" s="129"/>
      <c r="R217" s="29">
        <v>33</v>
      </c>
      <c r="S217" s="130"/>
      <c r="T217" s="130"/>
      <c r="U217" s="130"/>
      <c r="V217" s="128"/>
      <c r="W217" s="131"/>
      <c r="Y217" s="31"/>
      <c r="Z217" s="33" t="s">
        <v>3</v>
      </c>
      <c r="AA217" s="34"/>
      <c r="AB217" s="34"/>
      <c r="AC217" s="34"/>
      <c r="AD217" s="35">
        <f>SUM(F207:F217)+SUM(P207:P217)+SUM(AD207:AD216)+SUM(W207:W217)</f>
        <v>0</v>
      </c>
    </row>
    <row r="218" spans="1:30">
      <c r="L218" s="3"/>
    </row>
    <row r="219" spans="1:30">
      <c r="L219" s="3"/>
    </row>
    <row r="220" spans="1:30">
      <c r="L220" s="3"/>
    </row>
    <row r="221" spans="1:30">
      <c r="L221" s="3"/>
    </row>
    <row r="222" spans="1:30">
      <c r="L222" s="3"/>
    </row>
    <row r="223" spans="1:30">
      <c r="L223" s="3"/>
    </row>
    <row r="224" spans="1:30" ht="13.5" thickBot="1">
      <c r="L224" s="3"/>
    </row>
    <row r="225" spans="1:30" ht="12.75" customHeight="1">
      <c r="A225" s="24">
        <v>9</v>
      </c>
      <c r="B225" s="25"/>
      <c r="C225" s="523" t="s">
        <v>30</v>
      </c>
      <c r="D225" s="523" t="s">
        <v>139</v>
      </c>
      <c r="E225" s="523" t="s">
        <v>27</v>
      </c>
      <c r="F225" s="523" t="s">
        <v>13</v>
      </c>
      <c r="H225" s="24"/>
      <c r="I225" s="25"/>
      <c r="J225" s="25"/>
      <c r="K225" s="25"/>
      <c r="L225" s="25"/>
      <c r="M225" s="523" t="s">
        <v>30</v>
      </c>
      <c r="N225" s="523" t="s">
        <v>139</v>
      </c>
      <c r="O225" s="523" t="s">
        <v>27</v>
      </c>
      <c r="P225" s="523" t="s">
        <v>13</v>
      </c>
      <c r="R225" s="24">
        <v>9</v>
      </c>
      <c r="S225" s="25"/>
      <c r="T225" s="523" t="s">
        <v>30</v>
      </c>
      <c r="U225" s="523" t="s">
        <v>139</v>
      </c>
      <c r="V225" s="523" t="s">
        <v>27</v>
      </c>
      <c r="W225" s="523" t="s">
        <v>13</v>
      </c>
      <c r="Y225" s="24"/>
      <c r="Z225" s="25"/>
      <c r="AA225" s="523" t="s">
        <v>30</v>
      </c>
      <c r="AB225" s="523" t="s">
        <v>139</v>
      </c>
      <c r="AC225" s="523" t="s">
        <v>27</v>
      </c>
      <c r="AD225" s="523" t="s">
        <v>13</v>
      </c>
    </row>
    <row r="226" spans="1:30" ht="38.25">
      <c r="A226" s="26" t="s">
        <v>7</v>
      </c>
      <c r="B226" s="50" t="str">
        <f>+"מספר אסמכתא "&amp;B11&amp;"         חזרה לטבלה "</f>
        <v xml:space="preserve">מספר אסמכתא          חזרה לטבלה </v>
      </c>
      <c r="C226" s="524"/>
      <c r="D226" s="524"/>
      <c r="E226" s="524"/>
      <c r="F226" s="524"/>
      <c r="H226" s="26" t="s">
        <v>19</v>
      </c>
      <c r="I226" s="28"/>
      <c r="J226" s="28"/>
      <c r="K226" s="28"/>
      <c r="L226" s="50" t="str">
        <f>+"מספר אסמכתא "&amp;B11&amp;"         חזרה לטבלה "</f>
        <v xml:space="preserve">מספר אסמכתא          חזרה לטבלה </v>
      </c>
      <c r="M226" s="524"/>
      <c r="N226" s="524"/>
      <c r="O226" s="524"/>
      <c r="P226" s="524"/>
      <c r="R226" s="26" t="s">
        <v>7</v>
      </c>
      <c r="S226" s="50" t="str">
        <f>+"מספר אסמכתא "&amp;B11&amp;"         חזרה לטבלה "</f>
        <v xml:space="preserve">מספר אסמכתא          חזרה לטבלה </v>
      </c>
      <c r="T226" s="524"/>
      <c r="U226" s="524"/>
      <c r="V226" s="524"/>
      <c r="W226" s="524"/>
      <c r="Y226" s="26" t="s">
        <v>19</v>
      </c>
      <c r="Z226" s="50" t="str">
        <f>+"מספר אסמכתא "&amp;B11&amp;"         חזרה לטבלה "</f>
        <v xml:space="preserve">מספר אסמכתא          חזרה לטבלה </v>
      </c>
      <c r="AA226" s="524"/>
      <c r="AB226" s="524"/>
      <c r="AC226" s="524"/>
      <c r="AD226" s="524"/>
    </row>
    <row r="227" spans="1:30">
      <c r="A227" s="29">
        <v>1</v>
      </c>
      <c r="B227" s="123"/>
      <c r="C227" s="123"/>
      <c r="D227" s="128"/>
      <c r="E227" s="128"/>
      <c r="F227" s="129"/>
      <c r="H227" s="29">
        <v>12</v>
      </c>
      <c r="I227" s="29"/>
      <c r="J227" s="29"/>
      <c r="K227" s="29"/>
      <c r="L227" s="123"/>
      <c r="M227" s="123"/>
      <c r="N227" s="128"/>
      <c r="O227" s="128"/>
      <c r="P227" s="129" t="s">
        <v>9</v>
      </c>
      <c r="R227" s="29">
        <v>23</v>
      </c>
      <c r="S227" s="123"/>
      <c r="T227" s="123"/>
      <c r="U227" s="128"/>
      <c r="V227" s="128"/>
      <c r="W227" s="129"/>
      <c r="Y227" s="29">
        <v>34</v>
      </c>
      <c r="Z227" s="123"/>
      <c r="AA227" s="123"/>
      <c r="AB227" s="128"/>
      <c r="AC227" s="128"/>
      <c r="AD227" s="129" t="s">
        <v>9</v>
      </c>
    </row>
    <row r="228" spans="1:30">
      <c r="A228" s="29">
        <v>2</v>
      </c>
      <c r="B228" s="123"/>
      <c r="C228" s="123"/>
      <c r="D228" s="128"/>
      <c r="E228" s="128"/>
      <c r="F228" s="129"/>
      <c r="H228" s="29">
        <v>13</v>
      </c>
      <c r="I228" s="29"/>
      <c r="J228" s="29"/>
      <c r="K228" s="29"/>
      <c r="L228" s="123"/>
      <c r="M228" s="123"/>
      <c r="N228" s="128"/>
      <c r="O228" s="128"/>
      <c r="P228" s="129"/>
      <c r="R228" s="29">
        <v>24</v>
      </c>
      <c r="S228" s="123"/>
      <c r="T228" s="123"/>
      <c r="U228" s="128"/>
      <c r="V228" s="128"/>
      <c r="W228" s="129"/>
      <c r="Y228" s="29">
        <v>35</v>
      </c>
      <c r="Z228" s="123"/>
      <c r="AA228" s="123"/>
      <c r="AB228" s="128"/>
      <c r="AC228" s="128"/>
      <c r="AD228" s="129"/>
    </row>
    <row r="229" spans="1:30">
      <c r="A229" s="29">
        <v>3</v>
      </c>
      <c r="B229" s="123"/>
      <c r="C229" s="123"/>
      <c r="D229" s="128"/>
      <c r="E229" s="128"/>
      <c r="F229" s="129"/>
      <c r="H229" s="29">
        <v>14</v>
      </c>
      <c r="I229" s="29"/>
      <c r="J229" s="29"/>
      <c r="K229" s="29"/>
      <c r="L229" s="123"/>
      <c r="M229" s="123"/>
      <c r="N229" s="128"/>
      <c r="O229" s="128"/>
      <c r="P229" s="129"/>
      <c r="R229" s="29">
        <v>25</v>
      </c>
      <c r="S229" s="123"/>
      <c r="T229" s="123"/>
      <c r="U229" s="128"/>
      <c r="V229" s="128"/>
      <c r="W229" s="129" t="s">
        <v>9</v>
      </c>
      <c r="Y229" s="29">
        <v>36</v>
      </c>
      <c r="Z229" s="123"/>
      <c r="AA229" s="123"/>
      <c r="AB229" s="128"/>
      <c r="AC229" s="128"/>
      <c r="AD229" s="129"/>
    </row>
    <row r="230" spans="1:30">
      <c r="A230" s="29">
        <v>4</v>
      </c>
      <c r="B230" s="123"/>
      <c r="C230" s="123"/>
      <c r="D230" s="128"/>
      <c r="E230" s="128"/>
      <c r="F230" s="129"/>
      <c r="H230" s="29">
        <v>15</v>
      </c>
      <c r="I230" s="29"/>
      <c r="J230" s="29"/>
      <c r="K230" s="29"/>
      <c r="L230" s="123"/>
      <c r="M230" s="123"/>
      <c r="N230" s="128"/>
      <c r="O230" s="128"/>
      <c r="P230" s="129"/>
      <c r="R230" s="29">
        <v>26</v>
      </c>
      <c r="S230" s="123"/>
      <c r="T230" s="123"/>
      <c r="U230" s="128"/>
      <c r="V230" s="128"/>
      <c r="W230" s="129"/>
      <c r="Y230" s="29">
        <v>37</v>
      </c>
      <c r="Z230" s="123"/>
      <c r="AA230" s="123"/>
      <c r="AB230" s="128"/>
      <c r="AC230" s="128"/>
      <c r="AD230" s="129"/>
    </row>
    <row r="231" spans="1:30">
      <c r="A231" s="29">
        <v>5</v>
      </c>
      <c r="B231" s="123"/>
      <c r="C231" s="123"/>
      <c r="D231" s="128"/>
      <c r="E231" s="128"/>
      <c r="F231" s="129"/>
      <c r="H231" s="29">
        <v>16</v>
      </c>
      <c r="I231" s="29"/>
      <c r="J231" s="29"/>
      <c r="K231" s="29"/>
      <c r="L231" s="123"/>
      <c r="M231" s="123"/>
      <c r="N231" s="128"/>
      <c r="O231" s="128"/>
      <c r="P231" s="129" t="s">
        <v>9</v>
      </c>
      <c r="R231" s="29">
        <v>27</v>
      </c>
      <c r="S231" s="123"/>
      <c r="T231" s="123"/>
      <c r="U231" s="128"/>
      <c r="V231" s="128"/>
      <c r="W231" s="129" t="s">
        <v>9</v>
      </c>
      <c r="Y231" s="29">
        <v>38</v>
      </c>
      <c r="Z231" s="123"/>
      <c r="AA231" s="123"/>
      <c r="AB231" s="128"/>
      <c r="AC231" s="128"/>
      <c r="AD231" s="129" t="s">
        <v>9</v>
      </c>
    </row>
    <row r="232" spans="1:30">
      <c r="A232" s="29">
        <v>6</v>
      </c>
      <c r="B232" s="123"/>
      <c r="C232" s="123"/>
      <c r="D232" s="128"/>
      <c r="E232" s="128"/>
      <c r="F232" s="129"/>
      <c r="H232" s="29">
        <v>17</v>
      </c>
      <c r="I232" s="29"/>
      <c r="J232" s="29"/>
      <c r="K232" s="29"/>
      <c r="L232" s="123"/>
      <c r="M232" s="123"/>
      <c r="N232" s="128"/>
      <c r="O232" s="128"/>
      <c r="P232" s="129"/>
      <c r="R232" s="29">
        <v>28</v>
      </c>
      <c r="S232" s="123"/>
      <c r="T232" s="123"/>
      <c r="U232" s="128"/>
      <c r="V232" s="128"/>
      <c r="W232" s="129"/>
      <c r="Y232" s="29">
        <v>39</v>
      </c>
      <c r="Z232" s="123"/>
      <c r="AA232" s="123"/>
      <c r="AB232" s="128"/>
      <c r="AC232" s="128"/>
      <c r="AD232" s="129"/>
    </row>
    <row r="233" spans="1:30">
      <c r="A233" s="29">
        <v>7</v>
      </c>
      <c r="B233" s="123"/>
      <c r="C233" s="123"/>
      <c r="D233" s="128"/>
      <c r="E233" s="128"/>
      <c r="F233" s="129"/>
      <c r="H233" s="29">
        <v>18</v>
      </c>
      <c r="I233" s="29"/>
      <c r="J233" s="29"/>
      <c r="K233" s="29"/>
      <c r="L233" s="123"/>
      <c r="M233" s="123"/>
      <c r="N233" s="128"/>
      <c r="O233" s="128"/>
      <c r="P233" s="129"/>
      <c r="R233" s="29">
        <v>29</v>
      </c>
      <c r="S233" s="123"/>
      <c r="T233" s="123"/>
      <c r="U233" s="128"/>
      <c r="V233" s="128"/>
      <c r="W233" s="129"/>
      <c r="Y233" s="29">
        <v>40</v>
      </c>
      <c r="Z233" s="123"/>
      <c r="AA233" s="123"/>
      <c r="AB233" s="128"/>
      <c r="AC233" s="128"/>
      <c r="AD233" s="129"/>
    </row>
    <row r="234" spans="1:30">
      <c r="A234" s="29">
        <v>8</v>
      </c>
      <c r="B234" s="123"/>
      <c r="C234" s="123"/>
      <c r="D234" s="128"/>
      <c r="E234" s="128"/>
      <c r="F234" s="129"/>
      <c r="H234" s="29">
        <v>19</v>
      </c>
      <c r="I234" s="29"/>
      <c r="J234" s="29"/>
      <c r="K234" s="29"/>
      <c r="L234" s="123"/>
      <c r="M234" s="123"/>
      <c r="N234" s="128"/>
      <c r="O234" s="128"/>
      <c r="P234" s="129" t="s">
        <v>9</v>
      </c>
      <c r="R234" s="29">
        <v>30</v>
      </c>
      <c r="S234" s="123"/>
      <c r="T234" s="123"/>
      <c r="U234" s="128"/>
      <c r="V234" s="128"/>
      <c r="W234" s="129" t="s">
        <v>9</v>
      </c>
      <c r="Y234" s="29">
        <v>41</v>
      </c>
      <c r="Z234" s="123"/>
      <c r="AA234" s="123"/>
      <c r="AB234" s="128"/>
      <c r="AC234" s="128"/>
      <c r="AD234" s="129" t="s">
        <v>9</v>
      </c>
    </row>
    <row r="235" spans="1:30">
      <c r="A235" s="29">
        <v>9</v>
      </c>
      <c r="B235" s="123"/>
      <c r="C235" s="123"/>
      <c r="D235" s="128"/>
      <c r="E235" s="128"/>
      <c r="F235" s="129"/>
      <c r="H235" s="29">
        <v>20</v>
      </c>
      <c r="I235" s="29"/>
      <c r="J235" s="29"/>
      <c r="K235" s="29"/>
      <c r="L235" s="123"/>
      <c r="M235" s="123"/>
      <c r="N235" s="128"/>
      <c r="O235" s="128"/>
      <c r="P235" s="129"/>
      <c r="R235" s="29">
        <v>31</v>
      </c>
      <c r="S235" s="123"/>
      <c r="T235" s="123"/>
      <c r="U235" s="128"/>
      <c r="V235" s="128"/>
      <c r="W235" s="129"/>
      <c r="Y235" s="29">
        <v>42</v>
      </c>
      <c r="Z235" s="123"/>
      <c r="AA235" s="123"/>
      <c r="AB235" s="128"/>
      <c r="AC235" s="128"/>
      <c r="AD235" s="129"/>
    </row>
    <row r="236" spans="1:30">
      <c r="A236" s="29">
        <v>10</v>
      </c>
      <c r="B236" s="123"/>
      <c r="C236" s="123"/>
      <c r="D236" s="128"/>
      <c r="E236" s="128"/>
      <c r="F236" s="129"/>
      <c r="H236" s="29">
        <v>21</v>
      </c>
      <c r="I236" s="29"/>
      <c r="J236" s="29"/>
      <c r="K236" s="29"/>
      <c r="L236" s="123"/>
      <c r="M236" s="123"/>
      <c r="N236" s="128"/>
      <c r="O236" s="128"/>
      <c r="P236" s="129"/>
      <c r="R236" s="29">
        <v>32</v>
      </c>
      <c r="S236" s="123"/>
      <c r="T236" s="123"/>
      <c r="U236" s="128"/>
      <c r="V236" s="128"/>
      <c r="W236" s="129"/>
      <c r="Y236" s="29">
        <v>43</v>
      </c>
      <c r="Z236" s="123"/>
      <c r="AA236" s="123"/>
      <c r="AB236" s="128"/>
      <c r="AC236" s="128"/>
      <c r="AD236" s="129"/>
    </row>
    <row r="237" spans="1:30" ht="13.5" thickBot="1">
      <c r="A237" s="30">
        <v>11</v>
      </c>
      <c r="B237" s="130"/>
      <c r="C237" s="130"/>
      <c r="D237" s="128"/>
      <c r="E237" s="128"/>
      <c r="F237" s="131"/>
      <c r="H237" s="29">
        <v>22</v>
      </c>
      <c r="I237" s="29"/>
      <c r="J237" s="29"/>
      <c r="K237" s="29"/>
      <c r="L237" s="123"/>
      <c r="M237" s="123"/>
      <c r="N237" s="130"/>
      <c r="O237" s="128"/>
      <c r="P237" s="129"/>
      <c r="R237" s="29">
        <v>33</v>
      </c>
      <c r="S237" s="130"/>
      <c r="T237" s="130"/>
      <c r="U237" s="130"/>
      <c r="V237" s="128"/>
      <c r="W237" s="131"/>
      <c r="Y237" s="31"/>
      <c r="Z237" s="33" t="s">
        <v>3</v>
      </c>
      <c r="AA237" s="34"/>
      <c r="AB237" s="34"/>
      <c r="AC237" s="34"/>
      <c r="AD237" s="35">
        <f>SUM(F227:F237)+SUM(P227:P237)+SUM(AD227:AD236)+SUM(W227:W237)</f>
        <v>0</v>
      </c>
    </row>
    <row r="238" spans="1:30">
      <c r="L238" s="3"/>
    </row>
    <row r="239" spans="1:30">
      <c r="L239" s="3"/>
    </row>
    <row r="240" spans="1:30">
      <c r="L240" s="3"/>
    </row>
    <row r="241" spans="1:30">
      <c r="L241" s="3"/>
    </row>
    <row r="242" spans="1:30">
      <c r="L242" s="3"/>
    </row>
    <row r="243" spans="1:30">
      <c r="L243" s="3"/>
    </row>
    <row r="244" spans="1:30" ht="13.5" thickBot="1">
      <c r="L244" s="3"/>
    </row>
    <row r="245" spans="1:30" ht="12.75" customHeight="1">
      <c r="A245" s="24">
        <v>10</v>
      </c>
      <c r="B245" s="25"/>
      <c r="C245" s="523" t="s">
        <v>30</v>
      </c>
      <c r="D245" s="523" t="s">
        <v>139</v>
      </c>
      <c r="E245" s="523" t="s">
        <v>27</v>
      </c>
      <c r="F245" s="523" t="s">
        <v>13</v>
      </c>
      <c r="H245" s="24"/>
      <c r="I245" s="25"/>
      <c r="J245" s="25"/>
      <c r="K245" s="25"/>
      <c r="L245" s="25"/>
      <c r="M245" s="523" t="s">
        <v>30</v>
      </c>
      <c r="N245" s="523" t="s">
        <v>139</v>
      </c>
      <c r="O245" s="523" t="s">
        <v>27</v>
      </c>
      <c r="P245" s="523" t="s">
        <v>13</v>
      </c>
      <c r="R245" s="24">
        <v>10</v>
      </c>
      <c r="S245" s="25"/>
      <c r="T245" s="523" t="s">
        <v>30</v>
      </c>
      <c r="U245" s="523" t="s">
        <v>139</v>
      </c>
      <c r="V245" s="523" t="s">
        <v>27</v>
      </c>
      <c r="W245" s="523" t="s">
        <v>13</v>
      </c>
      <c r="Y245" s="24"/>
      <c r="Z245" s="25"/>
      <c r="AA245" s="523" t="s">
        <v>30</v>
      </c>
      <c r="AB245" s="523" t="s">
        <v>139</v>
      </c>
      <c r="AC245" s="523" t="s">
        <v>27</v>
      </c>
      <c r="AD245" s="523" t="s">
        <v>13</v>
      </c>
    </row>
    <row r="246" spans="1:30" ht="38.25">
      <c r="A246" s="26" t="s">
        <v>7</v>
      </c>
      <c r="B246" s="50" t="str">
        <f>+"מספר אסמכתא "&amp;$B12&amp;"         חזרה לטבלה "</f>
        <v xml:space="preserve">מספר אסמכתא          חזרה לטבלה </v>
      </c>
      <c r="C246" s="524"/>
      <c r="D246" s="524"/>
      <c r="E246" s="524"/>
      <c r="F246" s="524"/>
      <c r="H246" s="26" t="s">
        <v>19</v>
      </c>
      <c r="I246" s="28"/>
      <c r="J246" s="28"/>
      <c r="K246" s="28"/>
      <c r="L246" s="50" t="str">
        <f>+"מספר אסמכתא "&amp;B12&amp;"         חזרה לטבלה "</f>
        <v xml:space="preserve">מספר אסמכתא          חזרה לטבלה </v>
      </c>
      <c r="M246" s="524"/>
      <c r="N246" s="524"/>
      <c r="O246" s="524"/>
      <c r="P246" s="524"/>
      <c r="R246" s="26" t="s">
        <v>7</v>
      </c>
      <c r="S246" s="50" t="str">
        <f>+"מספר אסמכתא "&amp;$B12&amp;"         חזרה לטבלה "</f>
        <v xml:space="preserve">מספר אסמכתא          חזרה לטבלה </v>
      </c>
      <c r="T246" s="524"/>
      <c r="U246" s="524"/>
      <c r="V246" s="524"/>
      <c r="W246" s="524"/>
      <c r="Y246" s="26" t="s">
        <v>19</v>
      </c>
      <c r="Z246" s="50" t="str">
        <f>+"מספר אסמכתא "&amp;B12&amp;"         חזרה לטבלה "</f>
        <v xml:space="preserve">מספר אסמכתא          חזרה לטבלה </v>
      </c>
      <c r="AA246" s="524"/>
      <c r="AB246" s="524"/>
      <c r="AC246" s="524"/>
      <c r="AD246" s="524"/>
    </row>
    <row r="247" spans="1:30">
      <c r="A247" s="29">
        <v>1</v>
      </c>
      <c r="B247" s="123"/>
      <c r="C247" s="123"/>
      <c r="D247" s="128"/>
      <c r="E247" s="128"/>
      <c r="F247" s="129"/>
      <c r="H247" s="29">
        <v>12</v>
      </c>
      <c r="I247" s="29"/>
      <c r="J247" s="29"/>
      <c r="K247" s="29"/>
      <c r="L247" s="123"/>
      <c r="M247" s="123"/>
      <c r="N247" s="128"/>
      <c r="O247" s="128"/>
      <c r="P247" s="129" t="s">
        <v>9</v>
      </c>
      <c r="R247" s="29">
        <v>23</v>
      </c>
      <c r="S247" s="123"/>
      <c r="T247" s="123"/>
      <c r="U247" s="128"/>
      <c r="V247" s="128"/>
      <c r="W247" s="129"/>
      <c r="Y247" s="29">
        <v>34</v>
      </c>
      <c r="Z247" s="123"/>
      <c r="AA247" s="123"/>
      <c r="AB247" s="128"/>
      <c r="AC247" s="128"/>
      <c r="AD247" s="129" t="s">
        <v>9</v>
      </c>
    </row>
    <row r="248" spans="1:30">
      <c r="A248" s="29">
        <v>2</v>
      </c>
      <c r="B248" s="123"/>
      <c r="C248" s="123"/>
      <c r="D248" s="128"/>
      <c r="E248" s="128"/>
      <c r="F248" s="129"/>
      <c r="H248" s="29">
        <v>13</v>
      </c>
      <c r="I248" s="29"/>
      <c r="J248" s="29"/>
      <c r="K248" s="29"/>
      <c r="L248" s="123"/>
      <c r="M248" s="123"/>
      <c r="N248" s="128"/>
      <c r="O248" s="128"/>
      <c r="P248" s="129"/>
      <c r="R248" s="29">
        <v>24</v>
      </c>
      <c r="S248" s="123"/>
      <c r="T248" s="123"/>
      <c r="U248" s="128"/>
      <c r="V248" s="128"/>
      <c r="W248" s="129"/>
      <c r="Y248" s="29">
        <v>35</v>
      </c>
      <c r="Z248" s="123"/>
      <c r="AA248" s="123"/>
      <c r="AB248" s="128"/>
      <c r="AC248" s="128"/>
      <c r="AD248" s="129"/>
    </row>
    <row r="249" spans="1:30">
      <c r="A249" s="29">
        <v>3</v>
      </c>
      <c r="B249" s="123"/>
      <c r="C249" s="123"/>
      <c r="D249" s="128"/>
      <c r="E249" s="128"/>
      <c r="F249" s="129"/>
      <c r="H249" s="29">
        <v>14</v>
      </c>
      <c r="I249" s="29"/>
      <c r="J249" s="29"/>
      <c r="K249" s="29"/>
      <c r="L249" s="123"/>
      <c r="M249" s="123"/>
      <c r="N249" s="128"/>
      <c r="O249" s="128"/>
      <c r="P249" s="129"/>
      <c r="R249" s="29">
        <v>25</v>
      </c>
      <c r="S249" s="123"/>
      <c r="T249" s="123"/>
      <c r="U249" s="128"/>
      <c r="V249" s="128"/>
      <c r="W249" s="129" t="s">
        <v>9</v>
      </c>
      <c r="Y249" s="29">
        <v>36</v>
      </c>
      <c r="Z249" s="123"/>
      <c r="AA249" s="123"/>
      <c r="AB249" s="128"/>
      <c r="AC249" s="128"/>
      <c r="AD249" s="129"/>
    </row>
    <row r="250" spans="1:30">
      <c r="A250" s="29">
        <v>4</v>
      </c>
      <c r="B250" s="123"/>
      <c r="C250" s="123"/>
      <c r="D250" s="128"/>
      <c r="E250" s="128"/>
      <c r="F250" s="129"/>
      <c r="H250" s="29">
        <v>15</v>
      </c>
      <c r="I250" s="29"/>
      <c r="J250" s="29"/>
      <c r="K250" s="29"/>
      <c r="L250" s="123"/>
      <c r="M250" s="123"/>
      <c r="N250" s="128"/>
      <c r="O250" s="128"/>
      <c r="P250" s="129"/>
      <c r="R250" s="29">
        <v>26</v>
      </c>
      <c r="S250" s="123"/>
      <c r="T250" s="123"/>
      <c r="U250" s="128"/>
      <c r="V250" s="128"/>
      <c r="W250" s="129"/>
      <c r="Y250" s="29">
        <v>37</v>
      </c>
      <c r="Z250" s="123"/>
      <c r="AA250" s="123"/>
      <c r="AB250" s="128"/>
      <c r="AC250" s="128"/>
      <c r="AD250" s="129"/>
    </row>
    <row r="251" spans="1:30">
      <c r="A251" s="29">
        <v>5</v>
      </c>
      <c r="B251" s="123"/>
      <c r="C251" s="123"/>
      <c r="D251" s="128"/>
      <c r="E251" s="128"/>
      <c r="F251" s="129"/>
      <c r="H251" s="29">
        <v>16</v>
      </c>
      <c r="I251" s="29"/>
      <c r="J251" s="29"/>
      <c r="K251" s="29"/>
      <c r="L251" s="123"/>
      <c r="M251" s="123"/>
      <c r="N251" s="128"/>
      <c r="O251" s="128"/>
      <c r="P251" s="129" t="s">
        <v>9</v>
      </c>
      <c r="R251" s="29">
        <v>27</v>
      </c>
      <c r="S251" s="123"/>
      <c r="T251" s="123"/>
      <c r="U251" s="128"/>
      <c r="V251" s="128"/>
      <c r="W251" s="129" t="s">
        <v>9</v>
      </c>
      <c r="Y251" s="29">
        <v>38</v>
      </c>
      <c r="Z251" s="123"/>
      <c r="AA251" s="123"/>
      <c r="AB251" s="128"/>
      <c r="AC251" s="128"/>
      <c r="AD251" s="129" t="s">
        <v>9</v>
      </c>
    </row>
    <row r="252" spans="1:30">
      <c r="A252" s="29">
        <v>6</v>
      </c>
      <c r="B252" s="123"/>
      <c r="C252" s="123"/>
      <c r="D252" s="128"/>
      <c r="E252" s="128"/>
      <c r="F252" s="129"/>
      <c r="H252" s="29">
        <v>17</v>
      </c>
      <c r="I252" s="29"/>
      <c r="J252" s="29"/>
      <c r="K252" s="29"/>
      <c r="L252" s="123"/>
      <c r="M252" s="123"/>
      <c r="N252" s="128"/>
      <c r="O252" s="128"/>
      <c r="P252" s="129"/>
      <c r="R252" s="29">
        <v>28</v>
      </c>
      <c r="S252" s="123"/>
      <c r="T252" s="123"/>
      <c r="U252" s="128"/>
      <c r="V252" s="128"/>
      <c r="W252" s="129"/>
      <c r="Y252" s="29">
        <v>39</v>
      </c>
      <c r="Z252" s="123"/>
      <c r="AA252" s="123"/>
      <c r="AB252" s="128"/>
      <c r="AC252" s="128"/>
      <c r="AD252" s="129"/>
    </row>
    <row r="253" spans="1:30">
      <c r="A253" s="29">
        <v>7</v>
      </c>
      <c r="B253" s="123"/>
      <c r="C253" s="123"/>
      <c r="D253" s="128"/>
      <c r="E253" s="128"/>
      <c r="F253" s="129"/>
      <c r="H253" s="29">
        <v>18</v>
      </c>
      <c r="I253" s="29"/>
      <c r="J253" s="29"/>
      <c r="K253" s="29"/>
      <c r="L253" s="123"/>
      <c r="M253" s="123"/>
      <c r="N253" s="128"/>
      <c r="O253" s="128"/>
      <c r="P253" s="129"/>
      <c r="R253" s="29">
        <v>29</v>
      </c>
      <c r="S253" s="123"/>
      <c r="T253" s="123"/>
      <c r="U253" s="128"/>
      <c r="V253" s="128"/>
      <c r="W253" s="129"/>
      <c r="Y253" s="29">
        <v>40</v>
      </c>
      <c r="Z253" s="123"/>
      <c r="AA253" s="123"/>
      <c r="AB253" s="128"/>
      <c r="AC253" s="128"/>
      <c r="AD253" s="129"/>
    </row>
    <row r="254" spans="1:30">
      <c r="A254" s="29">
        <v>8</v>
      </c>
      <c r="B254" s="123"/>
      <c r="C254" s="123"/>
      <c r="D254" s="128"/>
      <c r="E254" s="128"/>
      <c r="F254" s="129"/>
      <c r="H254" s="29">
        <v>19</v>
      </c>
      <c r="I254" s="29"/>
      <c r="J254" s="29"/>
      <c r="K254" s="29"/>
      <c r="L254" s="123"/>
      <c r="M254" s="123"/>
      <c r="N254" s="128"/>
      <c r="O254" s="128"/>
      <c r="P254" s="129" t="s">
        <v>9</v>
      </c>
      <c r="R254" s="29">
        <v>30</v>
      </c>
      <c r="S254" s="123"/>
      <c r="T254" s="123"/>
      <c r="U254" s="128"/>
      <c r="V254" s="128"/>
      <c r="W254" s="129" t="s">
        <v>9</v>
      </c>
      <c r="Y254" s="29">
        <v>41</v>
      </c>
      <c r="Z254" s="123"/>
      <c r="AA254" s="123"/>
      <c r="AB254" s="128"/>
      <c r="AC254" s="128"/>
      <c r="AD254" s="129" t="s">
        <v>9</v>
      </c>
    </row>
    <row r="255" spans="1:30">
      <c r="A255" s="29">
        <v>9</v>
      </c>
      <c r="B255" s="123"/>
      <c r="C255" s="123"/>
      <c r="D255" s="128"/>
      <c r="E255" s="128"/>
      <c r="F255" s="129"/>
      <c r="H255" s="29">
        <v>20</v>
      </c>
      <c r="I255" s="29"/>
      <c r="J255" s="29"/>
      <c r="K255" s="29"/>
      <c r="L255" s="123"/>
      <c r="M255" s="123"/>
      <c r="N255" s="128"/>
      <c r="O255" s="128"/>
      <c r="P255" s="129"/>
      <c r="R255" s="29">
        <v>31</v>
      </c>
      <c r="S255" s="123"/>
      <c r="T255" s="123"/>
      <c r="U255" s="128"/>
      <c r="V255" s="128"/>
      <c r="W255" s="129"/>
      <c r="Y255" s="29">
        <v>42</v>
      </c>
      <c r="Z255" s="123"/>
      <c r="AA255" s="123"/>
      <c r="AB255" s="128"/>
      <c r="AC255" s="128"/>
      <c r="AD255" s="129"/>
    </row>
    <row r="256" spans="1:30">
      <c r="A256" s="29">
        <v>10</v>
      </c>
      <c r="B256" s="123"/>
      <c r="C256" s="123"/>
      <c r="D256" s="128"/>
      <c r="E256" s="128"/>
      <c r="F256" s="129"/>
      <c r="H256" s="29">
        <v>21</v>
      </c>
      <c r="I256" s="29"/>
      <c r="J256" s="29"/>
      <c r="K256" s="29"/>
      <c r="L256" s="123"/>
      <c r="M256" s="123"/>
      <c r="N256" s="128"/>
      <c r="O256" s="128"/>
      <c r="P256" s="129"/>
      <c r="R256" s="29">
        <v>32</v>
      </c>
      <c r="S256" s="123"/>
      <c r="T256" s="123"/>
      <c r="U256" s="128"/>
      <c r="V256" s="128"/>
      <c r="W256" s="129"/>
      <c r="Y256" s="29">
        <v>43</v>
      </c>
      <c r="Z256" s="123"/>
      <c r="AA256" s="123"/>
      <c r="AB256" s="128"/>
      <c r="AC256" s="128"/>
      <c r="AD256" s="129"/>
    </row>
    <row r="257" spans="1:30" ht="13.5" thickBot="1">
      <c r="A257" s="30">
        <v>11</v>
      </c>
      <c r="B257" s="130"/>
      <c r="C257" s="130"/>
      <c r="D257" s="128"/>
      <c r="E257" s="128"/>
      <c r="F257" s="131"/>
      <c r="H257" s="29">
        <v>22</v>
      </c>
      <c r="I257" s="29"/>
      <c r="J257" s="29"/>
      <c r="K257" s="29"/>
      <c r="L257" s="123"/>
      <c r="M257" s="123"/>
      <c r="N257" s="130"/>
      <c r="O257" s="128"/>
      <c r="P257" s="129"/>
      <c r="R257" s="29">
        <v>33</v>
      </c>
      <c r="S257" s="130"/>
      <c r="T257" s="130"/>
      <c r="U257" s="130"/>
      <c r="V257" s="128"/>
      <c r="W257" s="131"/>
      <c r="Y257" s="31"/>
      <c r="Z257" s="33" t="s">
        <v>3</v>
      </c>
      <c r="AA257" s="34"/>
      <c r="AB257" s="34"/>
      <c r="AC257" s="34"/>
      <c r="AD257" s="35">
        <f>SUM(F247:F257)+SUM(P247:P257)+SUM(AD247:AD256)+SUM(W247:W257)</f>
        <v>0</v>
      </c>
    </row>
    <row r="258" spans="1:30">
      <c r="L258" s="3"/>
    </row>
    <row r="259" spans="1:30">
      <c r="L259" s="3"/>
    </row>
    <row r="260" spans="1:30">
      <c r="L260" s="3"/>
    </row>
    <row r="261" spans="1:30">
      <c r="L261" s="3"/>
    </row>
    <row r="262" spans="1:30">
      <c r="L262" s="3"/>
    </row>
    <row r="263" spans="1:30">
      <c r="L263" s="3"/>
    </row>
    <row r="264" spans="1:30" ht="13.5" thickBot="1">
      <c r="L264" s="3"/>
    </row>
    <row r="265" spans="1:30" ht="12.75" customHeight="1">
      <c r="A265" s="24">
        <v>11</v>
      </c>
      <c r="B265" s="25"/>
      <c r="C265" s="523" t="s">
        <v>30</v>
      </c>
      <c r="D265" s="523" t="s">
        <v>139</v>
      </c>
      <c r="E265" s="523" t="s">
        <v>27</v>
      </c>
      <c r="F265" s="523" t="s">
        <v>13</v>
      </c>
      <c r="H265" s="24"/>
      <c r="I265" s="25"/>
      <c r="J265" s="25"/>
      <c r="K265" s="25"/>
      <c r="L265" s="25"/>
      <c r="M265" s="523" t="s">
        <v>30</v>
      </c>
      <c r="N265" s="523" t="s">
        <v>139</v>
      </c>
      <c r="O265" s="523" t="s">
        <v>27</v>
      </c>
      <c r="P265" s="523" t="s">
        <v>13</v>
      </c>
      <c r="R265" s="24">
        <v>11</v>
      </c>
      <c r="S265" s="25"/>
      <c r="T265" s="523" t="s">
        <v>30</v>
      </c>
      <c r="U265" s="523" t="s">
        <v>139</v>
      </c>
      <c r="V265" s="523" t="s">
        <v>27</v>
      </c>
      <c r="W265" s="523" t="s">
        <v>13</v>
      </c>
      <c r="Y265" s="24"/>
      <c r="Z265" s="25"/>
      <c r="AA265" s="523" t="s">
        <v>30</v>
      </c>
      <c r="AB265" s="523" t="s">
        <v>139</v>
      </c>
      <c r="AC265" s="523" t="s">
        <v>27</v>
      </c>
      <c r="AD265" s="523" t="s">
        <v>13</v>
      </c>
    </row>
    <row r="266" spans="1:30" ht="38.25">
      <c r="A266" s="26" t="s">
        <v>7</v>
      </c>
      <c r="B266" s="50" t="str">
        <f>+"מספר אסמכתא "&amp;B13&amp;"         חזרה לטבלה "</f>
        <v xml:space="preserve">מספר אסמכתא          חזרה לטבלה </v>
      </c>
      <c r="C266" s="524"/>
      <c r="D266" s="524"/>
      <c r="E266" s="524"/>
      <c r="F266" s="524"/>
      <c r="H266" s="26" t="s">
        <v>19</v>
      </c>
      <c r="I266" s="28"/>
      <c r="J266" s="28"/>
      <c r="K266" s="28"/>
      <c r="L266" s="50" t="str">
        <f>+"מספר אסמכתא "&amp;B13&amp;"         חזרה לטבלה "</f>
        <v xml:space="preserve">מספר אסמכתא          חזרה לטבלה </v>
      </c>
      <c r="M266" s="524"/>
      <c r="N266" s="524"/>
      <c r="O266" s="524"/>
      <c r="P266" s="524"/>
      <c r="R266" s="26" t="s">
        <v>7</v>
      </c>
      <c r="S266" s="50" t="str">
        <f>+"מספר אסמכתא "&amp;B13&amp;"         חזרה לטבלה "</f>
        <v xml:space="preserve">מספר אסמכתא          חזרה לטבלה </v>
      </c>
      <c r="T266" s="524"/>
      <c r="U266" s="524"/>
      <c r="V266" s="524"/>
      <c r="W266" s="524"/>
      <c r="Y266" s="26" t="s">
        <v>19</v>
      </c>
      <c r="Z266" s="50" t="str">
        <f>+"מספר אסמכתא "&amp;B13&amp;"         חזרה לטבלה "</f>
        <v xml:space="preserve">מספר אסמכתא          חזרה לטבלה </v>
      </c>
      <c r="AA266" s="524"/>
      <c r="AB266" s="524"/>
      <c r="AC266" s="524"/>
      <c r="AD266" s="524"/>
    </row>
    <row r="267" spans="1:30">
      <c r="A267" s="29">
        <v>1</v>
      </c>
      <c r="B267" s="123"/>
      <c r="C267" s="123"/>
      <c r="D267" s="128"/>
      <c r="E267" s="128"/>
      <c r="F267" s="129" t="s">
        <v>9</v>
      </c>
      <c r="H267" s="29">
        <v>12</v>
      </c>
      <c r="I267" s="29"/>
      <c r="J267" s="29"/>
      <c r="K267" s="29"/>
      <c r="L267" s="123"/>
      <c r="M267" s="123"/>
      <c r="N267" s="128"/>
      <c r="O267" s="128"/>
      <c r="P267" s="129" t="s">
        <v>9</v>
      </c>
      <c r="R267" s="29">
        <v>23</v>
      </c>
      <c r="S267" s="123"/>
      <c r="T267" s="123"/>
      <c r="U267" s="128"/>
      <c r="V267" s="128"/>
      <c r="W267" s="129"/>
      <c r="Y267" s="29">
        <v>34</v>
      </c>
      <c r="Z267" s="123"/>
      <c r="AA267" s="123"/>
      <c r="AB267" s="128"/>
      <c r="AC267" s="128"/>
      <c r="AD267" s="129" t="s">
        <v>9</v>
      </c>
    </row>
    <row r="268" spans="1:30">
      <c r="A268" s="29">
        <v>2</v>
      </c>
      <c r="B268" s="123"/>
      <c r="C268" s="123"/>
      <c r="D268" s="128"/>
      <c r="E268" s="128"/>
      <c r="F268" s="129"/>
      <c r="H268" s="29">
        <v>13</v>
      </c>
      <c r="I268" s="29"/>
      <c r="J268" s="29"/>
      <c r="K268" s="29"/>
      <c r="L268" s="123"/>
      <c r="M268" s="123"/>
      <c r="N268" s="128"/>
      <c r="O268" s="128"/>
      <c r="P268" s="129"/>
      <c r="R268" s="29">
        <v>24</v>
      </c>
      <c r="S268" s="123"/>
      <c r="T268" s="123"/>
      <c r="U268" s="128"/>
      <c r="V268" s="128"/>
      <c r="W268" s="129"/>
      <c r="Y268" s="29">
        <v>35</v>
      </c>
      <c r="Z268" s="123"/>
      <c r="AA268" s="123"/>
      <c r="AB268" s="128"/>
      <c r="AC268" s="128"/>
      <c r="AD268" s="129"/>
    </row>
    <row r="269" spans="1:30">
      <c r="A269" s="29">
        <v>3</v>
      </c>
      <c r="B269" s="123"/>
      <c r="C269" s="123"/>
      <c r="D269" s="128"/>
      <c r="E269" s="128"/>
      <c r="F269" s="129"/>
      <c r="H269" s="29">
        <v>14</v>
      </c>
      <c r="I269" s="29"/>
      <c r="J269" s="29"/>
      <c r="K269" s="29"/>
      <c r="L269" s="123"/>
      <c r="M269" s="123"/>
      <c r="N269" s="128"/>
      <c r="O269" s="128"/>
      <c r="P269" s="129"/>
      <c r="R269" s="29">
        <v>25</v>
      </c>
      <c r="S269" s="123"/>
      <c r="T269" s="123"/>
      <c r="U269" s="128"/>
      <c r="V269" s="128"/>
      <c r="W269" s="129" t="s">
        <v>9</v>
      </c>
      <c r="Y269" s="29">
        <v>36</v>
      </c>
      <c r="Z269" s="123"/>
      <c r="AA269" s="123"/>
      <c r="AB269" s="128"/>
      <c r="AC269" s="128"/>
      <c r="AD269" s="129"/>
    </row>
    <row r="270" spans="1:30">
      <c r="A270" s="29">
        <v>4</v>
      </c>
      <c r="B270" s="123"/>
      <c r="C270" s="123"/>
      <c r="D270" s="128"/>
      <c r="E270" s="128"/>
      <c r="F270" s="129" t="s">
        <v>9</v>
      </c>
      <c r="H270" s="29">
        <v>15</v>
      </c>
      <c r="I270" s="29"/>
      <c r="J270" s="29"/>
      <c r="K270" s="29"/>
      <c r="L270" s="123"/>
      <c r="M270" s="123"/>
      <c r="N270" s="128"/>
      <c r="O270" s="128"/>
      <c r="P270" s="129"/>
      <c r="R270" s="29">
        <v>26</v>
      </c>
      <c r="S270" s="123"/>
      <c r="T270" s="123"/>
      <c r="U270" s="128"/>
      <c r="V270" s="128"/>
      <c r="W270" s="129"/>
      <c r="Y270" s="29">
        <v>37</v>
      </c>
      <c r="Z270" s="123"/>
      <c r="AA270" s="123"/>
      <c r="AB270" s="128"/>
      <c r="AC270" s="128"/>
      <c r="AD270" s="129"/>
    </row>
    <row r="271" spans="1:30">
      <c r="A271" s="29">
        <v>5</v>
      </c>
      <c r="B271" s="123"/>
      <c r="C271" s="123"/>
      <c r="D271" s="128"/>
      <c r="E271" s="128"/>
      <c r="F271" s="129"/>
      <c r="H271" s="29">
        <v>16</v>
      </c>
      <c r="I271" s="29"/>
      <c r="J271" s="29"/>
      <c r="K271" s="29"/>
      <c r="L271" s="123"/>
      <c r="M271" s="123"/>
      <c r="N271" s="128"/>
      <c r="O271" s="128"/>
      <c r="P271" s="129" t="s">
        <v>9</v>
      </c>
      <c r="R271" s="29">
        <v>27</v>
      </c>
      <c r="S271" s="123"/>
      <c r="T271" s="123"/>
      <c r="U271" s="128"/>
      <c r="V271" s="128"/>
      <c r="W271" s="129" t="s">
        <v>9</v>
      </c>
      <c r="Y271" s="29">
        <v>38</v>
      </c>
      <c r="Z271" s="123"/>
      <c r="AA271" s="123"/>
      <c r="AB271" s="128"/>
      <c r="AC271" s="128"/>
      <c r="AD271" s="129" t="s">
        <v>9</v>
      </c>
    </row>
    <row r="272" spans="1:30">
      <c r="A272" s="29">
        <v>6</v>
      </c>
      <c r="B272" s="123"/>
      <c r="C272" s="123"/>
      <c r="D272" s="128"/>
      <c r="E272" s="128"/>
      <c r="F272" s="129" t="s">
        <v>9</v>
      </c>
      <c r="H272" s="29">
        <v>17</v>
      </c>
      <c r="I272" s="29"/>
      <c r="J272" s="29"/>
      <c r="K272" s="29"/>
      <c r="L272" s="123"/>
      <c r="M272" s="123"/>
      <c r="N272" s="128"/>
      <c r="O272" s="128"/>
      <c r="P272" s="129"/>
      <c r="R272" s="29">
        <v>28</v>
      </c>
      <c r="S272" s="123"/>
      <c r="T272" s="123"/>
      <c r="U272" s="128"/>
      <c r="V272" s="128"/>
      <c r="W272" s="129"/>
      <c r="Y272" s="29">
        <v>39</v>
      </c>
      <c r="Z272" s="123"/>
      <c r="AA272" s="123"/>
      <c r="AB272" s="128"/>
      <c r="AC272" s="128"/>
      <c r="AD272" s="129"/>
    </row>
    <row r="273" spans="1:30">
      <c r="A273" s="29">
        <v>7</v>
      </c>
      <c r="B273" s="123"/>
      <c r="C273" s="123"/>
      <c r="D273" s="128"/>
      <c r="E273" s="128"/>
      <c r="F273" s="129"/>
      <c r="H273" s="29">
        <v>18</v>
      </c>
      <c r="I273" s="29"/>
      <c r="J273" s="29"/>
      <c r="K273" s="29"/>
      <c r="L273" s="123"/>
      <c r="M273" s="123"/>
      <c r="N273" s="128"/>
      <c r="O273" s="128"/>
      <c r="P273" s="129"/>
      <c r="R273" s="29">
        <v>29</v>
      </c>
      <c r="S273" s="123"/>
      <c r="T273" s="123"/>
      <c r="U273" s="128"/>
      <c r="V273" s="128"/>
      <c r="W273" s="129"/>
      <c r="Y273" s="29">
        <v>40</v>
      </c>
      <c r="Z273" s="123"/>
      <c r="AA273" s="123"/>
      <c r="AB273" s="128"/>
      <c r="AC273" s="128"/>
      <c r="AD273" s="129"/>
    </row>
    <row r="274" spans="1:30">
      <c r="A274" s="29">
        <v>8</v>
      </c>
      <c r="B274" s="123"/>
      <c r="C274" s="123"/>
      <c r="D274" s="128"/>
      <c r="E274" s="128"/>
      <c r="F274" s="129"/>
      <c r="H274" s="29">
        <v>19</v>
      </c>
      <c r="I274" s="29"/>
      <c r="J274" s="29"/>
      <c r="K274" s="29"/>
      <c r="L274" s="123"/>
      <c r="M274" s="123"/>
      <c r="N274" s="128"/>
      <c r="O274" s="128"/>
      <c r="P274" s="129" t="s">
        <v>9</v>
      </c>
      <c r="R274" s="29">
        <v>30</v>
      </c>
      <c r="S274" s="123"/>
      <c r="T274" s="123"/>
      <c r="U274" s="128"/>
      <c r="V274" s="128"/>
      <c r="W274" s="129" t="s">
        <v>9</v>
      </c>
      <c r="Y274" s="29">
        <v>41</v>
      </c>
      <c r="Z274" s="123"/>
      <c r="AA274" s="123"/>
      <c r="AB274" s="128"/>
      <c r="AC274" s="128"/>
      <c r="AD274" s="129" t="s">
        <v>9</v>
      </c>
    </row>
    <row r="275" spans="1:30">
      <c r="A275" s="29">
        <v>9</v>
      </c>
      <c r="B275" s="123"/>
      <c r="C275" s="123"/>
      <c r="D275" s="128"/>
      <c r="E275" s="128"/>
      <c r="F275" s="129"/>
      <c r="H275" s="29">
        <v>20</v>
      </c>
      <c r="I275" s="29"/>
      <c r="J275" s="29"/>
      <c r="K275" s="29"/>
      <c r="L275" s="123"/>
      <c r="M275" s="123"/>
      <c r="N275" s="128"/>
      <c r="O275" s="128"/>
      <c r="P275" s="129"/>
      <c r="R275" s="29">
        <v>31</v>
      </c>
      <c r="S275" s="123"/>
      <c r="T275" s="123"/>
      <c r="U275" s="128"/>
      <c r="V275" s="128"/>
      <c r="W275" s="129"/>
      <c r="Y275" s="29">
        <v>42</v>
      </c>
      <c r="Z275" s="123"/>
      <c r="AA275" s="123"/>
      <c r="AB275" s="128"/>
      <c r="AC275" s="128"/>
      <c r="AD275" s="129"/>
    </row>
    <row r="276" spans="1:30">
      <c r="A276" s="29">
        <v>10</v>
      </c>
      <c r="B276" s="123"/>
      <c r="C276" s="123"/>
      <c r="D276" s="128"/>
      <c r="E276" s="128"/>
      <c r="F276" s="129"/>
      <c r="H276" s="29">
        <v>21</v>
      </c>
      <c r="I276" s="29"/>
      <c r="J276" s="29"/>
      <c r="K276" s="29"/>
      <c r="L276" s="123"/>
      <c r="M276" s="123"/>
      <c r="N276" s="128"/>
      <c r="O276" s="128"/>
      <c r="P276" s="129"/>
      <c r="R276" s="29">
        <v>32</v>
      </c>
      <c r="S276" s="123"/>
      <c r="T276" s="123"/>
      <c r="U276" s="128"/>
      <c r="V276" s="128"/>
      <c r="W276" s="129"/>
      <c r="Y276" s="29">
        <v>43</v>
      </c>
      <c r="Z276" s="123"/>
      <c r="AA276" s="123"/>
      <c r="AB276" s="128"/>
      <c r="AC276" s="128"/>
      <c r="AD276" s="129"/>
    </row>
    <row r="277" spans="1:30" ht="13.5" thickBot="1">
      <c r="A277" s="30">
        <v>11</v>
      </c>
      <c r="B277" s="130"/>
      <c r="C277" s="130"/>
      <c r="D277" s="128"/>
      <c r="E277" s="128"/>
      <c r="F277" s="131"/>
      <c r="H277" s="29">
        <v>22</v>
      </c>
      <c r="I277" s="29"/>
      <c r="J277" s="29"/>
      <c r="K277" s="29"/>
      <c r="L277" s="123"/>
      <c r="M277" s="123"/>
      <c r="N277" s="130"/>
      <c r="O277" s="128"/>
      <c r="P277" s="129"/>
      <c r="R277" s="29">
        <v>33</v>
      </c>
      <c r="S277" s="130"/>
      <c r="T277" s="130"/>
      <c r="U277" s="130"/>
      <c r="V277" s="128"/>
      <c r="W277" s="131"/>
      <c r="Y277" s="31"/>
      <c r="Z277" s="33" t="s">
        <v>3</v>
      </c>
      <c r="AA277" s="34"/>
      <c r="AB277" s="34"/>
      <c r="AC277" s="34"/>
      <c r="AD277" s="35">
        <f>SUM(F267:F277)+SUM(P267:P277)+SUM(AD267:AD276)+SUM(W267:W277)</f>
        <v>0</v>
      </c>
    </row>
    <row r="278" spans="1:30">
      <c r="L278" s="3"/>
    </row>
    <row r="279" spans="1:30">
      <c r="L279" s="3"/>
    </row>
    <row r="280" spans="1:30">
      <c r="L280" s="3"/>
    </row>
    <row r="281" spans="1:30">
      <c r="L281" s="3"/>
    </row>
    <row r="282" spans="1:30">
      <c r="L282" s="3"/>
    </row>
    <row r="283" spans="1:30">
      <c r="L283" s="3"/>
    </row>
    <row r="284" spans="1:30" ht="13.5" thickBot="1">
      <c r="L284" s="3"/>
    </row>
    <row r="285" spans="1:30" ht="12.75" customHeight="1">
      <c r="A285" s="24">
        <v>12</v>
      </c>
      <c r="B285" s="25"/>
      <c r="C285" s="523" t="s">
        <v>30</v>
      </c>
      <c r="D285" s="523" t="s">
        <v>139</v>
      </c>
      <c r="E285" s="523" t="s">
        <v>27</v>
      </c>
      <c r="F285" s="523" t="s">
        <v>13</v>
      </c>
      <c r="H285" s="24"/>
      <c r="I285" s="25"/>
      <c r="J285" s="25"/>
      <c r="K285" s="25"/>
      <c r="L285" s="25"/>
      <c r="M285" s="523" t="s">
        <v>30</v>
      </c>
      <c r="N285" s="523" t="s">
        <v>139</v>
      </c>
      <c r="O285" s="523" t="s">
        <v>27</v>
      </c>
      <c r="P285" s="523" t="s">
        <v>13</v>
      </c>
      <c r="R285" s="24">
        <v>12</v>
      </c>
      <c r="S285" s="25"/>
      <c r="T285" s="523" t="s">
        <v>30</v>
      </c>
      <c r="U285" s="523" t="s">
        <v>139</v>
      </c>
      <c r="V285" s="523" t="s">
        <v>27</v>
      </c>
      <c r="W285" s="523" t="s">
        <v>13</v>
      </c>
      <c r="Y285" s="24"/>
      <c r="Z285" s="25"/>
      <c r="AA285" s="523" t="s">
        <v>30</v>
      </c>
      <c r="AB285" s="523" t="s">
        <v>139</v>
      </c>
      <c r="AC285" s="523" t="s">
        <v>27</v>
      </c>
      <c r="AD285" s="523" t="s">
        <v>13</v>
      </c>
    </row>
    <row r="286" spans="1:30" ht="38.25">
      <c r="A286" s="26" t="s">
        <v>7</v>
      </c>
      <c r="B286" s="50" t="str">
        <f>+"מספר אסמכתא "&amp;B14&amp;"         חזרה לטבלה "</f>
        <v xml:space="preserve">מספר אסמכתא          חזרה לטבלה </v>
      </c>
      <c r="C286" s="524"/>
      <c r="D286" s="524"/>
      <c r="E286" s="524"/>
      <c r="F286" s="524"/>
      <c r="H286" s="26" t="s">
        <v>19</v>
      </c>
      <c r="I286" s="28"/>
      <c r="J286" s="28"/>
      <c r="K286" s="28"/>
      <c r="L286" s="50" t="str">
        <f>+"מספר אסמכתא "&amp;B14&amp;"         חזרה לטבלה "</f>
        <v xml:space="preserve">מספר אסמכתא          חזרה לטבלה </v>
      </c>
      <c r="M286" s="524"/>
      <c r="N286" s="524"/>
      <c r="O286" s="524"/>
      <c r="P286" s="524"/>
      <c r="R286" s="26" t="s">
        <v>7</v>
      </c>
      <c r="S286" s="50" t="str">
        <f>+"מספר אסמכתא "&amp;B14&amp;"         חזרה לטבלה "</f>
        <v xml:space="preserve">מספר אסמכתא          חזרה לטבלה </v>
      </c>
      <c r="T286" s="524"/>
      <c r="U286" s="524"/>
      <c r="V286" s="524"/>
      <c r="W286" s="524"/>
      <c r="Y286" s="26" t="s">
        <v>19</v>
      </c>
      <c r="Z286" s="50" t="str">
        <f>+"מספר אסמכתא "&amp;B14&amp;"         חזרה לטבלה "</f>
        <v xml:space="preserve">מספר אסמכתא          חזרה לטבלה </v>
      </c>
      <c r="AA286" s="524"/>
      <c r="AB286" s="524"/>
      <c r="AC286" s="524"/>
      <c r="AD286" s="524"/>
    </row>
    <row r="287" spans="1:30">
      <c r="A287" s="29">
        <v>1</v>
      </c>
      <c r="B287" s="123"/>
      <c r="C287" s="123"/>
      <c r="D287" s="128"/>
      <c r="E287" s="128"/>
      <c r="F287" s="129"/>
      <c r="H287" s="29">
        <v>12</v>
      </c>
      <c r="I287" s="29"/>
      <c r="J287" s="29"/>
      <c r="K287" s="29"/>
      <c r="L287" s="123"/>
      <c r="M287" s="123"/>
      <c r="N287" s="128"/>
      <c r="O287" s="128"/>
      <c r="P287" s="129" t="s">
        <v>9</v>
      </c>
      <c r="R287" s="29">
        <v>23</v>
      </c>
      <c r="S287" s="123"/>
      <c r="T287" s="123"/>
      <c r="U287" s="128"/>
      <c r="V287" s="128"/>
      <c r="W287" s="129"/>
      <c r="Y287" s="29">
        <v>34</v>
      </c>
      <c r="Z287" s="123"/>
      <c r="AA287" s="123"/>
      <c r="AB287" s="128"/>
      <c r="AC287" s="128"/>
      <c r="AD287" s="129" t="s">
        <v>9</v>
      </c>
    </row>
    <row r="288" spans="1:30">
      <c r="A288" s="29">
        <v>2</v>
      </c>
      <c r="B288" s="123"/>
      <c r="C288" s="123"/>
      <c r="D288" s="128"/>
      <c r="E288" s="128"/>
      <c r="F288" s="129"/>
      <c r="H288" s="29">
        <v>13</v>
      </c>
      <c r="I288" s="29"/>
      <c r="J288" s="29"/>
      <c r="K288" s="29"/>
      <c r="L288" s="123"/>
      <c r="M288" s="123"/>
      <c r="N288" s="128"/>
      <c r="O288" s="128"/>
      <c r="P288" s="129"/>
      <c r="R288" s="29">
        <v>24</v>
      </c>
      <c r="S288" s="123"/>
      <c r="T288" s="123"/>
      <c r="U288" s="128"/>
      <c r="V288" s="128"/>
      <c r="W288" s="129"/>
      <c r="Y288" s="29">
        <v>35</v>
      </c>
      <c r="Z288" s="123"/>
      <c r="AA288" s="123"/>
      <c r="AB288" s="128"/>
      <c r="AC288" s="128"/>
      <c r="AD288" s="129"/>
    </row>
    <row r="289" spans="1:30">
      <c r="A289" s="29">
        <v>3</v>
      </c>
      <c r="B289" s="123"/>
      <c r="C289" s="123"/>
      <c r="D289" s="128"/>
      <c r="E289" s="128"/>
      <c r="F289" s="129"/>
      <c r="H289" s="29">
        <v>14</v>
      </c>
      <c r="I289" s="29"/>
      <c r="J289" s="29"/>
      <c r="K289" s="29"/>
      <c r="L289" s="123"/>
      <c r="M289" s="123"/>
      <c r="N289" s="128"/>
      <c r="O289" s="128"/>
      <c r="P289" s="129"/>
      <c r="R289" s="29">
        <v>25</v>
      </c>
      <c r="S289" s="123"/>
      <c r="T289" s="123"/>
      <c r="U289" s="128"/>
      <c r="V289" s="128"/>
      <c r="W289" s="129" t="s">
        <v>9</v>
      </c>
      <c r="Y289" s="29">
        <v>36</v>
      </c>
      <c r="Z289" s="123"/>
      <c r="AA289" s="123"/>
      <c r="AB289" s="128"/>
      <c r="AC289" s="128"/>
      <c r="AD289" s="129"/>
    </row>
    <row r="290" spans="1:30">
      <c r="A290" s="29">
        <v>4</v>
      </c>
      <c r="B290" s="123"/>
      <c r="C290" s="123"/>
      <c r="D290" s="128"/>
      <c r="E290" s="128"/>
      <c r="F290" s="129"/>
      <c r="H290" s="29">
        <v>15</v>
      </c>
      <c r="I290" s="29"/>
      <c r="J290" s="29"/>
      <c r="K290" s="29"/>
      <c r="L290" s="123"/>
      <c r="M290" s="123"/>
      <c r="N290" s="128"/>
      <c r="O290" s="128"/>
      <c r="P290" s="129"/>
      <c r="R290" s="29">
        <v>26</v>
      </c>
      <c r="S290" s="123"/>
      <c r="T290" s="123"/>
      <c r="U290" s="128"/>
      <c r="V290" s="128"/>
      <c r="W290" s="129"/>
      <c r="Y290" s="29">
        <v>37</v>
      </c>
      <c r="Z290" s="123"/>
      <c r="AA290" s="123"/>
      <c r="AB290" s="128"/>
      <c r="AC290" s="128"/>
      <c r="AD290" s="129"/>
    </row>
    <row r="291" spans="1:30">
      <c r="A291" s="29">
        <v>5</v>
      </c>
      <c r="B291" s="123"/>
      <c r="C291" s="123"/>
      <c r="D291" s="128"/>
      <c r="E291" s="128"/>
      <c r="F291" s="129"/>
      <c r="H291" s="29">
        <v>16</v>
      </c>
      <c r="I291" s="29"/>
      <c r="J291" s="29"/>
      <c r="K291" s="29"/>
      <c r="L291" s="123"/>
      <c r="M291" s="123"/>
      <c r="N291" s="128"/>
      <c r="O291" s="128"/>
      <c r="P291" s="129" t="s">
        <v>9</v>
      </c>
      <c r="R291" s="29">
        <v>27</v>
      </c>
      <c r="S291" s="123"/>
      <c r="T291" s="123"/>
      <c r="U291" s="128"/>
      <c r="V291" s="128"/>
      <c r="W291" s="129" t="s">
        <v>9</v>
      </c>
      <c r="Y291" s="29">
        <v>38</v>
      </c>
      <c r="Z291" s="123"/>
      <c r="AA291" s="123"/>
      <c r="AB291" s="128"/>
      <c r="AC291" s="128"/>
      <c r="AD291" s="129" t="s">
        <v>9</v>
      </c>
    </row>
    <row r="292" spans="1:30">
      <c r="A292" s="29">
        <v>6</v>
      </c>
      <c r="B292" s="123"/>
      <c r="C292" s="123"/>
      <c r="D292" s="128"/>
      <c r="E292" s="128"/>
      <c r="F292" s="129"/>
      <c r="H292" s="29">
        <v>17</v>
      </c>
      <c r="I292" s="29"/>
      <c r="J292" s="29"/>
      <c r="K292" s="29"/>
      <c r="L292" s="123"/>
      <c r="M292" s="123"/>
      <c r="N292" s="128"/>
      <c r="O292" s="128"/>
      <c r="P292" s="129"/>
      <c r="R292" s="29">
        <v>28</v>
      </c>
      <c r="S292" s="123"/>
      <c r="T292" s="123"/>
      <c r="U292" s="128"/>
      <c r="V292" s="128"/>
      <c r="W292" s="129"/>
      <c r="Y292" s="29">
        <v>39</v>
      </c>
      <c r="Z292" s="123"/>
      <c r="AA292" s="123"/>
      <c r="AB292" s="128"/>
      <c r="AC292" s="128"/>
      <c r="AD292" s="129"/>
    </row>
    <row r="293" spans="1:30">
      <c r="A293" s="29">
        <v>7</v>
      </c>
      <c r="B293" s="123"/>
      <c r="C293" s="123"/>
      <c r="D293" s="128"/>
      <c r="E293" s="128"/>
      <c r="F293" s="129"/>
      <c r="H293" s="29">
        <v>18</v>
      </c>
      <c r="I293" s="29"/>
      <c r="J293" s="29"/>
      <c r="K293" s="29"/>
      <c r="L293" s="123"/>
      <c r="M293" s="123"/>
      <c r="N293" s="128"/>
      <c r="O293" s="128"/>
      <c r="P293" s="129"/>
      <c r="R293" s="29">
        <v>29</v>
      </c>
      <c r="S293" s="123"/>
      <c r="T293" s="123"/>
      <c r="U293" s="128"/>
      <c r="V293" s="128"/>
      <c r="W293" s="129"/>
      <c r="Y293" s="29">
        <v>40</v>
      </c>
      <c r="Z293" s="123"/>
      <c r="AA293" s="123"/>
      <c r="AB293" s="128"/>
      <c r="AC293" s="128"/>
      <c r="AD293" s="129"/>
    </row>
    <row r="294" spans="1:30">
      <c r="A294" s="29">
        <v>8</v>
      </c>
      <c r="B294" s="123"/>
      <c r="C294" s="123"/>
      <c r="D294" s="128"/>
      <c r="E294" s="128"/>
      <c r="F294" s="129"/>
      <c r="H294" s="29">
        <v>19</v>
      </c>
      <c r="I294" s="29"/>
      <c r="J294" s="29"/>
      <c r="K294" s="29"/>
      <c r="L294" s="123"/>
      <c r="M294" s="123"/>
      <c r="N294" s="128"/>
      <c r="O294" s="128"/>
      <c r="P294" s="129" t="s">
        <v>9</v>
      </c>
      <c r="R294" s="29">
        <v>30</v>
      </c>
      <c r="S294" s="123"/>
      <c r="T294" s="123"/>
      <c r="U294" s="128"/>
      <c r="V294" s="128"/>
      <c r="W294" s="129" t="s">
        <v>9</v>
      </c>
      <c r="Y294" s="29">
        <v>41</v>
      </c>
      <c r="Z294" s="123"/>
      <c r="AA294" s="123"/>
      <c r="AB294" s="128"/>
      <c r="AC294" s="128"/>
      <c r="AD294" s="129" t="s">
        <v>9</v>
      </c>
    </row>
    <row r="295" spans="1:30">
      <c r="A295" s="29">
        <v>9</v>
      </c>
      <c r="B295" s="123"/>
      <c r="C295" s="123"/>
      <c r="D295" s="128"/>
      <c r="E295" s="128"/>
      <c r="F295" s="129"/>
      <c r="H295" s="29">
        <v>20</v>
      </c>
      <c r="I295" s="29"/>
      <c r="J295" s="29"/>
      <c r="K295" s="29"/>
      <c r="L295" s="123"/>
      <c r="M295" s="123"/>
      <c r="N295" s="128"/>
      <c r="O295" s="128"/>
      <c r="P295" s="129"/>
      <c r="R295" s="29">
        <v>31</v>
      </c>
      <c r="S295" s="123"/>
      <c r="T295" s="123"/>
      <c r="U295" s="128"/>
      <c r="V295" s="128"/>
      <c r="W295" s="129"/>
      <c r="Y295" s="29">
        <v>42</v>
      </c>
      <c r="Z295" s="123"/>
      <c r="AA295" s="123"/>
      <c r="AB295" s="128"/>
      <c r="AC295" s="128"/>
      <c r="AD295" s="129"/>
    </row>
    <row r="296" spans="1:30">
      <c r="A296" s="29">
        <v>10</v>
      </c>
      <c r="B296" s="123"/>
      <c r="C296" s="123"/>
      <c r="D296" s="128"/>
      <c r="E296" s="128"/>
      <c r="F296" s="129"/>
      <c r="H296" s="29">
        <v>21</v>
      </c>
      <c r="I296" s="29"/>
      <c r="J296" s="29"/>
      <c r="K296" s="29"/>
      <c r="L296" s="123"/>
      <c r="M296" s="123"/>
      <c r="N296" s="128"/>
      <c r="O296" s="128"/>
      <c r="P296" s="129"/>
      <c r="R296" s="29">
        <v>32</v>
      </c>
      <c r="S296" s="123"/>
      <c r="T296" s="123"/>
      <c r="U296" s="128"/>
      <c r="V296" s="128"/>
      <c r="W296" s="129"/>
      <c r="Y296" s="29">
        <v>43</v>
      </c>
      <c r="Z296" s="123"/>
      <c r="AA296" s="123"/>
      <c r="AB296" s="128"/>
      <c r="AC296" s="128"/>
      <c r="AD296" s="129"/>
    </row>
    <row r="297" spans="1:30" ht="13.5" thickBot="1">
      <c r="A297" s="30">
        <v>11</v>
      </c>
      <c r="B297" s="130"/>
      <c r="C297" s="130"/>
      <c r="D297" s="128"/>
      <c r="E297" s="128"/>
      <c r="F297" s="131"/>
      <c r="H297" s="29">
        <v>22</v>
      </c>
      <c r="I297" s="29"/>
      <c r="J297" s="29"/>
      <c r="K297" s="29"/>
      <c r="L297" s="123"/>
      <c r="M297" s="123"/>
      <c r="N297" s="130"/>
      <c r="O297" s="128"/>
      <c r="P297" s="129"/>
      <c r="R297" s="29">
        <v>33</v>
      </c>
      <c r="S297" s="130"/>
      <c r="T297" s="130"/>
      <c r="U297" s="130"/>
      <c r="V297" s="128"/>
      <c r="W297" s="131"/>
      <c r="Y297" s="31"/>
      <c r="Z297" s="33" t="s">
        <v>3</v>
      </c>
      <c r="AA297" s="34"/>
      <c r="AB297" s="34"/>
      <c r="AC297" s="34"/>
      <c r="AD297" s="35">
        <f>SUM(F287:F297)+SUM(P287:P297)+SUM(AD287:AD296)+SUM(W287:W297)</f>
        <v>0</v>
      </c>
    </row>
    <row r="298" spans="1:30">
      <c r="L298" s="3"/>
    </row>
    <row r="299" spans="1:30">
      <c r="L299" s="3"/>
    </row>
    <row r="300" spans="1:30">
      <c r="L300" s="3"/>
    </row>
    <row r="301" spans="1:30">
      <c r="L301" s="3"/>
    </row>
    <row r="302" spans="1:30">
      <c r="L302" s="3"/>
    </row>
    <row r="303" spans="1:30">
      <c r="L303" s="3"/>
    </row>
    <row r="304" spans="1:30" ht="13.5" thickBot="1">
      <c r="L304" s="3"/>
    </row>
    <row r="305" spans="1:30" ht="12.75" customHeight="1">
      <c r="A305" s="24">
        <v>13</v>
      </c>
      <c r="B305" s="25"/>
      <c r="C305" s="523" t="s">
        <v>30</v>
      </c>
      <c r="D305" s="523" t="s">
        <v>139</v>
      </c>
      <c r="E305" s="523" t="s">
        <v>27</v>
      </c>
      <c r="F305" s="523" t="s">
        <v>13</v>
      </c>
      <c r="H305" s="24"/>
      <c r="I305" s="25"/>
      <c r="J305" s="25"/>
      <c r="K305" s="25"/>
      <c r="L305" s="25"/>
      <c r="M305" s="523" t="s">
        <v>30</v>
      </c>
      <c r="N305" s="523" t="s">
        <v>139</v>
      </c>
      <c r="O305" s="523" t="s">
        <v>27</v>
      </c>
      <c r="P305" s="523" t="s">
        <v>13</v>
      </c>
      <c r="R305" s="24">
        <v>13</v>
      </c>
      <c r="S305" s="25"/>
      <c r="T305" s="523" t="s">
        <v>30</v>
      </c>
      <c r="U305" s="523" t="s">
        <v>139</v>
      </c>
      <c r="V305" s="523" t="s">
        <v>27</v>
      </c>
      <c r="W305" s="523" t="s">
        <v>13</v>
      </c>
      <c r="Y305" s="24"/>
      <c r="Z305" s="25"/>
      <c r="AA305" s="523" t="s">
        <v>30</v>
      </c>
      <c r="AB305" s="523" t="s">
        <v>139</v>
      </c>
      <c r="AC305" s="523" t="s">
        <v>27</v>
      </c>
      <c r="AD305" s="523" t="s">
        <v>13</v>
      </c>
    </row>
    <row r="306" spans="1:30" ht="38.25">
      <c r="A306" s="26" t="s">
        <v>7</v>
      </c>
      <c r="B306" s="50" t="str">
        <f>+"מספר אסמכתא "&amp;B15&amp;"         חזרה לטבלה "</f>
        <v xml:space="preserve">מספר אסמכתא          חזרה לטבלה </v>
      </c>
      <c r="C306" s="524"/>
      <c r="D306" s="524"/>
      <c r="E306" s="524"/>
      <c r="F306" s="524"/>
      <c r="H306" s="26" t="s">
        <v>19</v>
      </c>
      <c r="I306" s="28"/>
      <c r="J306" s="28"/>
      <c r="K306" s="28"/>
      <c r="L306" s="50" t="str">
        <f>+"מספר אסמכתא "&amp;B15&amp;"         חזרה לטבלה "</f>
        <v xml:space="preserve">מספר אסמכתא          חזרה לטבלה </v>
      </c>
      <c r="M306" s="524"/>
      <c r="N306" s="524"/>
      <c r="O306" s="524"/>
      <c r="P306" s="524"/>
      <c r="R306" s="26" t="s">
        <v>7</v>
      </c>
      <c r="S306" s="50" t="str">
        <f>+"מספר אסמכתא "&amp;B15&amp;"         חזרה לטבלה "</f>
        <v xml:space="preserve">מספר אסמכתא          חזרה לטבלה </v>
      </c>
      <c r="T306" s="524"/>
      <c r="U306" s="524"/>
      <c r="V306" s="524"/>
      <c r="W306" s="524"/>
      <c r="Y306" s="26" t="s">
        <v>19</v>
      </c>
      <c r="Z306" s="50" t="str">
        <f>+"מספר אסמכתא "&amp;B15&amp;"         חזרה לטבלה "</f>
        <v xml:space="preserve">מספר אסמכתא          חזרה לטבלה </v>
      </c>
      <c r="AA306" s="524"/>
      <c r="AB306" s="524"/>
      <c r="AC306" s="524"/>
      <c r="AD306" s="524"/>
    </row>
    <row r="307" spans="1:30">
      <c r="A307" s="29">
        <v>1</v>
      </c>
      <c r="B307" s="123"/>
      <c r="C307" s="123"/>
      <c r="D307" s="128"/>
      <c r="E307" s="128"/>
      <c r="F307" s="129"/>
      <c r="H307" s="29">
        <v>12</v>
      </c>
      <c r="I307" s="29"/>
      <c r="J307" s="29"/>
      <c r="K307" s="29"/>
      <c r="L307" s="123"/>
      <c r="M307" s="123"/>
      <c r="N307" s="128"/>
      <c r="O307" s="128"/>
      <c r="P307" s="129" t="s">
        <v>9</v>
      </c>
      <c r="R307" s="29">
        <v>23</v>
      </c>
      <c r="S307" s="123"/>
      <c r="T307" s="123"/>
      <c r="U307" s="128"/>
      <c r="V307" s="128"/>
      <c r="W307" s="129"/>
      <c r="Y307" s="29">
        <v>34</v>
      </c>
      <c r="Z307" s="123"/>
      <c r="AA307" s="123"/>
      <c r="AB307" s="128"/>
      <c r="AC307" s="128"/>
      <c r="AD307" s="129" t="s">
        <v>9</v>
      </c>
    </row>
    <row r="308" spans="1:30">
      <c r="A308" s="29">
        <v>2</v>
      </c>
      <c r="B308" s="123"/>
      <c r="C308" s="123"/>
      <c r="D308" s="128"/>
      <c r="E308" s="128"/>
      <c r="F308" s="129"/>
      <c r="H308" s="29">
        <v>13</v>
      </c>
      <c r="I308" s="29"/>
      <c r="J308" s="29"/>
      <c r="K308" s="29"/>
      <c r="L308" s="123"/>
      <c r="M308" s="123"/>
      <c r="N308" s="128"/>
      <c r="O308" s="128"/>
      <c r="P308" s="129"/>
      <c r="R308" s="29">
        <v>24</v>
      </c>
      <c r="S308" s="123"/>
      <c r="T308" s="123"/>
      <c r="U308" s="128"/>
      <c r="V308" s="128"/>
      <c r="W308" s="129"/>
      <c r="Y308" s="29">
        <v>35</v>
      </c>
      <c r="Z308" s="123"/>
      <c r="AA308" s="123"/>
      <c r="AB308" s="128"/>
      <c r="AC308" s="128"/>
      <c r="AD308" s="129"/>
    </row>
    <row r="309" spans="1:30">
      <c r="A309" s="29">
        <v>3</v>
      </c>
      <c r="B309" s="123"/>
      <c r="C309" s="123"/>
      <c r="D309" s="128"/>
      <c r="E309" s="128"/>
      <c r="F309" s="129"/>
      <c r="H309" s="29">
        <v>14</v>
      </c>
      <c r="I309" s="29"/>
      <c r="J309" s="29"/>
      <c r="K309" s="29"/>
      <c r="L309" s="123"/>
      <c r="M309" s="123"/>
      <c r="N309" s="128"/>
      <c r="O309" s="128"/>
      <c r="P309" s="129"/>
      <c r="R309" s="29">
        <v>25</v>
      </c>
      <c r="S309" s="123"/>
      <c r="T309" s="123"/>
      <c r="U309" s="128"/>
      <c r="V309" s="128"/>
      <c r="W309" s="129" t="s">
        <v>9</v>
      </c>
      <c r="Y309" s="29">
        <v>36</v>
      </c>
      <c r="Z309" s="123"/>
      <c r="AA309" s="123"/>
      <c r="AB309" s="128"/>
      <c r="AC309" s="128"/>
      <c r="AD309" s="129"/>
    </row>
    <row r="310" spans="1:30">
      <c r="A310" s="29">
        <v>4</v>
      </c>
      <c r="B310" s="123"/>
      <c r="C310" s="123"/>
      <c r="D310" s="128"/>
      <c r="E310" s="128"/>
      <c r="F310" s="129"/>
      <c r="H310" s="29">
        <v>15</v>
      </c>
      <c r="I310" s="29"/>
      <c r="J310" s="29"/>
      <c r="K310" s="29"/>
      <c r="L310" s="123"/>
      <c r="M310" s="123"/>
      <c r="N310" s="128"/>
      <c r="O310" s="128"/>
      <c r="P310" s="129"/>
      <c r="R310" s="29">
        <v>26</v>
      </c>
      <c r="S310" s="123"/>
      <c r="T310" s="123"/>
      <c r="U310" s="128"/>
      <c r="V310" s="128"/>
      <c r="W310" s="129"/>
      <c r="Y310" s="29">
        <v>37</v>
      </c>
      <c r="Z310" s="123"/>
      <c r="AA310" s="123"/>
      <c r="AB310" s="128"/>
      <c r="AC310" s="128"/>
      <c r="AD310" s="129"/>
    </row>
    <row r="311" spans="1:30">
      <c r="A311" s="29">
        <v>5</v>
      </c>
      <c r="B311" s="123"/>
      <c r="C311" s="123"/>
      <c r="D311" s="128"/>
      <c r="E311" s="128"/>
      <c r="F311" s="129"/>
      <c r="H311" s="29">
        <v>16</v>
      </c>
      <c r="I311" s="29"/>
      <c r="J311" s="29"/>
      <c r="K311" s="29"/>
      <c r="L311" s="123"/>
      <c r="M311" s="123"/>
      <c r="N311" s="128"/>
      <c r="O311" s="128"/>
      <c r="P311" s="129" t="s">
        <v>9</v>
      </c>
      <c r="R311" s="29">
        <v>27</v>
      </c>
      <c r="S311" s="123"/>
      <c r="T311" s="123"/>
      <c r="U311" s="128"/>
      <c r="V311" s="128"/>
      <c r="W311" s="129" t="s">
        <v>9</v>
      </c>
      <c r="Y311" s="29">
        <v>38</v>
      </c>
      <c r="Z311" s="123"/>
      <c r="AA311" s="123"/>
      <c r="AB311" s="128"/>
      <c r="AC311" s="128"/>
      <c r="AD311" s="129" t="s">
        <v>9</v>
      </c>
    </row>
    <row r="312" spans="1:30">
      <c r="A312" s="29">
        <v>6</v>
      </c>
      <c r="B312" s="123"/>
      <c r="C312" s="123"/>
      <c r="D312" s="128"/>
      <c r="E312" s="128"/>
      <c r="F312" s="129"/>
      <c r="H312" s="29">
        <v>17</v>
      </c>
      <c r="I312" s="29"/>
      <c r="J312" s="29"/>
      <c r="K312" s="29"/>
      <c r="L312" s="123"/>
      <c r="M312" s="123"/>
      <c r="N312" s="128"/>
      <c r="O312" s="128"/>
      <c r="P312" s="129"/>
      <c r="R312" s="29">
        <v>28</v>
      </c>
      <c r="S312" s="123"/>
      <c r="T312" s="123"/>
      <c r="U312" s="128"/>
      <c r="V312" s="128"/>
      <c r="W312" s="129"/>
      <c r="Y312" s="29">
        <v>39</v>
      </c>
      <c r="Z312" s="123"/>
      <c r="AA312" s="123"/>
      <c r="AB312" s="128"/>
      <c r="AC312" s="128"/>
      <c r="AD312" s="129"/>
    </row>
    <row r="313" spans="1:30">
      <c r="A313" s="29">
        <v>7</v>
      </c>
      <c r="B313" s="123"/>
      <c r="C313" s="123"/>
      <c r="D313" s="128"/>
      <c r="E313" s="128"/>
      <c r="F313" s="129"/>
      <c r="H313" s="29">
        <v>18</v>
      </c>
      <c r="I313" s="29"/>
      <c r="J313" s="29"/>
      <c r="K313" s="29"/>
      <c r="L313" s="123"/>
      <c r="M313" s="123"/>
      <c r="N313" s="128"/>
      <c r="O313" s="128"/>
      <c r="P313" s="129"/>
      <c r="R313" s="29">
        <v>29</v>
      </c>
      <c r="S313" s="123"/>
      <c r="T313" s="123"/>
      <c r="U313" s="128"/>
      <c r="V313" s="128"/>
      <c r="W313" s="129"/>
      <c r="Y313" s="29">
        <v>40</v>
      </c>
      <c r="Z313" s="123"/>
      <c r="AA313" s="123"/>
      <c r="AB313" s="128"/>
      <c r="AC313" s="128"/>
      <c r="AD313" s="129"/>
    </row>
    <row r="314" spans="1:30">
      <c r="A314" s="29">
        <v>8</v>
      </c>
      <c r="B314" s="123"/>
      <c r="C314" s="123"/>
      <c r="D314" s="128"/>
      <c r="E314" s="128"/>
      <c r="F314" s="129"/>
      <c r="H314" s="29">
        <v>19</v>
      </c>
      <c r="I314" s="29"/>
      <c r="J314" s="29"/>
      <c r="K314" s="29"/>
      <c r="L314" s="123"/>
      <c r="M314" s="123"/>
      <c r="N314" s="128"/>
      <c r="O314" s="128"/>
      <c r="P314" s="129" t="s">
        <v>9</v>
      </c>
      <c r="R314" s="29">
        <v>30</v>
      </c>
      <c r="S314" s="123"/>
      <c r="T314" s="123"/>
      <c r="U314" s="128"/>
      <c r="V314" s="128"/>
      <c r="W314" s="129" t="s">
        <v>9</v>
      </c>
      <c r="Y314" s="29">
        <v>41</v>
      </c>
      <c r="Z314" s="123"/>
      <c r="AA314" s="123"/>
      <c r="AB314" s="128"/>
      <c r="AC314" s="128"/>
      <c r="AD314" s="129" t="s">
        <v>9</v>
      </c>
    </row>
    <row r="315" spans="1:30">
      <c r="A315" s="29">
        <v>9</v>
      </c>
      <c r="B315" s="123"/>
      <c r="C315" s="123"/>
      <c r="D315" s="128"/>
      <c r="E315" s="128"/>
      <c r="F315" s="129"/>
      <c r="H315" s="29">
        <v>20</v>
      </c>
      <c r="I315" s="29"/>
      <c r="J315" s="29"/>
      <c r="K315" s="29"/>
      <c r="L315" s="123"/>
      <c r="M315" s="123"/>
      <c r="N315" s="128"/>
      <c r="O315" s="128"/>
      <c r="P315" s="129"/>
      <c r="R315" s="29">
        <v>31</v>
      </c>
      <c r="S315" s="123"/>
      <c r="T315" s="123"/>
      <c r="U315" s="128"/>
      <c r="V315" s="128"/>
      <c r="W315" s="129"/>
      <c r="Y315" s="29">
        <v>42</v>
      </c>
      <c r="Z315" s="123"/>
      <c r="AA315" s="123"/>
      <c r="AB315" s="128"/>
      <c r="AC315" s="128"/>
      <c r="AD315" s="129"/>
    </row>
    <row r="316" spans="1:30">
      <c r="A316" s="29">
        <v>10</v>
      </c>
      <c r="B316" s="123"/>
      <c r="C316" s="123"/>
      <c r="D316" s="128"/>
      <c r="E316" s="128"/>
      <c r="F316" s="129"/>
      <c r="H316" s="29">
        <v>21</v>
      </c>
      <c r="I316" s="29"/>
      <c r="J316" s="29"/>
      <c r="K316" s="29"/>
      <c r="L316" s="123"/>
      <c r="M316" s="123"/>
      <c r="N316" s="128"/>
      <c r="O316" s="128"/>
      <c r="P316" s="129"/>
      <c r="R316" s="29">
        <v>32</v>
      </c>
      <c r="S316" s="123"/>
      <c r="T316" s="123"/>
      <c r="U316" s="128"/>
      <c r="V316" s="128"/>
      <c r="W316" s="129"/>
      <c r="Y316" s="29">
        <v>43</v>
      </c>
      <c r="Z316" s="123"/>
      <c r="AA316" s="123"/>
      <c r="AB316" s="128"/>
      <c r="AC316" s="128"/>
      <c r="AD316" s="129"/>
    </row>
    <row r="317" spans="1:30" ht="13.5" thickBot="1">
      <c r="A317" s="30">
        <v>11</v>
      </c>
      <c r="B317" s="130"/>
      <c r="C317" s="130"/>
      <c r="D317" s="128"/>
      <c r="E317" s="128"/>
      <c r="F317" s="131"/>
      <c r="H317" s="29">
        <v>22</v>
      </c>
      <c r="I317" s="29"/>
      <c r="J317" s="29"/>
      <c r="K317" s="29"/>
      <c r="L317" s="123"/>
      <c r="M317" s="123"/>
      <c r="N317" s="130"/>
      <c r="O317" s="128"/>
      <c r="P317" s="129"/>
      <c r="R317" s="29">
        <v>33</v>
      </c>
      <c r="S317" s="130"/>
      <c r="T317" s="130"/>
      <c r="U317" s="130"/>
      <c r="V317" s="128"/>
      <c r="W317" s="131"/>
      <c r="Y317" s="31"/>
      <c r="Z317" s="33" t="s">
        <v>3</v>
      </c>
      <c r="AA317" s="34"/>
      <c r="AB317" s="34"/>
      <c r="AC317" s="34"/>
      <c r="AD317" s="35">
        <f>SUM(F307:F317)+SUM(P307:P317)+SUM(AD307:AD316)+SUM(W307:W317)</f>
        <v>0</v>
      </c>
    </row>
    <row r="318" spans="1:30">
      <c r="L318" s="3"/>
    </row>
    <row r="319" spans="1:30">
      <c r="L319" s="3"/>
    </row>
    <row r="320" spans="1:30">
      <c r="L320" s="3"/>
    </row>
    <row r="321" spans="1:30">
      <c r="L321" s="3"/>
    </row>
    <row r="322" spans="1:30">
      <c r="L322" s="3"/>
    </row>
    <row r="323" spans="1:30">
      <c r="L323" s="3"/>
    </row>
    <row r="324" spans="1:30" ht="13.5" thickBot="1">
      <c r="L324" s="3"/>
    </row>
    <row r="325" spans="1:30" ht="12.75" customHeight="1">
      <c r="A325" s="24">
        <v>14</v>
      </c>
      <c r="B325" s="25"/>
      <c r="C325" s="523" t="s">
        <v>30</v>
      </c>
      <c r="D325" s="523" t="s">
        <v>139</v>
      </c>
      <c r="E325" s="523" t="s">
        <v>27</v>
      </c>
      <c r="F325" s="523" t="s">
        <v>13</v>
      </c>
      <c r="H325" s="24"/>
      <c r="I325" s="25"/>
      <c r="J325" s="25"/>
      <c r="K325" s="25"/>
      <c r="L325" s="25"/>
      <c r="M325" s="523" t="s">
        <v>30</v>
      </c>
      <c r="N325" s="523" t="s">
        <v>139</v>
      </c>
      <c r="O325" s="523" t="s">
        <v>27</v>
      </c>
      <c r="P325" s="523" t="s">
        <v>13</v>
      </c>
      <c r="R325" s="24">
        <v>14</v>
      </c>
      <c r="S325" s="25"/>
      <c r="T325" s="523" t="s">
        <v>30</v>
      </c>
      <c r="U325" s="523" t="s">
        <v>139</v>
      </c>
      <c r="V325" s="523" t="s">
        <v>27</v>
      </c>
      <c r="W325" s="523" t="s">
        <v>13</v>
      </c>
      <c r="Y325" s="24"/>
      <c r="Z325" s="25"/>
      <c r="AA325" s="523" t="s">
        <v>30</v>
      </c>
      <c r="AB325" s="523" t="s">
        <v>139</v>
      </c>
      <c r="AC325" s="523" t="s">
        <v>27</v>
      </c>
      <c r="AD325" s="523" t="s">
        <v>13</v>
      </c>
    </row>
    <row r="326" spans="1:30" ht="38.25">
      <c r="A326" s="26" t="s">
        <v>7</v>
      </c>
      <c r="B326" s="50" t="str">
        <f>+"מספר אסמכתא "&amp;B16&amp;"         חזרה לטבלה "</f>
        <v xml:space="preserve">מספר אסמכתא          חזרה לטבלה </v>
      </c>
      <c r="C326" s="524"/>
      <c r="D326" s="524"/>
      <c r="E326" s="524"/>
      <c r="F326" s="524"/>
      <c r="H326" s="26" t="s">
        <v>19</v>
      </c>
      <c r="I326" s="28"/>
      <c r="J326" s="28"/>
      <c r="K326" s="28"/>
      <c r="L326" s="50" t="str">
        <f>+"מספר אסמכתא "&amp;B16&amp;"         חזרה לטבלה "</f>
        <v xml:space="preserve">מספר אסמכתא          חזרה לטבלה </v>
      </c>
      <c r="M326" s="524"/>
      <c r="N326" s="524"/>
      <c r="O326" s="524"/>
      <c r="P326" s="524"/>
      <c r="R326" s="26" t="s">
        <v>7</v>
      </c>
      <c r="S326" s="50" t="str">
        <f>+"מספר אסמכתא "&amp;B16&amp;"         חזרה לטבלה "</f>
        <v xml:space="preserve">מספר אסמכתא          חזרה לטבלה </v>
      </c>
      <c r="T326" s="524"/>
      <c r="U326" s="524"/>
      <c r="V326" s="524"/>
      <c r="W326" s="524"/>
      <c r="Y326" s="26" t="s">
        <v>19</v>
      </c>
      <c r="Z326" s="50" t="str">
        <f>+"מספר אסמכתא "&amp;B16&amp;"         חזרה לטבלה "</f>
        <v xml:space="preserve">מספר אסמכתא          חזרה לטבלה </v>
      </c>
      <c r="AA326" s="524"/>
      <c r="AB326" s="524"/>
      <c r="AC326" s="524"/>
      <c r="AD326" s="524"/>
    </row>
    <row r="327" spans="1:30">
      <c r="A327" s="29">
        <v>1</v>
      </c>
      <c r="B327" s="123"/>
      <c r="C327" s="123"/>
      <c r="D327" s="128"/>
      <c r="E327" s="128"/>
      <c r="F327" s="129"/>
      <c r="H327" s="29">
        <v>12</v>
      </c>
      <c r="I327" s="29"/>
      <c r="J327" s="29"/>
      <c r="K327" s="29"/>
      <c r="L327" s="123"/>
      <c r="M327" s="123"/>
      <c r="N327" s="128"/>
      <c r="O327" s="128"/>
      <c r="P327" s="129" t="s">
        <v>9</v>
      </c>
      <c r="R327" s="29">
        <v>23</v>
      </c>
      <c r="S327" s="123"/>
      <c r="T327" s="123"/>
      <c r="U327" s="128"/>
      <c r="V327" s="128"/>
      <c r="W327" s="129"/>
      <c r="Y327" s="29">
        <v>34</v>
      </c>
      <c r="Z327" s="123"/>
      <c r="AA327" s="123"/>
      <c r="AB327" s="128"/>
      <c r="AC327" s="128"/>
      <c r="AD327" s="129" t="s">
        <v>9</v>
      </c>
    </row>
    <row r="328" spans="1:30">
      <c r="A328" s="29">
        <v>2</v>
      </c>
      <c r="B328" s="123"/>
      <c r="C328" s="123"/>
      <c r="D328" s="128"/>
      <c r="E328" s="128"/>
      <c r="F328" s="129"/>
      <c r="H328" s="29">
        <v>13</v>
      </c>
      <c r="I328" s="29"/>
      <c r="J328" s="29"/>
      <c r="K328" s="29"/>
      <c r="L328" s="123"/>
      <c r="M328" s="123"/>
      <c r="N328" s="128"/>
      <c r="O328" s="128"/>
      <c r="P328" s="129"/>
      <c r="R328" s="29">
        <v>24</v>
      </c>
      <c r="S328" s="123"/>
      <c r="T328" s="123"/>
      <c r="U328" s="128"/>
      <c r="V328" s="128"/>
      <c r="W328" s="129"/>
      <c r="Y328" s="29">
        <v>35</v>
      </c>
      <c r="Z328" s="123"/>
      <c r="AA328" s="123"/>
      <c r="AB328" s="128"/>
      <c r="AC328" s="128"/>
      <c r="AD328" s="129"/>
    </row>
    <row r="329" spans="1:30">
      <c r="A329" s="29">
        <v>3</v>
      </c>
      <c r="B329" s="123"/>
      <c r="C329" s="123"/>
      <c r="D329" s="128"/>
      <c r="E329" s="128"/>
      <c r="F329" s="129"/>
      <c r="H329" s="29">
        <v>14</v>
      </c>
      <c r="I329" s="29"/>
      <c r="J329" s="29"/>
      <c r="K329" s="29"/>
      <c r="L329" s="123"/>
      <c r="M329" s="123"/>
      <c r="N329" s="128"/>
      <c r="O329" s="128"/>
      <c r="P329" s="129"/>
      <c r="R329" s="29">
        <v>25</v>
      </c>
      <c r="S329" s="123"/>
      <c r="T329" s="123"/>
      <c r="U329" s="128"/>
      <c r="V329" s="128"/>
      <c r="W329" s="129" t="s">
        <v>9</v>
      </c>
      <c r="Y329" s="29">
        <v>36</v>
      </c>
      <c r="Z329" s="123"/>
      <c r="AA329" s="123"/>
      <c r="AB329" s="128"/>
      <c r="AC329" s="128"/>
      <c r="AD329" s="129"/>
    </row>
    <row r="330" spans="1:30">
      <c r="A330" s="29">
        <v>4</v>
      </c>
      <c r="B330" s="123"/>
      <c r="C330" s="123"/>
      <c r="D330" s="128"/>
      <c r="E330" s="128"/>
      <c r="F330" s="129"/>
      <c r="H330" s="29">
        <v>15</v>
      </c>
      <c r="I330" s="29"/>
      <c r="J330" s="29"/>
      <c r="K330" s="29"/>
      <c r="L330" s="123"/>
      <c r="M330" s="123"/>
      <c r="N330" s="128"/>
      <c r="O330" s="128"/>
      <c r="P330" s="129"/>
      <c r="R330" s="29">
        <v>26</v>
      </c>
      <c r="S330" s="123"/>
      <c r="T330" s="123"/>
      <c r="U330" s="128"/>
      <c r="V330" s="128"/>
      <c r="W330" s="129"/>
      <c r="Y330" s="29">
        <v>37</v>
      </c>
      <c r="Z330" s="123"/>
      <c r="AA330" s="123"/>
      <c r="AB330" s="128"/>
      <c r="AC330" s="128"/>
      <c r="AD330" s="129"/>
    </row>
    <row r="331" spans="1:30">
      <c r="A331" s="29">
        <v>5</v>
      </c>
      <c r="B331" s="123"/>
      <c r="C331" s="123"/>
      <c r="D331" s="128"/>
      <c r="E331" s="128"/>
      <c r="F331" s="129"/>
      <c r="H331" s="29">
        <v>16</v>
      </c>
      <c r="I331" s="29"/>
      <c r="J331" s="29"/>
      <c r="K331" s="29"/>
      <c r="L331" s="123"/>
      <c r="M331" s="123"/>
      <c r="N331" s="128"/>
      <c r="O331" s="128"/>
      <c r="P331" s="129" t="s">
        <v>9</v>
      </c>
      <c r="R331" s="29">
        <v>27</v>
      </c>
      <c r="S331" s="123"/>
      <c r="T331" s="123"/>
      <c r="U331" s="128"/>
      <c r="V331" s="128"/>
      <c r="W331" s="129" t="s">
        <v>9</v>
      </c>
      <c r="Y331" s="29">
        <v>38</v>
      </c>
      <c r="Z331" s="123"/>
      <c r="AA331" s="123"/>
      <c r="AB331" s="128"/>
      <c r="AC331" s="128"/>
      <c r="AD331" s="129" t="s">
        <v>9</v>
      </c>
    </row>
    <row r="332" spans="1:30">
      <c r="A332" s="29">
        <v>6</v>
      </c>
      <c r="B332" s="123"/>
      <c r="C332" s="123"/>
      <c r="D332" s="128"/>
      <c r="E332" s="128"/>
      <c r="F332" s="129"/>
      <c r="H332" s="29">
        <v>17</v>
      </c>
      <c r="I332" s="29"/>
      <c r="J332" s="29"/>
      <c r="K332" s="29"/>
      <c r="L332" s="123"/>
      <c r="M332" s="123"/>
      <c r="N332" s="128"/>
      <c r="O332" s="128"/>
      <c r="P332" s="129"/>
      <c r="R332" s="29">
        <v>28</v>
      </c>
      <c r="S332" s="123"/>
      <c r="T332" s="123"/>
      <c r="U332" s="128"/>
      <c r="V332" s="128"/>
      <c r="W332" s="129"/>
      <c r="Y332" s="29">
        <v>39</v>
      </c>
      <c r="Z332" s="123"/>
      <c r="AA332" s="123"/>
      <c r="AB332" s="128"/>
      <c r="AC332" s="128"/>
      <c r="AD332" s="129"/>
    </row>
    <row r="333" spans="1:30">
      <c r="A333" s="29">
        <v>7</v>
      </c>
      <c r="B333" s="123"/>
      <c r="C333" s="123"/>
      <c r="D333" s="128"/>
      <c r="E333" s="128"/>
      <c r="F333" s="129"/>
      <c r="H333" s="29">
        <v>18</v>
      </c>
      <c r="I333" s="29"/>
      <c r="J333" s="29"/>
      <c r="K333" s="29"/>
      <c r="L333" s="123"/>
      <c r="M333" s="123"/>
      <c r="N333" s="128"/>
      <c r="O333" s="128"/>
      <c r="P333" s="129"/>
      <c r="R333" s="29">
        <v>29</v>
      </c>
      <c r="S333" s="123"/>
      <c r="T333" s="123"/>
      <c r="U333" s="128"/>
      <c r="V333" s="128"/>
      <c r="W333" s="129"/>
      <c r="Y333" s="29">
        <v>40</v>
      </c>
      <c r="Z333" s="123"/>
      <c r="AA333" s="123"/>
      <c r="AB333" s="128"/>
      <c r="AC333" s="128"/>
      <c r="AD333" s="129"/>
    </row>
    <row r="334" spans="1:30">
      <c r="A334" s="29">
        <v>8</v>
      </c>
      <c r="B334" s="123"/>
      <c r="C334" s="123"/>
      <c r="D334" s="128"/>
      <c r="E334" s="128"/>
      <c r="F334" s="129"/>
      <c r="H334" s="29">
        <v>19</v>
      </c>
      <c r="I334" s="29"/>
      <c r="J334" s="29"/>
      <c r="K334" s="29"/>
      <c r="L334" s="123"/>
      <c r="M334" s="123"/>
      <c r="N334" s="128"/>
      <c r="O334" s="128"/>
      <c r="P334" s="129" t="s">
        <v>9</v>
      </c>
      <c r="R334" s="29">
        <v>30</v>
      </c>
      <c r="S334" s="123"/>
      <c r="T334" s="123"/>
      <c r="U334" s="128"/>
      <c r="V334" s="128"/>
      <c r="W334" s="129" t="s">
        <v>9</v>
      </c>
      <c r="Y334" s="29">
        <v>41</v>
      </c>
      <c r="Z334" s="123"/>
      <c r="AA334" s="123"/>
      <c r="AB334" s="128"/>
      <c r="AC334" s="128"/>
      <c r="AD334" s="129" t="s">
        <v>9</v>
      </c>
    </row>
    <row r="335" spans="1:30">
      <c r="A335" s="29">
        <v>9</v>
      </c>
      <c r="B335" s="123"/>
      <c r="C335" s="123"/>
      <c r="D335" s="128"/>
      <c r="E335" s="128"/>
      <c r="F335" s="129"/>
      <c r="H335" s="29">
        <v>20</v>
      </c>
      <c r="I335" s="29"/>
      <c r="J335" s="29"/>
      <c r="K335" s="29"/>
      <c r="L335" s="123"/>
      <c r="M335" s="123"/>
      <c r="N335" s="128"/>
      <c r="O335" s="128"/>
      <c r="P335" s="129"/>
      <c r="R335" s="29">
        <v>31</v>
      </c>
      <c r="S335" s="123"/>
      <c r="T335" s="123"/>
      <c r="U335" s="128"/>
      <c r="V335" s="128"/>
      <c r="W335" s="129"/>
      <c r="Y335" s="29">
        <v>42</v>
      </c>
      <c r="Z335" s="123"/>
      <c r="AA335" s="123"/>
      <c r="AB335" s="128"/>
      <c r="AC335" s="128"/>
      <c r="AD335" s="129"/>
    </row>
    <row r="336" spans="1:30">
      <c r="A336" s="29">
        <v>10</v>
      </c>
      <c r="B336" s="123"/>
      <c r="C336" s="123"/>
      <c r="D336" s="128"/>
      <c r="E336" s="128"/>
      <c r="F336" s="129"/>
      <c r="H336" s="29">
        <v>21</v>
      </c>
      <c r="I336" s="29"/>
      <c r="J336" s="29"/>
      <c r="K336" s="29"/>
      <c r="L336" s="123"/>
      <c r="M336" s="123"/>
      <c r="N336" s="128"/>
      <c r="O336" s="128"/>
      <c r="P336" s="129"/>
      <c r="R336" s="29">
        <v>32</v>
      </c>
      <c r="S336" s="123"/>
      <c r="T336" s="123"/>
      <c r="U336" s="128"/>
      <c r="V336" s="128"/>
      <c r="W336" s="129"/>
      <c r="Y336" s="29">
        <v>43</v>
      </c>
      <c r="Z336" s="123"/>
      <c r="AA336" s="123"/>
      <c r="AB336" s="128"/>
      <c r="AC336" s="128"/>
      <c r="AD336" s="129"/>
    </row>
    <row r="337" spans="1:30" ht="13.5" thickBot="1">
      <c r="A337" s="30">
        <v>11</v>
      </c>
      <c r="B337" s="130"/>
      <c r="C337" s="130"/>
      <c r="D337" s="128"/>
      <c r="E337" s="128"/>
      <c r="F337" s="131"/>
      <c r="H337" s="29">
        <v>22</v>
      </c>
      <c r="I337" s="29"/>
      <c r="J337" s="29"/>
      <c r="K337" s="29"/>
      <c r="L337" s="123"/>
      <c r="M337" s="123"/>
      <c r="N337" s="130"/>
      <c r="O337" s="128"/>
      <c r="P337" s="129"/>
      <c r="R337" s="29">
        <v>33</v>
      </c>
      <c r="S337" s="130"/>
      <c r="T337" s="130"/>
      <c r="U337" s="130"/>
      <c r="V337" s="128"/>
      <c r="W337" s="131"/>
      <c r="Y337" s="31"/>
      <c r="Z337" s="33" t="s">
        <v>3</v>
      </c>
      <c r="AA337" s="34"/>
      <c r="AB337" s="34"/>
      <c r="AC337" s="34"/>
      <c r="AD337" s="35">
        <f>SUM(F327:F337)+SUM(P327:P337)+SUM(AD327:AD336)+SUM(W327:W337)</f>
        <v>0</v>
      </c>
    </row>
    <row r="338" spans="1:30">
      <c r="L338" s="3"/>
    </row>
    <row r="339" spans="1:30">
      <c r="L339" s="3"/>
    </row>
    <row r="340" spans="1:30">
      <c r="L340" s="3"/>
    </row>
    <row r="341" spans="1:30">
      <c r="L341" s="3"/>
    </row>
    <row r="342" spans="1:30">
      <c r="L342" s="3"/>
    </row>
    <row r="343" spans="1:30">
      <c r="L343" s="3"/>
    </row>
    <row r="344" spans="1:30" ht="13.5" thickBot="1">
      <c r="L344" s="3"/>
    </row>
    <row r="345" spans="1:30" ht="12.75" customHeight="1">
      <c r="A345" s="24">
        <v>15</v>
      </c>
      <c r="B345" s="25"/>
      <c r="C345" s="523" t="s">
        <v>30</v>
      </c>
      <c r="D345" s="523" t="s">
        <v>139</v>
      </c>
      <c r="E345" s="523" t="s">
        <v>27</v>
      </c>
      <c r="F345" s="523" t="s">
        <v>13</v>
      </c>
      <c r="H345" s="24"/>
      <c r="I345" s="25"/>
      <c r="J345" s="25"/>
      <c r="K345" s="25"/>
      <c r="L345" s="25"/>
      <c r="M345" s="523" t="s">
        <v>30</v>
      </c>
      <c r="N345" s="523" t="s">
        <v>139</v>
      </c>
      <c r="O345" s="523" t="s">
        <v>27</v>
      </c>
      <c r="P345" s="523" t="s">
        <v>13</v>
      </c>
      <c r="R345" s="24">
        <v>15</v>
      </c>
      <c r="S345" s="25"/>
      <c r="T345" s="523" t="s">
        <v>30</v>
      </c>
      <c r="U345" s="523" t="s">
        <v>139</v>
      </c>
      <c r="V345" s="523" t="s">
        <v>27</v>
      </c>
      <c r="W345" s="523" t="s">
        <v>13</v>
      </c>
      <c r="Y345" s="24"/>
      <c r="Z345" s="25"/>
      <c r="AA345" s="523" t="s">
        <v>30</v>
      </c>
      <c r="AB345" s="523" t="s">
        <v>139</v>
      </c>
      <c r="AC345" s="523" t="s">
        <v>27</v>
      </c>
      <c r="AD345" s="523" t="s">
        <v>13</v>
      </c>
    </row>
    <row r="346" spans="1:30" ht="38.25">
      <c r="A346" s="26" t="s">
        <v>7</v>
      </c>
      <c r="B346" s="50" t="str">
        <f>+"מספר אסמכתא "&amp;B17&amp;"         חזרה לטבלה "</f>
        <v xml:space="preserve">מספר אסמכתא          חזרה לטבלה </v>
      </c>
      <c r="C346" s="524"/>
      <c r="D346" s="524"/>
      <c r="E346" s="524"/>
      <c r="F346" s="524"/>
      <c r="H346" s="26" t="s">
        <v>19</v>
      </c>
      <c r="I346" s="28"/>
      <c r="J346" s="28"/>
      <c r="K346" s="28"/>
      <c r="L346" s="50" t="str">
        <f>+"מספר אסמכתא "&amp;B17&amp;"         חזרה לטבלה "</f>
        <v xml:space="preserve">מספר אסמכתא          חזרה לטבלה </v>
      </c>
      <c r="M346" s="524"/>
      <c r="N346" s="524"/>
      <c r="O346" s="524"/>
      <c r="P346" s="524"/>
      <c r="R346" s="26" t="s">
        <v>7</v>
      </c>
      <c r="S346" s="50" t="str">
        <f>+"מספר אסמכתא "&amp;B17&amp;"         חזרה לטבלה "</f>
        <v xml:space="preserve">מספר אסמכתא          חזרה לטבלה </v>
      </c>
      <c r="T346" s="524"/>
      <c r="U346" s="524"/>
      <c r="V346" s="524"/>
      <c r="W346" s="524"/>
      <c r="Y346" s="26" t="s">
        <v>19</v>
      </c>
      <c r="Z346" s="50" t="str">
        <f>+"מספר אסמכתא "&amp;B17&amp;"         חזרה לטבלה "</f>
        <v xml:space="preserve">מספר אסמכתא          חזרה לטבלה </v>
      </c>
      <c r="AA346" s="524"/>
      <c r="AB346" s="524"/>
      <c r="AC346" s="524"/>
      <c r="AD346" s="524"/>
    </row>
    <row r="347" spans="1:30">
      <c r="A347" s="29">
        <v>1</v>
      </c>
      <c r="B347" s="123"/>
      <c r="C347" s="123"/>
      <c r="D347" s="128"/>
      <c r="E347" s="128"/>
      <c r="F347" s="129"/>
      <c r="H347" s="29">
        <v>12</v>
      </c>
      <c r="I347" s="29"/>
      <c r="J347" s="29"/>
      <c r="K347" s="29"/>
      <c r="L347" s="123"/>
      <c r="M347" s="123"/>
      <c r="N347" s="128"/>
      <c r="O347" s="128"/>
      <c r="P347" s="129" t="s">
        <v>9</v>
      </c>
      <c r="R347" s="29">
        <v>23</v>
      </c>
      <c r="S347" s="123"/>
      <c r="T347" s="123"/>
      <c r="U347" s="128"/>
      <c r="V347" s="128"/>
      <c r="W347" s="129"/>
      <c r="Y347" s="29">
        <v>34</v>
      </c>
      <c r="Z347" s="123"/>
      <c r="AA347" s="123"/>
      <c r="AB347" s="128"/>
      <c r="AC347" s="128"/>
      <c r="AD347" s="129" t="s">
        <v>9</v>
      </c>
    </row>
    <row r="348" spans="1:30">
      <c r="A348" s="29">
        <v>2</v>
      </c>
      <c r="B348" s="123"/>
      <c r="C348" s="123"/>
      <c r="D348" s="128"/>
      <c r="E348" s="128"/>
      <c r="F348" s="129"/>
      <c r="H348" s="29">
        <v>13</v>
      </c>
      <c r="I348" s="29"/>
      <c r="J348" s="29"/>
      <c r="K348" s="29"/>
      <c r="L348" s="123"/>
      <c r="M348" s="123"/>
      <c r="N348" s="128"/>
      <c r="O348" s="128"/>
      <c r="P348" s="129"/>
      <c r="R348" s="29">
        <v>24</v>
      </c>
      <c r="S348" s="123"/>
      <c r="T348" s="123"/>
      <c r="U348" s="128"/>
      <c r="V348" s="128"/>
      <c r="W348" s="129"/>
      <c r="Y348" s="29">
        <v>35</v>
      </c>
      <c r="Z348" s="123"/>
      <c r="AA348" s="123"/>
      <c r="AB348" s="128"/>
      <c r="AC348" s="128"/>
      <c r="AD348" s="129"/>
    </row>
    <row r="349" spans="1:30">
      <c r="A349" s="29">
        <v>3</v>
      </c>
      <c r="B349" s="123"/>
      <c r="C349" s="123"/>
      <c r="D349" s="128"/>
      <c r="E349" s="128"/>
      <c r="F349" s="129"/>
      <c r="H349" s="29">
        <v>14</v>
      </c>
      <c r="I349" s="29"/>
      <c r="J349" s="29"/>
      <c r="K349" s="29"/>
      <c r="L349" s="123"/>
      <c r="M349" s="123"/>
      <c r="N349" s="128"/>
      <c r="O349" s="128"/>
      <c r="P349" s="129"/>
      <c r="R349" s="29">
        <v>25</v>
      </c>
      <c r="S349" s="123"/>
      <c r="T349" s="123"/>
      <c r="U349" s="128"/>
      <c r="V349" s="128"/>
      <c r="W349" s="129" t="s">
        <v>9</v>
      </c>
      <c r="Y349" s="29">
        <v>36</v>
      </c>
      <c r="Z349" s="123"/>
      <c r="AA349" s="123"/>
      <c r="AB349" s="128"/>
      <c r="AC349" s="128"/>
      <c r="AD349" s="129"/>
    </row>
    <row r="350" spans="1:30">
      <c r="A350" s="29">
        <v>4</v>
      </c>
      <c r="B350" s="123"/>
      <c r="C350" s="123"/>
      <c r="D350" s="128"/>
      <c r="E350" s="128"/>
      <c r="F350" s="129"/>
      <c r="H350" s="29">
        <v>15</v>
      </c>
      <c r="I350" s="29"/>
      <c r="J350" s="29"/>
      <c r="K350" s="29"/>
      <c r="L350" s="123"/>
      <c r="M350" s="123"/>
      <c r="N350" s="128"/>
      <c r="O350" s="128"/>
      <c r="P350" s="129"/>
      <c r="R350" s="29">
        <v>26</v>
      </c>
      <c r="S350" s="123"/>
      <c r="T350" s="123"/>
      <c r="U350" s="128"/>
      <c r="V350" s="128"/>
      <c r="W350" s="129"/>
      <c r="Y350" s="29">
        <v>37</v>
      </c>
      <c r="Z350" s="123"/>
      <c r="AA350" s="123"/>
      <c r="AB350" s="128"/>
      <c r="AC350" s="128"/>
      <c r="AD350" s="129"/>
    </row>
    <row r="351" spans="1:30">
      <c r="A351" s="29">
        <v>5</v>
      </c>
      <c r="B351" s="123"/>
      <c r="C351" s="123"/>
      <c r="D351" s="128"/>
      <c r="E351" s="128"/>
      <c r="F351" s="129"/>
      <c r="H351" s="29">
        <v>16</v>
      </c>
      <c r="I351" s="29"/>
      <c r="J351" s="29"/>
      <c r="K351" s="29"/>
      <c r="L351" s="123"/>
      <c r="M351" s="123"/>
      <c r="N351" s="128"/>
      <c r="O351" s="128"/>
      <c r="P351" s="129" t="s">
        <v>9</v>
      </c>
      <c r="R351" s="29">
        <v>27</v>
      </c>
      <c r="S351" s="123"/>
      <c r="T351" s="123"/>
      <c r="U351" s="128"/>
      <c r="V351" s="128"/>
      <c r="W351" s="129" t="s">
        <v>9</v>
      </c>
      <c r="Y351" s="29">
        <v>38</v>
      </c>
      <c r="Z351" s="123"/>
      <c r="AA351" s="123"/>
      <c r="AB351" s="128"/>
      <c r="AC351" s="128"/>
      <c r="AD351" s="129" t="s">
        <v>9</v>
      </c>
    </row>
    <row r="352" spans="1:30">
      <c r="A352" s="29">
        <v>6</v>
      </c>
      <c r="B352" s="123"/>
      <c r="C352" s="123"/>
      <c r="D352" s="128"/>
      <c r="E352" s="128"/>
      <c r="F352" s="129"/>
      <c r="H352" s="29">
        <v>17</v>
      </c>
      <c r="I352" s="29"/>
      <c r="J352" s="29"/>
      <c r="K352" s="29"/>
      <c r="L352" s="123"/>
      <c r="M352" s="123"/>
      <c r="N352" s="128"/>
      <c r="O352" s="128"/>
      <c r="P352" s="129"/>
      <c r="R352" s="29">
        <v>28</v>
      </c>
      <c r="S352" s="123"/>
      <c r="T352" s="123"/>
      <c r="U352" s="128"/>
      <c r="V352" s="128"/>
      <c r="W352" s="129"/>
      <c r="Y352" s="29">
        <v>39</v>
      </c>
      <c r="Z352" s="123"/>
      <c r="AA352" s="123"/>
      <c r="AB352" s="128"/>
      <c r="AC352" s="128"/>
      <c r="AD352" s="129"/>
    </row>
    <row r="353" spans="1:30">
      <c r="A353" s="29">
        <v>7</v>
      </c>
      <c r="B353" s="123"/>
      <c r="C353" s="123"/>
      <c r="D353" s="128"/>
      <c r="E353" s="128"/>
      <c r="F353" s="129"/>
      <c r="H353" s="29">
        <v>18</v>
      </c>
      <c r="I353" s="29"/>
      <c r="J353" s="29"/>
      <c r="K353" s="29"/>
      <c r="L353" s="123"/>
      <c r="M353" s="123"/>
      <c r="N353" s="128"/>
      <c r="O353" s="128"/>
      <c r="P353" s="129"/>
      <c r="R353" s="29">
        <v>29</v>
      </c>
      <c r="S353" s="123"/>
      <c r="T353" s="123"/>
      <c r="U353" s="128"/>
      <c r="V353" s="128"/>
      <c r="W353" s="129"/>
      <c r="Y353" s="29">
        <v>40</v>
      </c>
      <c r="Z353" s="123"/>
      <c r="AA353" s="123"/>
      <c r="AB353" s="128"/>
      <c r="AC353" s="128"/>
      <c r="AD353" s="129"/>
    </row>
    <row r="354" spans="1:30">
      <c r="A354" s="29">
        <v>8</v>
      </c>
      <c r="B354" s="123"/>
      <c r="C354" s="123"/>
      <c r="D354" s="128"/>
      <c r="E354" s="128"/>
      <c r="F354" s="129"/>
      <c r="H354" s="29">
        <v>19</v>
      </c>
      <c r="I354" s="29"/>
      <c r="J354" s="29"/>
      <c r="K354" s="29"/>
      <c r="L354" s="123"/>
      <c r="M354" s="123"/>
      <c r="N354" s="128"/>
      <c r="O354" s="128"/>
      <c r="P354" s="129" t="s">
        <v>9</v>
      </c>
      <c r="R354" s="29">
        <v>30</v>
      </c>
      <c r="S354" s="123"/>
      <c r="T354" s="123"/>
      <c r="U354" s="128"/>
      <c r="V354" s="128"/>
      <c r="W354" s="129" t="s">
        <v>9</v>
      </c>
      <c r="Y354" s="29">
        <v>41</v>
      </c>
      <c r="Z354" s="123"/>
      <c r="AA354" s="123"/>
      <c r="AB354" s="128"/>
      <c r="AC354" s="128"/>
      <c r="AD354" s="129" t="s">
        <v>9</v>
      </c>
    </row>
    <row r="355" spans="1:30">
      <c r="A355" s="29">
        <v>9</v>
      </c>
      <c r="B355" s="123"/>
      <c r="C355" s="123"/>
      <c r="D355" s="128"/>
      <c r="E355" s="128"/>
      <c r="F355" s="129"/>
      <c r="H355" s="29">
        <v>20</v>
      </c>
      <c r="I355" s="29"/>
      <c r="J355" s="29"/>
      <c r="K355" s="29"/>
      <c r="L355" s="123"/>
      <c r="M355" s="123"/>
      <c r="N355" s="128"/>
      <c r="O355" s="128"/>
      <c r="P355" s="129"/>
      <c r="R355" s="29">
        <v>31</v>
      </c>
      <c r="S355" s="123"/>
      <c r="T355" s="123"/>
      <c r="U355" s="128"/>
      <c r="V355" s="128"/>
      <c r="W355" s="129"/>
      <c r="Y355" s="29">
        <v>42</v>
      </c>
      <c r="Z355" s="123"/>
      <c r="AA355" s="123"/>
      <c r="AB355" s="128"/>
      <c r="AC355" s="128"/>
      <c r="AD355" s="129"/>
    </row>
    <row r="356" spans="1:30">
      <c r="A356" s="29">
        <v>10</v>
      </c>
      <c r="B356" s="123"/>
      <c r="C356" s="123"/>
      <c r="D356" s="128"/>
      <c r="E356" s="128"/>
      <c r="F356" s="129"/>
      <c r="H356" s="29">
        <v>21</v>
      </c>
      <c r="I356" s="29"/>
      <c r="J356" s="29"/>
      <c r="K356" s="29"/>
      <c r="L356" s="123"/>
      <c r="M356" s="123"/>
      <c r="N356" s="128"/>
      <c r="O356" s="128"/>
      <c r="P356" s="129"/>
      <c r="R356" s="29">
        <v>32</v>
      </c>
      <c r="S356" s="123"/>
      <c r="T356" s="123"/>
      <c r="U356" s="128"/>
      <c r="V356" s="128"/>
      <c r="W356" s="129"/>
      <c r="Y356" s="29">
        <v>43</v>
      </c>
      <c r="Z356" s="123"/>
      <c r="AA356" s="123"/>
      <c r="AB356" s="128"/>
      <c r="AC356" s="128"/>
      <c r="AD356" s="129"/>
    </row>
    <row r="357" spans="1:30" ht="13.5" thickBot="1">
      <c r="A357" s="30">
        <v>11</v>
      </c>
      <c r="B357" s="130"/>
      <c r="C357" s="130"/>
      <c r="D357" s="128"/>
      <c r="E357" s="128"/>
      <c r="F357" s="131"/>
      <c r="H357" s="29">
        <v>22</v>
      </c>
      <c r="I357" s="29"/>
      <c r="J357" s="29"/>
      <c r="K357" s="29"/>
      <c r="L357" s="123"/>
      <c r="M357" s="123"/>
      <c r="N357" s="130"/>
      <c r="O357" s="128"/>
      <c r="P357" s="129"/>
      <c r="R357" s="29">
        <v>33</v>
      </c>
      <c r="S357" s="130"/>
      <c r="T357" s="130"/>
      <c r="U357" s="130"/>
      <c r="V357" s="128"/>
      <c r="W357" s="131"/>
      <c r="Y357" s="31"/>
      <c r="Z357" s="33" t="s">
        <v>3</v>
      </c>
      <c r="AA357" s="34"/>
      <c r="AB357" s="34"/>
      <c r="AC357" s="34"/>
      <c r="AD357" s="35">
        <f>SUM(F347:F357)+SUM(P347:P357)+SUM(AD347:AD356)+SUM(W347:W357)</f>
        <v>0</v>
      </c>
    </row>
    <row r="358" spans="1:30">
      <c r="L358" s="3"/>
    </row>
    <row r="359" spans="1:30">
      <c r="L359" s="3"/>
    </row>
    <row r="360" spans="1:30">
      <c r="L360" s="3"/>
    </row>
    <row r="361" spans="1:30">
      <c r="L361" s="3"/>
    </row>
    <row r="362" spans="1:30">
      <c r="L362" s="3"/>
    </row>
    <row r="363" spans="1:30">
      <c r="L363" s="3"/>
    </row>
    <row r="364" spans="1:30" ht="13.5" thickBot="1">
      <c r="L364" s="3"/>
    </row>
    <row r="365" spans="1:30" ht="12.75" customHeight="1">
      <c r="A365" s="24">
        <v>16</v>
      </c>
      <c r="B365" s="25"/>
      <c r="C365" s="523" t="s">
        <v>30</v>
      </c>
      <c r="D365" s="523" t="s">
        <v>139</v>
      </c>
      <c r="E365" s="523" t="s">
        <v>27</v>
      </c>
      <c r="F365" s="523" t="s">
        <v>13</v>
      </c>
      <c r="H365" s="24"/>
      <c r="I365" s="25"/>
      <c r="J365" s="25"/>
      <c r="K365" s="25"/>
      <c r="L365" s="25"/>
      <c r="M365" s="523" t="s">
        <v>30</v>
      </c>
      <c r="N365" s="523" t="s">
        <v>139</v>
      </c>
      <c r="O365" s="523" t="s">
        <v>27</v>
      </c>
      <c r="P365" s="523" t="s">
        <v>13</v>
      </c>
      <c r="R365" s="24">
        <v>16</v>
      </c>
      <c r="S365" s="25"/>
      <c r="T365" s="523" t="s">
        <v>30</v>
      </c>
      <c r="U365" s="523" t="s">
        <v>139</v>
      </c>
      <c r="V365" s="523" t="s">
        <v>27</v>
      </c>
      <c r="W365" s="523" t="s">
        <v>13</v>
      </c>
      <c r="Y365" s="24"/>
      <c r="Z365" s="25"/>
      <c r="AA365" s="523" t="s">
        <v>30</v>
      </c>
      <c r="AB365" s="523" t="s">
        <v>139</v>
      </c>
      <c r="AC365" s="523" t="s">
        <v>27</v>
      </c>
      <c r="AD365" s="523" t="s">
        <v>13</v>
      </c>
    </row>
    <row r="366" spans="1:30" ht="38.25">
      <c r="A366" s="26" t="s">
        <v>7</v>
      </c>
      <c r="B366" s="50" t="str">
        <f>+"מספר אסמכתא "&amp;B18&amp;"         חזרה לטבלה "</f>
        <v xml:space="preserve">מספר אסמכתא          חזרה לטבלה </v>
      </c>
      <c r="C366" s="524"/>
      <c r="D366" s="524"/>
      <c r="E366" s="524"/>
      <c r="F366" s="524"/>
      <c r="H366" s="26" t="s">
        <v>19</v>
      </c>
      <c r="I366" s="28"/>
      <c r="J366" s="28"/>
      <c r="K366" s="28"/>
      <c r="L366" s="50" t="str">
        <f>+"מספר אסמכתא "&amp;B18&amp;"         חזרה לטבלה "</f>
        <v xml:space="preserve">מספר אסמכתא          חזרה לטבלה </v>
      </c>
      <c r="M366" s="524"/>
      <c r="N366" s="524"/>
      <c r="O366" s="524"/>
      <c r="P366" s="524"/>
      <c r="R366" s="26" t="s">
        <v>7</v>
      </c>
      <c r="S366" s="50" t="str">
        <f>+"מספר אסמכתא "&amp;B18&amp;"         חזרה לטבלה "</f>
        <v xml:space="preserve">מספר אסמכתא          חזרה לטבלה </v>
      </c>
      <c r="T366" s="524"/>
      <c r="U366" s="524"/>
      <c r="V366" s="524"/>
      <c r="W366" s="524"/>
      <c r="Y366" s="26" t="s">
        <v>19</v>
      </c>
      <c r="Z366" s="50" t="str">
        <f>+"מספר אסמכתא "&amp;B18&amp;"         חזרה לטבלה "</f>
        <v xml:space="preserve">מספר אסמכתא          חזרה לטבלה </v>
      </c>
      <c r="AA366" s="524"/>
      <c r="AB366" s="524"/>
      <c r="AC366" s="524"/>
      <c r="AD366" s="524"/>
    </row>
    <row r="367" spans="1:30">
      <c r="A367" s="29">
        <v>1</v>
      </c>
      <c r="B367" s="123"/>
      <c r="C367" s="123"/>
      <c r="D367" s="128"/>
      <c r="E367" s="128"/>
      <c r="F367" s="129"/>
      <c r="H367" s="29">
        <v>12</v>
      </c>
      <c r="I367" s="29"/>
      <c r="J367" s="29"/>
      <c r="K367" s="29"/>
      <c r="L367" s="123"/>
      <c r="M367" s="123"/>
      <c r="N367" s="128"/>
      <c r="O367" s="128"/>
      <c r="P367" s="129" t="s">
        <v>9</v>
      </c>
      <c r="R367" s="29">
        <v>23</v>
      </c>
      <c r="S367" s="123"/>
      <c r="T367" s="123"/>
      <c r="U367" s="128"/>
      <c r="V367" s="128"/>
      <c r="W367" s="129"/>
      <c r="Y367" s="29">
        <v>34</v>
      </c>
      <c r="Z367" s="123"/>
      <c r="AA367" s="123"/>
      <c r="AB367" s="128"/>
      <c r="AC367" s="128"/>
      <c r="AD367" s="129" t="s">
        <v>9</v>
      </c>
    </row>
    <row r="368" spans="1:30">
      <c r="A368" s="29">
        <v>2</v>
      </c>
      <c r="B368" s="123"/>
      <c r="C368" s="123"/>
      <c r="D368" s="128"/>
      <c r="E368" s="128"/>
      <c r="F368" s="129"/>
      <c r="H368" s="29">
        <v>13</v>
      </c>
      <c r="I368" s="29"/>
      <c r="J368" s="29"/>
      <c r="K368" s="29"/>
      <c r="L368" s="123"/>
      <c r="M368" s="123"/>
      <c r="N368" s="128"/>
      <c r="O368" s="128"/>
      <c r="P368" s="129"/>
      <c r="R368" s="29">
        <v>24</v>
      </c>
      <c r="S368" s="123"/>
      <c r="T368" s="123"/>
      <c r="U368" s="128"/>
      <c r="V368" s="128"/>
      <c r="W368" s="129"/>
      <c r="Y368" s="29">
        <v>35</v>
      </c>
      <c r="Z368" s="123"/>
      <c r="AA368" s="123"/>
      <c r="AB368" s="128"/>
      <c r="AC368" s="128"/>
      <c r="AD368" s="129"/>
    </row>
    <row r="369" spans="1:30">
      <c r="A369" s="29">
        <v>3</v>
      </c>
      <c r="B369" s="123"/>
      <c r="C369" s="123"/>
      <c r="D369" s="128"/>
      <c r="E369" s="128"/>
      <c r="F369" s="129"/>
      <c r="H369" s="29">
        <v>14</v>
      </c>
      <c r="I369" s="29"/>
      <c r="J369" s="29"/>
      <c r="K369" s="29"/>
      <c r="L369" s="123"/>
      <c r="M369" s="123"/>
      <c r="N369" s="128"/>
      <c r="O369" s="128"/>
      <c r="P369" s="129"/>
      <c r="R369" s="29">
        <v>25</v>
      </c>
      <c r="S369" s="123"/>
      <c r="T369" s="123"/>
      <c r="U369" s="128"/>
      <c r="V369" s="128"/>
      <c r="W369" s="129" t="s">
        <v>9</v>
      </c>
      <c r="Y369" s="29">
        <v>36</v>
      </c>
      <c r="Z369" s="123"/>
      <c r="AA369" s="123"/>
      <c r="AB369" s="128"/>
      <c r="AC369" s="128"/>
      <c r="AD369" s="129"/>
    </row>
    <row r="370" spans="1:30">
      <c r="A370" s="29">
        <v>4</v>
      </c>
      <c r="B370" s="123"/>
      <c r="C370" s="123"/>
      <c r="D370" s="128"/>
      <c r="E370" s="128"/>
      <c r="F370" s="129"/>
      <c r="H370" s="29">
        <v>15</v>
      </c>
      <c r="I370" s="29"/>
      <c r="J370" s="29"/>
      <c r="K370" s="29"/>
      <c r="L370" s="123"/>
      <c r="M370" s="123"/>
      <c r="N370" s="128"/>
      <c r="O370" s="128"/>
      <c r="P370" s="129"/>
      <c r="R370" s="29">
        <v>26</v>
      </c>
      <c r="S370" s="123"/>
      <c r="T370" s="123"/>
      <c r="U370" s="128"/>
      <c r="V370" s="128"/>
      <c r="W370" s="129"/>
      <c r="Y370" s="29">
        <v>37</v>
      </c>
      <c r="Z370" s="123"/>
      <c r="AA370" s="123"/>
      <c r="AB370" s="128"/>
      <c r="AC370" s="128"/>
      <c r="AD370" s="129"/>
    </row>
    <row r="371" spans="1:30">
      <c r="A371" s="29">
        <v>5</v>
      </c>
      <c r="B371" s="123"/>
      <c r="C371" s="123"/>
      <c r="D371" s="128"/>
      <c r="E371" s="128"/>
      <c r="F371" s="129"/>
      <c r="H371" s="29">
        <v>16</v>
      </c>
      <c r="I371" s="29"/>
      <c r="J371" s="29"/>
      <c r="K371" s="29"/>
      <c r="L371" s="123"/>
      <c r="M371" s="123"/>
      <c r="N371" s="128"/>
      <c r="O371" s="128"/>
      <c r="P371" s="129" t="s">
        <v>9</v>
      </c>
      <c r="R371" s="29">
        <v>27</v>
      </c>
      <c r="S371" s="123"/>
      <c r="T371" s="123"/>
      <c r="U371" s="128"/>
      <c r="V371" s="128"/>
      <c r="W371" s="129" t="s">
        <v>9</v>
      </c>
      <c r="Y371" s="29">
        <v>38</v>
      </c>
      <c r="Z371" s="123"/>
      <c r="AA371" s="123"/>
      <c r="AB371" s="128"/>
      <c r="AC371" s="128"/>
      <c r="AD371" s="129" t="s">
        <v>9</v>
      </c>
    </row>
    <row r="372" spans="1:30">
      <c r="A372" s="29">
        <v>6</v>
      </c>
      <c r="B372" s="123"/>
      <c r="C372" s="123"/>
      <c r="D372" s="128"/>
      <c r="E372" s="128"/>
      <c r="F372" s="129"/>
      <c r="H372" s="29">
        <v>17</v>
      </c>
      <c r="I372" s="29"/>
      <c r="J372" s="29"/>
      <c r="K372" s="29"/>
      <c r="L372" s="123"/>
      <c r="M372" s="123"/>
      <c r="N372" s="128"/>
      <c r="O372" s="128"/>
      <c r="P372" s="129"/>
      <c r="R372" s="29">
        <v>28</v>
      </c>
      <c r="S372" s="123"/>
      <c r="T372" s="123"/>
      <c r="U372" s="128"/>
      <c r="V372" s="128"/>
      <c r="W372" s="129"/>
      <c r="Y372" s="29">
        <v>39</v>
      </c>
      <c r="Z372" s="123"/>
      <c r="AA372" s="123"/>
      <c r="AB372" s="128"/>
      <c r="AC372" s="128"/>
      <c r="AD372" s="129"/>
    </row>
    <row r="373" spans="1:30">
      <c r="A373" s="29">
        <v>7</v>
      </c>
      <c r="B373" s="123"/>
      <c r="C373" s="123"/>
      <c r="D373" s="128"/>
      <c r="E373" s="128"/>
      <c r="F373" s="129"/>
      <c r="H373" s="29">
        <v>18</v>
      </c>
      <c r="I373" s="29"/>
      <c r="J373" s="29"/>
      <c r="K373" s="29"/>
      <c r="L373" s="123"/>
      <c r="M373" s="123"/>
      <c r="N373" s="128"/>
      <c r="O373" s="128"/>
      <c r="P373" s="129"/>
      <c r="R373" s="29">
        <v>29</v>
      </c>
      <c r="S373" s="123"/>
      <c r="T373" s="123"/>
      <c r="U373" s="128"/>
      <c r="V373" s="128"/>
      <c r="W373" s="129"/>
      <c r="Y373" s="29">
        <v>40</v>
      </c>
      <c r="Z373" s="123"/>
      <c r="AA373" s="123"/>
      <c r="AB373" s="128"/>
      <c r="AC373" s="128"/>
      <c r="AD373" s="129"/>
    </row>
    <row r="374" spans="1:30">
      <c r="A374" s="29">
        <v>8</v>
      </c>
      <c r="B374" s="123"/>
      <c r="C374" s="123"/>
      <c r="D374" s="128"/>
      <c r="E374" s="128"/>
      <c r="F374" s="129"/>
      <c r="H374" s="29">
        <v>19</v>
      </c>
      <c r="I374" s="29"/>
      <c r="J374" s="29"/>
      <c r="K374" s="29"/>
      <c r="L374" s="123"/>
      <c r="M374" s="123"/>
      <c r="N374" s="128"/>
      <c r="O374" s="128"/>
      <c r="P374" s="129" t="s">
        <v>9</v>
      </c>
      <c r="R374" s="29">
        <v>30</v>
      </c>
      <c r="S374" s="123"/>
      <c r="T374" s="123"/>
      <c r="U374" s="128"/>
      <c r="V374" s="128"/>
      <c r="W374" s="129" t="s">
        <v>9</v>
      </c>
      <c r="Y374" s="29">
        <v>41</v>
      </c>
      <c r="Z374" s="123"/>
      <c r="AA374" s="123"/>
      <c r="AB374" s="128"/>
      <c r="AC374" s="128"/>
      <c r="AD374" s="129" t="s">
        <v>9</v>
      </c>
    </row>
    <row r="375" spans="1:30">
      <c r="A375" s="29">
        <v>9</v>
      </c>
      <c r="B375" s="123"/>
      <c r="C375" s="123"/>
      <c r="D375" s="128"/>
      <c r="E375" s="128"/>
      <c r="F375" s="129"/>
      <c r="H375" s="29">
        <v>20</v>
      </c>
      <c r="I375" s="29"/>
      <c r="J375" s="29"/>
      <c r="K375" s="29"/>
      <c r="L375" s="123"/>
      <c r="M375" s="123"/>
      <c r="N375" s="128"/>
      <c r="O375" s="128"/>
      <c r="P375" s="129"/>
      <c r="R375" s="29">
        <v>31</v>
      </c>
      <c r="S375" s="123"/>
      <c r="T375" s="123"/>
      <c r="U375" s="128"/>
      <c r="V375" s="128"/>
      <c r="W375" s="129"/>
      <c r="Y375" s="29">
        <v>42</v>
      </c>
      <c r="Z375" s="123"/>
      <c r="AA375" s="123"/>
      <c r="AB375" s="128"/>
      <c r="AC375" s="128"/>
      <c r="AD375" s="129"/>
    </row>
    <row r="376" spans="1:30">
      <c r="A376" s="29">
        <v>10</v>
      </c>
      <c r="B376" s="123"/>
      <c r="C376" s="123"/>
      <c r="D376" s="128"/>
      <c r="E376" s="128"/>
      <c r="F376" s="129"/>
      <c r="H376" s="29">
        <v>21</v>
      </c>
      <c r="I376" s="29"/>
      <c r="J376" s="29"/>
      <c r="K376" s="29"/>
      <c r="L376" s="123"/>
      <c r="M376" s="123"/>
      <c r="N376" s="128"/>
      <c r="O376" s="128"/>
      <c r="P376" s="129"/>
      <c r="R376" s="29">
        <v>32</v>
      </c>
      <c r="S376" s="123"/>
      <c r="T376" s="123"/>
      <c r="U376" s="128"/>
      <c r="V376" s="128"/>
      <c r="W376" s="129"/>
      <c r="Y376" s="29">
        <v>43</v>
      </c>
      <c r="Z376" s="123"/>
      <c r="AA376" s="123"/>
      <c r="AB376" s="128"/>
      <c r="AC376" s="128"/>
      <c r="AD376" s="129"/>
    </row>
    <row r="377" spans="1:30" ht="13.5" thickBot="1">
      <c r="A377" s="30">
        <v>11</v>
      </c>
      <c r="B377" s="130"/>
      <c r="C377" s="130"/>
      <c r="D377" s="128"/>
      <c r="E377" s="128"/>
      <c r="F377" s="131"/>
      <c r="H377" s="29">
        <v>22</v>
      </c>
      <c r="I377" s="29"/>
      <c r="J377" s="29"/>
      <c r="K377" s="29"/>
      <c r="L377" s="123"/>
      <c r="M377" s="123"/>
      <c r="N377" s="130"/>
      <c r="O377" s="128"/>
      <c r="P377" s="129"/>
      <c r="R377" s="29">
        <v>33</v>
      </c>
      <c r="S377" s="130"/>
      <c r="T377" s="130"/>
      <c r="U377" s="130"/>
      <c r="V377" s="128"/>
      <c r="W377" s="131"/>
      <c r="Y377" s="31"/>
      <c r="Z377" s="33" t="s">
        <v>3</v>
      </c>
      <c r="AA377" s="34"/>
      <c r="AB377" s="34"/>
      <c r="AC377" s="34"/>
      <c r="AD377" s="35">
        <f>SUM(F367:F377)+SUM(P367:P377)+SUM(AD367:AD376)+SUM(W367:W377)</f>
        <v>0</v>
      </c>
    </row>
    <row r="378" spans="1:30">
      <c r="L378" s="3"/>
    </row>
    <row r="379" spans="1:30">
      <c r="L379" s="3"/>
    </row>
    <row r="380" spans="1:30">
      <c r="L380" s="3"/>
    </row>
    <row r="381" spans="1:30">
      <c r="L381" s="3"/>
    </row>
    <row r="382" spans="1:30">
      <c r="L382" s="3"/>
    </row>
    <row r="383" spans="1:30">
      <c r="L383" s="3"/>
    </row>
    <row r="384" spans="1:30" ht="13.5" thickBot="1">
      <c r="L384" s="3"/>
    </row>
    <row r="385" spans="1:30" ht="12.75" customHeight="1">
      <c r="A385" s="24">
        <v>17</v>
      </c>
      <c r="B385" s="25"/>
      <c r="C385" s="523" t="s">
        <v>30</v>
      </c>
      <c r="D385" s="523" t="s">
        <v>139</v>
      </c>
      <c r="E385" s="523" t="s">
        <v>27</v>
      </c>
      <c r="F385" s="523" t="s">
        <v>13</v>
      </c>
      <c r="H385" s="24"/>
      <c r="I385" s="25"/>
      <c r="J385" s="25"/>
      <c r="K385" s="25"/>
      <c r="L385" s="25"/>
      <c r="M385" s="523" t="s">
        <v>30</v>
      </c>
      <c r="N385" s="523" t="s">
        <v>139</v>
      </c>
      <c r="O385" s="523" t="s">
        <v>27</v>
      </c>
      <c r="P385" s="523" t="s">
        <v>13</v>
      </c>
      <c r="R385" s="24">
        <v>17</v>
      </c>
      <c r="S385" s="25"/>
      <c r="T385" s="523" t="s">
        <v>30</v>
      </c>
      <c r="U385" s="523" t="s">
        <v>139</v>
      </c>
      <c r="V385" s="523" t="s">
        <v>27</v>
      </c>
      <c r="W385" s="523" t="s">
        <v>13</v>
      </c>
      <c r="Y385" s="24"/>
      <c r="Z385" s="25"/>
      <c r="AA385" s="523" t="s">
        <v>30</v>
      </c>
      <c r="AB385" s="523" t="s">
        <v>139</v>
      </c>
      <c r="AC385" s="523" t="s">
        <v>27</v>
      </c>
      <c r="AD385" s="523" t="s">
        <v>13</v>
      </c>
    </row>
    <row r="386" spans="1:30" ht="38.25">
      <c r="A386" s="26" t="s">
        <v>7</v>
      </c>
      <c r="B386" s="50" t="str">
        <f>+"מספר אסמכתא "&amp;B19&amp;"         חזרה לטבלה "</f>
        <v xml:space="preserve">מספר אסמכתא          חזרה לטבלה </v>
      </c>
      <c r="C386" s="524"/>
      <c r="D386" s="524"/>
      <c r="E386" s="524"/>
      <c r="F386" s="524"/>
      <c r="H386" s="26" t="s">
        <v>19</v>
      </c>
      <c r="I386" s="28"/>
      <c r="J386" s="28"/>
      <c r="K386" s="28"/>
      <c r="L386" s="50" t="str">
        <f>+"מספר אסמכתא "&amp;B19&amp;"         חזרה לטבלה "</f>
        <v xml:space="preserve">מספר אסמכתא          חזרה לטבלה </v>
      </c>
      <c r="M386" s="524"/>
      <c r="N386" s="524"/>
      <c r="O386" s="524"/>
      <c r="P386" s="524"/>
      <c r="R386" s="26" t="s">
        <v>7</v>
      </c>
      <c r="S386" s="50" t="str">
        <f>+"מספר אסמכתא "&amp;B19&amp;"         חזרה לטבלה "</f>
        <v xml:space="preserve">מספר אסמכתא          חזרה לטבלה </v>
      </c>
      <c r="T386" s="524"/>
      <c r="U386" s="524"/>
      <c r="V386" s="524"/>
      <c r="W386" s="524"/>
      <c r="Y386" s="26" t="s">
        <v>19</v>
      </c>
      <c r="Z386" s="50" t="str">
        <f>+"מספר אסמכתא "&amp;B19&amp;"         חזרה לטבלה "</f>
        <v xml:space="preserve">מספר אסמכתא          חזרה לטבלה </v>
      </c>
      <c r="AA386" s="524"/>
      <c r="AB386" s="524"/>
      <c r="AC386" s="524"/>
      <c r="AD386" s="524"/>
    </row>
    <row r="387" spans="1:30">
      <c r="A387" s="29">
        <v>1</v>
      </c>
      <c r="B387" s="123"/>
      <c r="C387" s="123"/>
      <c r="D387" s="128"/>
      <c r="E387" s="128"/>
      <c r="F387" s="129"/>
      <c r="H387" s="29">
        <v>12</v>
      </c>
      <c r="I387" s="29"/>
      <c r="J387" s="29"/>
      <c r="K387" s="29"/>
      <c r="L387" s="123"/>
      <c r="M387" s="123"/>
      <c r="N387" s="128"/>
      <c r="O387" s="128"/>
      <c r="P387" s="129" t="s">
        <v>9</v>
      </c>
      <c r="R387" s="29">
        <v>23</v>
      </c>
      <c r="S387" s="123"/>
      <c r="T387" s="123"/>
      <c r="U387" s="128"/>
      <c r="V387" s="128"/>
      <c r="W387" s="129"/>
      <c r="Y387" s="29">
        <v>34</v>
      </c>
      <c r="Z387" s="123"/>
      <c r="AA387" s="123"/>
      <c r="AB387" s="128"/>
      <c r="AC387" s="128"/>
      <c r="AD387" s="129" t="s">
        <v>9</v>
      </c>
    </row>
    <row r="388" spans="1:30">
      <c r="A388" s="29">
        <v>2</v>
      </c>
      <c r="B388" s="123"/>
      <c r="C388" s="123"/>
      <c r="D388" s="128"/>
      <c r="E388" s="128"/>
      <c r="F388" s="129"/>
      <c r="H388" s="29">
        <v>13</v>
      </c>
      <c r="I388" s="29"/>
      <c r="J388" s="29"/>
      <c r="K388" s="29"/>
      <c r="L388" s="123"/>
      <c r="M388" s="123"/>
      <c r="N388" s="128"/>
      <c r="O388" s="128"/>
      <c r="P388" s="129"/>
      <c r="R388" s="29">
        <v>24</v>
      </c>
      <c r="S388" s="123"/>
      <c r="T388" s="123"/>
      <c r="U388" s="128"/>
      <c r="V388" s="128"/>
      <c r="W388" s="129"/>
      <c r="Y388" s="29">
        <v>35</v>
      </c>
      <c r="Z388" s="123"/>
      <c r="AA388" s="123"/>
      <c r="AB388" s="128"/>
      <c r="AC388" s="128"/>
      <c r="AD388" s="129"/>
    </row>
    <row r="389" spans="1:30">
      <c r="A389" s="29">
        <v>3</v>
      </c>
      <c r="B389" s="123"/>
      <c r="C389" s="123"/>
      <c r="D389" s="128"/>
      <c r="E389" s="128"/>
      <c r="F389" s="129"/>
      <c r="H389" s="29">
        <v>14</v>
      </c>
      <c r="I389" s="29"/>
      <c r="J389" s="29"/>
      <c r="K389" s="29"/>
      <c r="L389" s="123"/>
      <c r="M389" s="123"/>
      <c r="N389" s="128"/>
      <c r="O389" s="128"/>
      <c r="P389" s="129"/>
      <c r="R389" s="29">
        <v>25</v>
      </c>
      <c r="S389" s="123"/>
      <c r="T389" s="123"/>
      <c r="U389" s="128"/>
      <c r="V389" s="128"/>
      <c r="W389" s="129" t="s">
        <v>9</v>
      </c>
      <c r="Y389" s="29">
        <v>36</v>
      </c>
      <c r="Z389" s="123"/>
      <c r="AA389" s="123"/>
      <c r="AB389" s="128"/>
      <c r="AC389" s="128"/>
      <c r="AD389" s="129"/>
    </row>
    <row r="390" spans="1:30">
      <c r="A390" s="29">
        <v>4</v>
      </c>
      <c r="B390" s="123"/>
      <c r="C390" s="123"/>
      <c r="D390" s="128"/>
      <c r="E390" s="128"/>
      <c r="F390" s="129"/>
      <c r="H390" s="29">
        <v>15</v>
      </c>
      <c r="I390" s="29"/>
      <c r="J390" s="29"/>
      <c r="K390" s="29"/>
      <c r="L390" s="123"/>
      <c r="M390" s="123"/>
      <c r="N390" s="128"/>
      <c r="O390" s="128"/>
      <c r="P390" s="129"/>
      <c r="R390" s="29">
        <v>26</v>
      </c>
      <c r="S390" s="123"/>
      <c r="T390" s="123"/>
      <c r="U390" s="128"/>
      <c r="V390" s="128"/>
      <c r="W390" s="129"/>
      <c r="Y390" s="29">
        <v>37</v>
      </c>
      <c r="Z390" s="123"/>
      <c r="AA390" s="123"/>
      <c r="AB390" s="128"/>
      <c r="AC390" s="128"/>
      <c r="AD390" s="129"/>
    </row>
    <row r="391" spans="1:30">
      <c r="A391" s="29">
        <v>5</v>
      </c>
      <c r="B391" s="123"/>
      <c r="C391" s="123"/>
      <c r="D391" s="128"/>
      <c r="E391" s="128"/>
      <c r="F391" s="129"/>
      <c r="H391" s="29">
        <v>16</v>
      </c>
      <c r="I391" s="29"/>
      <c r="J391" s="29"/>
      <c r="K391" s="29"/>
      <c r="L391" s="123"/>
      <c r="M391" s="123"/>
      <c r="N391" s="128"/>
      <c r="O391" s="128"/>
      <c r="P391" s="129" t="s">
        <v>9</v>
      </c>
      <c r="R391" s="29">
        <v>27</v>
      </c>
      <c r="S391" s="123"/>
      <c r="T391" s="123"/>
      <c r="U391" s="128"/>
      <c r="V391" s="128"/>
      <c r="W391" s="129" t="s">
        <v>9</v>
      </c>
      <c r="Y391" s="29">
        <v>38</v>
      </c>
      <c r="Z391" s="123"/>
      <c r="AA391" s="123"/>
      <c r="AB391" s="128"/>
      <c r="AC391" s="128"/>
      <c r="AD391" s="129" t="s">
        <v>9</v>
      </c>
    </row>
    <row r="392" spans="1:30">
      <c r="A392" s="29">
        <v>6</v>
      </c>
      <c r="B392" s="123"/>
      <c r="C392" s="123"/>
      <c r="D392" s="128"/>
      <c r="E392" s="128"/>
      <c r="F392" s="129"/>
      <c r="H392" s="29">
        <v>17</v>
      </c>
      <c r="I392" s="29"/>
      <c r="J392" s="29"/>
      <c r="K392" s="29"/>
      <c r="L392" s="123"/>
      <c r="M392" s="123"/>
      <c r="N392" s="128"/>
      <c r="O392" s="128"/>
      <c r="P392" s="129"/>
      <c r="R392" s="29">
        <v>28</v>
      </c>
      <c r="S392" s="123"/>
      <c r="T392" s="123"/>
      <c r="U392" s="128"/>
      <c r="V392" s="128"/>
      <c r="W392" s="129"/>
      <c r="Y392" s="29">
        <v>39</v>
      </c>
      <c r="Z392" s="123"/>
      <c r="AA392" s="123"/>
      <c r="AB392" s="128"/>
      <c r="AC392" s="128"/>
      <c r="AD392" s="129"/>
    </row>
    <row r="393" spans="1:30">
      <c r="A393" s="29">
        <v>7</v>
      </c>
      <c r="B393" s="123"/>
      <c r="C393" s="123"/>
      <c r="D393" s="128"/>
      <c r="E393" s="128"/>
      <c r="F393" s="129"/>
      <c r="H393" s="29">
        <v>18</v>
      </c>
      <c r="I393" s="29"/>
      <c r="J393" s="29"/>
      <c r="K393" s="29"/>
      <c r="L393" s="123"/>
      <c r="M393" s="123"/>
      <c r="N393" s="128"/>
      <c r="O393" s="128"/>
      <c r="P393" s="129"/>
      <c r="R393" s="29">
        <v>29</v>
      </c>
      <c r="S393" s="123"/>
      <c r="T393" s="123"/>
      <c r="U393" s="128"/>
      <c r="V393" s="128"/>
      <c r="W393" s="129"/>
      <c r="Y393" s="29">
        <v>40</v>
      </c>
      <c r="Z393" s="123"/>
      <c r="AA393" s="123"/>
      <c r="AB393" s="128"/>
      <c r="AC393" s="128"/>
      <c r="AD393" s="129"/>
    </row>
    <row r="394" spans="1:30">
      <c r="A394" s="29">
        <v>8</v>
      </c>
      <c r="B394" s="123"/>
      <c r="C394" s="123"/>
      <c r="D394" s="128"/>
      <c r="E394" s="128"/>
      <c r="F394" s="129"/>
      <c r="H394" s="29">
        <v>19</v>
      </c>
      <c r="I394" s="29"/>
      <c r="J394" s="29"/>
      <c r="K394" s="29"/>
      <c r="L394" s="123"/>
      <c r="M394" s="123"/>
      <c r="N394" s="128"/>
      <c r="O394" s="128"/>
      <c r="P394" s="129" t="s">
        <v>9</v>
      </c>
      <c r="R394" s="29">
        <v>30</v>
      </c>
      <c r="S394" s="123"/>
      <c r="T394" s="123"/>
      <c r="U394" s="128"/>
      <c r="V394" s="128"/>
      <c r="W394" s="129" t="s">
        <v>9</v>
      </c>
      <c r="Y394" s="29">
        <v>41</v>
      </c>
      <c r="Z394" s="123"/>
      <c r="AA394" s="123"/>
      <c r="AB394" s="128"/>
      <c r="AC394" s="128"/>
      <c r="AD394" s="129" t="s">
        <v>9</v>
      </c>
    </row>
    <row r="395" spans="1:30">
      <c r="A395" s="29">
        <v>9</v>
      </c>
      <c r="B395" s="123"/>
      <c r="C395" s="123"/>
      <c r="D395" s="128"/>
      <c r="E395" s="128"/>
      <c r="F395" s="129"/>
      <c r="H395" s="29">
        <v>20</v>
      </c>
      <c r="I395" s="29"/>
      <c r="J395" s="29"/>
      <c r="K395" s="29"/>
      <c r="L395" s="123"/>
      <c r="M395" s="123"/>
      <c r="N395" s="128"/>
      <c r="O395" s="128"/>
      <c r="P395" s="129"/>
      <c r="R395" s="29">
        <v>31</v>
      </c>
      <c r="S395" s="123"/>
      <c r="T395" s="123"/>
      <c r="U395" s="128"/>
      <c r="V395" s="128"/>
      <c r="W395" s="129"/>
      <c r="Y395" s="29">
        <v>42</v>
      </c>
      <c r="Z395" s="123"/>
      <c r="AA395" s="123"/>
      <c r="AB395" s="128"/>
      <c r="AC395" s="128"/>
      <c r="AD395" s="129"/>
    </row>
    <row r="396" spans="1:30">
      <c r="A396" s="29">
        <v>10</v>
      </c>
      <c r="B396" s="123"/>
      <c r="C396" s="123"/>
      <c r="D396" s="128"/>
      <c r="E396" s="128"/>
      <c r="F396" s="129"/>
      <c r="H396" s="29">
        <v>21</v>
      </c>
      <c r="I396" s="29"/>
      <c r="J396" s="29"/>
      <c r="K396" s="29"/>
      <c r="L396" s="123"/>
      <c r="M396" s="123"/>
      <c r="N396" s="128"/>
      <c r="O396" s="128"/>
      <c r="P396" s="129"/>
      <c r="R396" s="29">
        <v>32</v>
      </c>
      <c r="S396" s="123"/>
      <c r="T396" s="123"/>
      <c r="U396" s="128"/>
      <c r="V396" s="128"/>
      <c r="W396" s="129"/>
      <c r="Y396" s="29">
        <v>43</v>
      </c>
      <c r="Z396" s="123"/>
      <c r="AA396" s="123"/>
      <c r="AB396" s="128"/>
      <c r="AC396" s="128"/>
      <c r="AD396" s="129"/>
    </row>
    <row r="397" spans="1:30" ht="13.5" thickBot="1">
      <c r="A397" s="30">
        <v>11</v>
      </c>
      <c r="B397" s="130"/>
      <c r="C397" s="130"/>
      <c r="D397" s="128"/>
      <c r="E397" s="128"/>
      <c r="F397" s="131"/>
      <c r="H397" s="29">
        <v>22</v>
      </c>
      <c r="I397" s="29"/>
      <c r="J397" s="29"/>
      <c r="K397" s="29"/>
      <c r="L397" s="123"/>
      <c r="M397" s="123"/>
      <c r="N397" s="130"/>
      <c r="O397" s="128"/>
      <c r="P397" s="129"/>
      <c r="R397" s="29">
        <v>33</v>
      </c>
      <c r="S397" s="130"/>
      <c r="T397" s="130"/>
      <c r="U397" s="130"/>
      <c r="V397" s="128"/>
      <c r="W397" s="131"/>
      <c r="Y397" s="31"/>
      <c r="Z397" s="33" t="s">
        <v>3</v>
      </c>
      <c r="AA397" s="34"/>
      <c r="AB397" s="34"/>
      <c r="AC397" s="34"/>
      <c r="AD397" s="35">
        <f>SUM(F387:F397)+SUM(P387:P397)+SUM(AD387:AD396)+SUM(W387:W397)</f>
        <v>0</v>
      </c>
    </row>
    <row r="398" spans="1:30">
      <c r="L398" s="3"/>
    </row>
    <row r="399" spans="1:30">
      <c r="L399" s="3"/>
    </row>
    <row r="400" spans="1:30">
      <c r="L400" s="3"/>
    </row>
    <row r="401" spans="1:30">
      <c r="L401" s="3"/>
    </row>
    <row r="402" spans="1:30">
      <c r="L402" s="3"/>
    </row>
    <row r="403" spans="1:30">
      <c r="L403" s="3"/>
    </row>
    <row r="404" spans="1:30" ht="13.5" thickBot="1">
      <c r="L404" s="3"/>
    </row>
    <row r="405" spans="1:30" ht="12.75" customHeight="1">
      <c r="A405" s="24">
        <v>18</v>
      </c>
      <c r="B405" s="25"/>
      <c r="C405" s="523" t="s">
        <v>30</v>
      </c>
      <c r="D405" s="523" t="s">
        <v>139</v>
      </c>
      <c r="E405" s="523" t="s">
        <v>27</v>
      </c>
      <c r="F405" s="523" t="s">
        <v>13</v>
      </c>
      <c r="H405" s="24"/>
      <c r="I405" s="25"/>
      <c r="J405" s="25"/>
      <c r="K405" s="25"/>
      <c r="L405" s="25"/>
      <c r="M405" s="523" t="s">
        <v>30</v>
      </c>
      <c r="N405" s="523" t="s">
        <v>139</v>
      </c>
      <c r="O405" s="523" t="s">
        <v>27</v>
      </c>
      <c r="P405" s="523" t="s">
        <v>13</v>
      </c>
      <c r="R405" s="24">
        <v>18</v>
      </c>
      <c r="S405" s="25"/>
      <c r="T405" s="523" t="s">
        <v>30</v>
      </c>
      <c r="U405" s="523" t="s">
        <v>139</v>
      </c>
      <c r="V405" s="523" t="s">
        <v>27</v>
      </c>
      <c r="W405" s="523" t="s">
        <v>13</v>
      </c>
      <c r="Y405" s="24"/>
      <c r="Z405" s="25"/>
      <c r="AA405" s="523" t="s">
        <v>30</v>
      </c>
      <c r="AB405" s="523" t="s">
        <v>139</v>
      </c>
      <c r="AC405" s="523" t="s">
        <v>27</v>
      </c>
      <c r="AD405" s="523" t="s">
        <v>13</v>
      </c>
    </row>
    <row r="406" spans="1:30" ht="38.25">
      <c r="A406" s="26" t="s">
        <v>7</v>
      </c>
      <c r="B406" s="50" t="str">
        <f>+"מספר אסמכתא "&amp;B20&amp;"         חזרה לטבלה "</f>
        <v xml:space="preserve">מספר אסמכתא          חזרה לטבלה </v>
      </c>
      <c r="C406" s="524"/>
      <c r="D406" s="524"/>
      <c r="E406" s="524"/>
      <c r="F406" s="524"/>
      <c r="H406" s="26" t="s">
        <v>19</v>
      </c>
      <c r="I406" s="28"/>
      <c r="J406" s="28"/>
      <c r="K406" s="28"/>
      <c r="L406" s="50" t="str">
        <f>+"מספר אסמכתא "&amp;B20&amp;"         חזרה לטבלה "</f>
        <v xml:space="preserve">מספר אסמכתא          חזרה לטבלה </v>
      </c>
      <c r="M406" s="524"/>
      <c r="N406" s="524"/>
      <c r="O406" s="524"/>
      <c r="P406" s="524"/>
      <c r="R406" s="26" t="s">
        <v>7</v>
      </c>
      <c r="S406" s="50" t="str">
        <f>+"מספר אסמכתא "&amp;B20&amp;"         חזרה לטבלה "</f>
        <v xml:space="preserve">מספר אסמכתא          חזרה לטבלה </v>
      </c>
      <c r="T406" s="524"/>
      <c r="U406" s="524"/>
      <c r="V406" s="524"/>
      <c r="W406" s="524"/>
      <c r="Y406" s="26" t="s">
        <v>19</v>
      </c>
      <c r="Z406" s="50" t="str">
        <f>+"מספר אסמכתא "&amp;B20&amp;"         חזרה לטבלה "</f>
        <v xml:space="preserve">מספר אסמכתא          חזרה לטבלה </v>
      </c>
      <c r="AA406" s="524"/>
      <c r="AB406" s="524"/>
      <c r="AC406" s="524"/>
      <c r="AD406" s="524"/>
    </row>
    <row r="407" spans="1:30">
      <c r="A407" s="29">
        <v>1</v>
      </c>
      <c r="B407" s="123"/>
      <c r="C407" s="123"/>
      <c r="D407" s="128"/>
      <c r="E407" s="128"/>
      <c r="F407" s="129"/>
      <c r="H407" s="29">
        <v>12</v>
      </c>
      <c r="I407" s="29"/>
      <c r="J407" s="29"/>
      <c r="K407" s="29"/>
      <c r="L407" s="123"/>
      <c r="M407" s="123"/>
      <c r="N407" s="128"/>
      <c r="O407" s="128"/>
      <c r="P407" s="129" t="s">
        <v>9</v>
      </c>
      <c r="R407" s="29">
        <v>23</v>
      </c>
      <c r="S407" s="123"/>
      <c r="T407" s="123"/>
      <c r="U407" s="128"/>
      <c r="V407" s="128"/>
      <c r="W407" s="129"/>
      <c r="Y407" s="29">
        <v>34</v>
      </c>
      <c r="Z407" s="123"/>
      <c r="AA407" s="123"/>
      <c r="AB407" s="128"/>
      <c r="AC407" s="128"/>
      <c r="AD407" s="129" t="s">
        <v>9</v>
      </c>
    </row>
    <row r="408" spans="1:30">
      <c r="A408" s="29">
        <v>2</v>
      </c>
      <c r="B408" s="123"/>
      <c r="C408" s="123"/>
      <c r="D408" s="128"/>
      <c r="E408" s="128"/>
      <c r="F408" s="129"/>
      <c r="H408" s="29">
        <v>13</v>
      </c>
      <c r="I408" s="29"/>
      <c r="J408" s="29"/>
      <c r="K408" s="29"/>
      <c r="L408" s="123"/>
      <c r="M408" s="123"/>
      <c r="N408" s="128"/>
      <c r="O408" s="128"/>
      <c r="P408" s="129"/>
      <c r="R408" s="29">
        <v>24</v>
      </c>
      <c r="S408" s="123"/>
      <c r="T408" s="123"/>
      <c r="U408" s="128"/>
      <c r="V408" s="128"/>
      <c r="W408" s="129"/>
      <c r="Y408" s="29">
        <v>35</v>
      </c>
      <c r="Z408" s="123"/>
      <c r="AA408" s="123"/>
      <c r="AB408" s="128"/>
      <c r="AC408" s="128"/>
      <c r="AD408" s="129"/>
    </row>
    <row r="409" spans="1:30">
      <c r="A409" s="29">
        <v>3</v>
      </c>
      <c r="B409" s="123"/>
      <c r="C409" s="123"/>
      <c r="D409" s="128"/>
      <c r="E409" s="128"/>
      <c r="F409" s="129"/>
      <c r="H409" s="29">
        <v>14</v>
      </c>
      <c r="I409" s="29"/>
      <c r="J409" s="29"/>
      <c r="K409" s="29"/>
      <c r="L409" s="123"/>
      <c r="M409" s="123"/>
      <c r="N409" s="128"/>
      <c r="O409" s="128"/>
      <c r="P409" s="129"/>
      <c r="R409" s="29">
        <v>25</v>
      </c>
      <c r="S409" s="123"/>
      <c r="T409" s="123"/>
      <c r="U409" s="128"/>
      <c r="V409" s="128"/>
      <c r="W409" s="129" t="s">
        <v>9</v>
      </c>
      <c r="Y409" s="29">
        <v>36</v>
      </c>
      <c r="Z409" s="123"/>
      <c r="AA409" s="123"/>
      <c r="AB409" s="128"/>
      <c r="AC409" s="128"/>
      <c r="AD409" s="129"/>
    </row>
    <row r="410" spans="1:30">
      <c r="A410" s="29">
        <v>4</v>
      </c>
      <c r="B410" s="123"/>
      <c r="C410" s="123"/>
      <c r="D410" s="128"/>
      <c r="E410" s="128"/>
      <c r="F410" s="129"/>
      <c r="H410" s="29">
        <v>15</v>
      </c>
      <c r="I410" s="29"/>
      <c r="J410" s="29"/>
      <c r="K410" s="29"/>
      <c r="L410" s="123"/>
      <c r="M410" s="123"/>
      <c r="N410" s="128"/>
      <c r="O410" s="128"/>
      <c r="P410" s="129"/>
      <c r="R410" s="29">
        <v>26</v>
      </c>
      <c r="S410" s="123"/>
      <c r="T410" s="123"/>
      <c r="U410" s="128"/>
      <c r="V410" s="128"/>
      <c r="W410" s="129"/>
      <c r="Y410" s="29">
        <v>37</v>
      </c>
      <c r="Z410" s="123"/>
      <c r="AA410" s="123"/>
      <c r="AB410" s="128"/>
      <c r="AC410" s="128"/>
      <c r="AD410" s="129"/>
    </row>
    <row r="411" spans="1:30">
      <c r="A411" s="29">
        <v>5</v>
      </c>
      <c r="B411" s="123"/>
      <c r="C411" s="123"/>
      <c r="D411" s="128"/>
      <c r="E411" s="128"/>
      <c r="F411" s="129"/>
      <c r="H411" s="29">
        <v>16</v>
      </c>
      <c r="I411" s="29"/>
      <c r="J411" s="29"/>
      <c r="K411" s="29"/>
      <c r="L411" s="123"/>
      <c r="M411" s="123"/>
      <c r="N411" s="128"/>
      <c r="O411" s="128"/>
      <c r="P411" s="129" t="s">
        <v>9</v>
      </c>
      <c r="R411" s="29">
        <v>27</v>
      </c>
      <c r="S411" s="123"/>
      <c r="T411" s="123"/>
      <c r="U411" s="128"/>
      <c r="V411" s="128"/>
      <c r="W411" s="129" t="s">
        <v>9</v>
      </c>
      <c r="Y411" s="29">
        <v>38</v>
      </c>
      <c r="Z411" s="123"/>
      <c r="AA411" s="123"/>
      <c r="AB411" s="128"/>
      <c r="AC411" s="128"/>
      <c r="AD411" s="129" t="s">
        <v>9</v>
      </c>
    </row>
    <row r="412" spans="1:30">
      <c r="A412" s="29">
        <v>6</v>
      </c>
      <c r="B412" s="123"/>
      <c r="C412" s="123"/>
      <c r="D412" s="128"/>
      <c r="E412" s="128"/>
      <c r="F412" s="129"/>
      <c r="H412" s="29">
        <v>17</v>
      </c>
      <c r="I412" s="29"/>
      <c r="J412" s="29"/>
      <c r="K412" s="29"/>
      <c r="L412" s="123"/>
      <c r="M412" s="123"/>
      <c r="N412" s="128"/>
      <c r="O412" s="128"/>
      <c r="P412" s="129"/>
      <c r="R412" s="29">
        <v>28</v>
      </c>
      <c r="S412" s="123"/>
      <c r="T412" s="123"/>
      <c r="U412" s="128"/>
      <c r="V412" s="128"/>
      <c r="W412" s="129"/>
      <c r="Y412" s="29">
        <v>39</v>
      </c>
      <c r="Z412" s="123"/>
      <c r="AA412" s="123"/>
      <c r="AB412" s="128"/>
      <c r="AC412" s="128"/>
      <c r="AD412" s="129"/>
    </row>
    <row r="413" spans="1:30">
      <c r="A413" s="29">
        <v>7</v>
      </c>
      <c r="B413" s="123"/>
      <c r="C413" s="123"/>
      <c r="D413" s="128"/>
      <c r="E413" s="128"/>
      <c r="F413" s="129"/>
      <c r="H413" s="29">
        <v>18</v>
      </c>
      <c r="I413" s="29"/>
      <c r="J413" s="29"/>
      <c r="K413" s="29"/>
      <c r="L413" s="123"/>
      <c r="M413" s="123"/>
      <c r="N413" s="128"/>
      <c r="O413" s="128"/>
      <c r="P413" s="129"/>
      <c r="R413" s="29">
        <v>29</v>
      </c>
      <c r="S413" s="123"/>
      <c r="T413" s="123"/>
      <c r="U413" s="128"/>
      <c r="V413" s="128"/>
      <c r="W413" s="129"/>
      <c r="Y413" s="29">
        <v>40</v>
      </c>
      <c r="Z413" s="123"/>
      <c r="AA413" s="123"/>
      <c r="AB413" s="128"/>
      <c r="AC413" s="128"/>
      <c r="AD413" s="129"/>
    </row>
    <row r="414" spans="1:30">
      <c r="A414" s="29">
        <v>8</v>
      </c>
      <c r="B414" s="123"/>
      <c r="C414" s="123"/>
      <c r="D414" s="128"/>
      <c r="E414" s="128"/>
      <c r="F414" s="129"/>
      <c r="H414" s="29">
        <v>19</v>
      </c>
      <c r="I414" s="29"/>
      <c r="J414" s="29"/>
      <c r="K414" s="29"/>
      <c r="L414" s="123"/>
      <c r="M414" s="123"/>
      <c r="N414" s="128"/>
      <c r="O414" s="128"/>
      <c r="P414" s="129" t="s">
        <v>9</v>
      </c>
      <c r="R414" s="29">
        <v>30</v>
      </c>
      <c r="S414" s="123"/>
      <c r="T414" s="123"/>
      <c r="U414" s="128"/>
      <c r="V414" s="128"/>
      <c r="W414" s="129" t="s">
        <v>9</v>
      </c>
      <c r="Y414" s="29">
        <v>41</v>
      </c>
      <c r="Z414" s="123"/>
      <c r="AA414" s="123"/>
      <c r="AB414" s="128"/>
      <c r="AC414" s="128"/>
      <c r="AD414" s="129" t="s">
        <v>9</v>
      </c>
    </row>
    <row r="415" spans="1:30">
      <c r="A415" s="29">
        <v>9</v>
      </c>
      <c r="B415" s="123"/>
      <c r="C415" s="123"/>
      <c r="D415" s="128"/>
      <c r="E415" s="128"/>
      <c r="F415" s="129"/>
      <c r="H415" s="29">
        <v>20</v>
      </c>
      <c r="I415" s="29"/>
      <c r="J415" s="29"/>
      <c r="K415" s="29"/>
      <c r="L415" s="123"/>
      <c r="M415" s="123"/>
      <c r="N415" s="128"/>
      <c r="O415" s="128"/>
      <c r="P415" s="129"/>
      <c r="R415" s="29">
        <v>31</v>
      </c>
      <c r="S415" s="123"/>
      <c r="T415" s="123"/>
      <c r="U415" s="128"/>
      <c r="V415" s="128"/>
      <c r="W415" s="129"/>
      <c r="Y415" s="29">
        <v>42</v>
      </c>
      <c r="Z415" s="123"/>
      <c r="AA415" s="123"/>
      <c r="AB415" s="128"/>
      <c r="AC415" s="128"/>
      <c r="AD415" s="129"/>
    </row>
    <row r="416" spans="1:30">
      <c r="A416" s="29">
        <v>10</v>
      </c>
      <c r="B416" s="123"/>
      <c r="C416" s="123"/>
      <c r="D416" s="128"/>
      <c r="E416" s="128"/>
      <c r="F416" s="129"/>
      <c r="H416" s="29">
        <v>21</v>
      </c>
      <c r="I416" s="29"/>
      <c r="J416" s="29"/>
      <c r="K416" s="29"/>
      <c r="L416" s="123"/>
      <c r="M416" s="123"/>
      <c r="N416" s="128"/>
      <c r="O416" s="128"/>
      <c r="P416" s="129"/>
      <c r="R416" s="29">
        <v>32</v>
      </c>
      <c r="S416" s="123"/>
      <c r="T416" s="123"/>
      <c r="U416" s="128"/>
      <c r="V416" s="128"/>
      <c r="W416" s="129"/>
      <c r="Y416" s="29">
        <v>43</v>
      </c>
      <c r="Z416" s="123"/>
      <c r="AA416" s="123"/>
      <c r="AB416" s="128"/>
      <c r="AC416" s="128"/>
      <c r="AD416" s="129"/>
    </row>
    <row r="417" spans="1:30" ht="13.5" thickBot="1">
      <c r="A417" s="30">
        <v>11</v>
      </c>
      <c r="B417" s="130"/>
      <c r="C417" s="130"/>
      <c r="D417" s="128"/>
      <c r="E417" s="128"/>
      <c r="F417" s="131"/>
      <c r="H417" s="29">
        <v>22</v>
      </c>
      <c r="I417" s="29"/>
      <c r="J417" s="29"/>
      <c r="K417" s="29"/>
      <c r="L417" s="123"/>
      <c r="M417" s="123"/>
      <c r="N417" s="130"/>
      <c r="O417" s="128"/>
      <c r="P417" s="129"/>
      <c r="R417" s="29">
        <v>33</v>
      </c>
      <c r="S417" s="130"/>
      <c r="T417" s="130"/>
      <c r="U417" s="130"/>
      <c r="V417" s="128"/>
      <c r="W417" s="131"/>
      <c r="Y417" s="31"/>
      <c r="Z417" s="33" t="s">
        <v>3</v>
      </c>
      <c r="AA417" s="34"/>
      <c r="AB417" s="34"/>
      <c r="AC417" s="34"/>
      <c r="AD417" s="35">
        <f>SUM(F407:F417)+SUM(P407:P417)+SUM(AD407:AD416)+SUM(W407:W417)</f>
        <v>0</v>
      </c>
    </row>
    <row r="418" spans="1:30">
      <c r="L418" s="3"/>
    </row>
    <row r="419" spans="1:30">
      <c r="L419" s="3"/>
    </row>
    <row r="420" spans="1:30">
      <c r="L420" s="3"/>
    </row>
    <row r="421" spans="1:30">
      <c r="L421" s="3"/>
    </row>
    <row r="422" spans="1:30">
      <c r="L422" s="3"/>
    </row>
    <row r="423" spans="1:30">
      <c r="L423" s="3"/>
    </row>
    <row r="424" spans="1:30" ht="13.5" thickBot="1">
      <c r="L424" s="3"/>
    </row>
    <row r="425" spans="1:30" ht="12.75" customHeight="1">
      <c r="A425" s="24">
        <v>19</v>
      </c>
      <c r="B425" s="25"/>
      <c r="C425" s="523" t="s">
        <v>30</v>
      </c>
      <c r="D425" s="523" t="s">
        <v>139</v>
      </c>
      <c r="E425" s="523" t="s">
        <v>27</v>
      </c>
      <c r="F425" s="523" t="s">
        <v>13</v>
      </c>
      <c r="H425" s="24"/>
      <c r="I425" s="25"/>
      <c r="J425" s="25"/>
      <c r="K425" s="25"/>
      <c r="L425" s="25"/>
      <c r="M425" s="523" t="s">
        <v>30</v>
      </c>
      <c r="N425" s="523" t="s">
        <v>139</v>
      </c>
      <c r="O425" s="523" t="s">
        <v>27</v>
      </c>
      <c r="P425" s="523" t="s">
        <v>13</v>
      </c>
      <c r="R425" s="24">
        <v>19</v>
      </c>
      <c r="S425" s="25"/>
      <c r="T425" s="523" t="s">
        <v>30</v>
      </c>
      <c r="U425" s="523" t="s">
        <v>139</v>
      </c>
      <c r="V425" s="523" t="s">
        <v>27</v>
      </c>
      <c r="W425" s="523" t="s">
        <v>13</v>
      </c>
      <c r="Y425" s="24"/>
      <c r="Z425" s="25"/>
      <c r="AA425" s="523" t="s">
        <v>30</v>
      </c>
      <c r="AB425" s="523" t="s">
        <v>139</v>
      </c>
      <c r="AC425" s="523" t="s">
        <v>27</v>
      </c>
      <c r="AD425" s="523" t="s">
        <v>13</v>
      </c>
    </row>
    <row r="426" spans="1:30" ht="38.25">
      <c r="A426" s="26" t="s">
        <v>7</v>
      </c>
      <c r="B426" s="50" t="str">
        <f>+"מספר אסמכתא "&amp;B21&amp;"         חזרה לטבלה "</f>
        <v xml:space="preserve">מספר אסמכתא          חזרה לטבלה </v>
      </c>
      <c r="C426" s="524"/>
      <c r="D426" s="524"/>
      <c r="E426" s="524"/>
      <c r="F426" s="524"/>
      <c r="H426" s="26" t="s">
        <v>19</v>
      </c>
      <c r="I426" s="28"/>
      <c r="J426" s="28"/>
      <c r="K426" s="28"/>
      <c r="L426" s="50" t="str">
        <f>+"מספר אסמכתא "&amp;B21&amp;"         חזרה לטבלה "</f>
        <v xml:space="preserve">מספר אסמכתא          חזרה לטבלה </v>
      </c>
      <c r="M426" s="524"/>
      <c r="N426" s="524"/>
      <c r="O426" s="524"/>
      <c r="P426" s="524"/>
      <c r="R426" s="26" t="s">
        <v>7</v>
      </c>
      <c r="S426" s="50" t="str">
        <f>+"מספר אסמכתא "&amp;B21&amp;"         חזרה לטבלה "</f>
        <v xml:space="preserve">מספר אסמכתא          חזרה לטבלה </v>
      </c>
      <c r="T426" s="524"/>
      <c r="U426" s="524"/>
      <c r="V426" s="524"/>
      <c r="W426" s="524"/>
      <c r="Y426" s="26" t="s">
        <v>19</v>
      </c>
      <c r="Z426" s="50" t="str">
        <f>+"מספר אסמכתא "&amp;B21&amp;"         חזרה לטבלה "</f>
        <v xml:space="preserve">מספר אסמכתא          חזרה לטבלה </v>
      </c>
      <c r="AA426" s="524"/>
      <c r="AB426" s="524"/>
      <c r="AC426" s="524"/>
      <c r="AD426" s="524"/>
    </row>
    <row r="427" spans="1:30">
      <c r="A427" s="29">
        <v>1</v>
      </c>
      <c r="B427" s="123"/>
      <c r="C427" s="123"/>
      <c r="D427" s="128"/>
      <c r="E427" s="128"/>
      <c r="F427" s="129"/>
      <c r="H427" s="29">
        <v>12</v>
      </c>
      <c r="I427" s="29"/>
      <c r="J427" s="29"/>
      <c r="K427" s="29"/>
      <c r="L427" s="123"/>
      <c r="M427" s="123"/>
      <c r="N427" s="128"/>
      <c r="O427" s="128"/>
      <c r="P427" s="129" t="s">
        <v>9</v>
      </c>
      <c r="R427" s="29">
        <v>23</v>
      </c>
      <c r="S427" s="123"/>
      <c r="T427" s="123"/>
      <c r="U427" s="128"/>
      <c r="V427" s="128"/>
      <c r="W427" s="129"/>
      <c r="Y427" s="29">
        <v>34</v>
      </c>
      <c r="Z427" s="123"/>
      <c r="AA427" s="123"/>
      <c r="AB427" s="128"/>
      <c r="AC427" s="128"/>
      <c r="AD427" s="129" t="s">
        <v>9</v>
      </c>
    </row>
    <row r="428" spans="1:30">
      <c r="A428" s="29">
        <v>2</v>
      </c>
      <c r="B428" s="123"/>
      <c r="C428" s="123"/>
      <c r="D428" s="128"/>
      <c r="E428" s="128"/>
      <c r="F428" s="129"/>
      <c r="H428" s="29">
        <v>13</v>
      </c>
      <c r="I428" s="29"/>
      <c r="J428" s="29"/>
      <c r="K428" s="29"/>
      <c r="L428" s="123"/>
      <c r="M428" s="123"/>
      <c r="N428" s="128"/>
      <c r="O428" s="128"/>
      <c r="P428" s="129"/>
      <c r="R428" s="29">
        <v>24</v>
      </c>
      <c r="S428" s="123"/>
      <c r="T428" s="123"/>
      <c r="U428" s="128"/>
      <c r="V428" s="128"/>
      <c r="W428" s="129"/>
      <c r="Y428" s="29">
        <v>35</v>
      </c>
      <c r="Z428" s="123"/>
      <c r="AA428" s="123"/>
      <c r="AB428" s="128"/>
      <c r="AC428" s="128"/>
      <c r="AD428" s="129"/>
    </row>
    <row r="429" spans="1:30">
      <c r="A429" s="29">
        <v>3</v>
      </c>
      <c r="B429" s="123"/>
      <c r="C429" s="123"/>
      <c r="D429" s="128"/>
      <c r="E429" s="128"/>
      <c r="F429" s="129"/>
      <c r="H429" s="29">
        <v>14</v>
      </c>
      <c r="I429" s="29"/>
      <c r="J429" s="29"/>
      <c r="K429" s="29"/>
      <c r="L429" s="123"/>
      <c r="M429" s="123"/>
      <c r="N429" s="128"/>
      <c r="O429" s="128"/>
      <c r="P429" s="129"/>
      <c r="R429" s="29">
        <v>25</v>
      </c>
      <c r="S429" s="123"/>
      <c r="T429" s="123"/>
      <c r="U429" s="128"/>
      <c r="V429" s="128"/>
      <c r="W429" s="129" t="s">
        <v>9</v>
      </c>
      <c r="Y429" s="29">
        <v>36</v>
      </c>
      <c r="Z429" s="123"/>
      <c r="AA429" s="123"/>
      <c r="AB429" s="128"/>
      <c r="AC429" s="128"/>
      <c r="AD429" s="129"/>
    </row>
    <row r="430" spans="1:30">
      <c r="A430" s="29">
        <v>4</v>
      </c>
      <c r="B430" s="123"/>
      <c r="C430" s="123"/>
      <c r="D430" s="128"/>
      <c r="E430" s="128"/>
      <c r="F430" s="129"/>
      <c r="H430" s="29">
        <v>15</v>
      </c>
      <c r="I430" s="29"/>
      <c r="J430" s="29"/>
      <c r="K430" s="29"/>
      <c r="L430" s="123"/>
      <c r="M430" s="123"/>
      <c r="N430" s="128"/>
      <c r="O430" s="128"/>
      <c r="P430" s="129"/>
      <c r="R430" s="29">
        <v>26</v>
      </c>
      <c r="S430" s="123"/>
      <c r="T430" s="123"/>
      <c r="U430" s="128"/>
      <c r="V430" s="128"/>
      <c r="W430" s="129"/>
      <c r="Y430" s="29">
        <v>37</v>
      </c>
      <c r="Z430" s="123"/>
      <c r="AA430" s="123"/>
      <c r="AB430" s="128"/>
      <c r="AC430" s="128"/>
      <c r="AD430" s="129"/>
    </row>
    <row r="431" spans="1:30">
      <c r="A431" s="29">
        <v>5</v>
      </c>
      <c r="B431" s="123"/>
      <c r="C431" s="123"/>
      <c r="D431" s="128"/>
      <c r="E431" s="128"/>
      <c r="F431" s="129"/>
      <c r="H431" s="29">
        <v>16</v>
      </c>
      <c r="I431" s="29"/>
      <c r="J431" s="29"/>
      <c r="K431" s="29"/>
      <c r="L431" s="123"/>
      <c r="M431" s="123"/>
      <c r="N431" s="128"/>
      <c r="O431" s="128"/>
      <c r="P431" s="129" t="s">
        <v>9</v>
      </c>
      <c r="R431" s="29">
        <v>27</v>
      </c>
      <c r="S431" s="123"/>
      <c r="T431" s="123"/>
      <c r="U431" s="128"/>
      <c r="V431" s="128"/>
      <c r="W431" s="129" t="s">
        <v>9</v>
      </c>
      <c r="Y431" s="29">
        <v>38</v>
      </c>
      <c r="Z431" s="123"/>
      <c r="AA431" s="123"/>
      <c r="AB431" s="128"/>
      <c r="AC431" s="128"/>
      <c r="AD431" s="129" t="s">
        <v>9</v>
      </c>
    </row>
    <row r="432" spans="1:30">
      <c r="A432" s="29">
        <v>6</v>
      </c>
      <c r="B432" s="123"/>
      <c r="C432" s="123"/>
      <c r="D432" s="128"/>
      <c r="E432" s="128"/>
      <c r="F432" s="129"/>
      <c r="H432" s="29">
        <v>17</v>
      </c>
      <c r="I432" s="29"/>
      <c r="J432" s="29"/>
      <c r="K432" s="29"/>
      <c r="L432" s="123"/>
      <c r="M432" s="123"/>
      <c r="N432" s="128"/>
      <c r="O432" s="128"/>
      <c r="P432" s="129"/>
      <c r="R432" s="29">
        <v>28</v>
      </c>
      <c r="S432" s="123"/>
      <c r="T432" s="123"/>
      <c r="U432" s="128"/>
      <c r="V432" s="128"/>
      <c r="W432" s="129"/>
      <c r="Y432" s="29">
        <v>39</v>
      </c>
      <c r="Z432" s="123"/>
      <c r="AA432" s="123"/>
      <c r="AB432" s="128"/>
      <c r="AC432" s="128"/>
      <c r="AD432" s="129"/>
    </row>
    <row r="433" spans="1:30">
      <c r="A433" s="29">
        <v>7</v>
      </c>
      <c r="B433" s="123"/>
      <c r="C433" s="123"/>
      <c r="D433" s="128"/>
      <c r="E433" s="128"/>
      <c r="F433" s="129"/>
      <c r="H433" s="29">
        <v>18</v>
      </c>
      <c r="I433" s="29"/>
      <c r="J433" s="29"/>
      <c r="K433" s="29"/>
      <c r="L433" s="123"/>
      <c r="M433" s="123"/>
      <c r="N433" s="128"/>
      <c r="O433" s="128"/>
      <c r="P433" s="129"/>
      <c r="R433" s="29">
        <v>29</v>
      </c>
      <c r="S433" s="123"/>
      <c r="T433" s="123"/>
      <c r="U433" s="128"/>
      <c r="V433" s="128"/>
      <c r="W433" s="129"/>
      <c r="Y433" s="29">
        <v>40</v>
      </c>
      <c r="Z433" s="123"/>
      <c r="AA433" s="123"/>
      <c r="AB433" s="128"/>
      <c r="AC433" s="128"/>
      <c r="AD433" s="129"/>
    </row>
    <row r="434" spans="1:30">
      <c r="A434" s="29">
        <v>8</v>
      </c>
      <c r="B434" s="123"/>
      <c r="C434" s="123"/>
      <c r="D434" s="128"/>
      <c r="E434" s="128"/>
      <c r="F434" s="129"/>
      <c r="H434" s="29">
        <v>19</v>
      </c>
      <c r="I434" s="29"/>
      <c r="J434" s="29"/>
      <c r="K434" s="29"/>
      <c r="L434" s="123"/>
      <c r="M434" s="123"/>
      <c r="N434" s="128"/>
      <c r="O434" s="128"/>
      <c r="P434" s="129" t="s">
        <v>9</v>
      </c>
      <c r="R434" s="29">
        <v>30</v>
      </c>
      <c r="S434" s="123"/>
      <c r="T434" s="123"/>
      <c r="U434" s="128"/>
      <c r="V434" s="128"/>
      <c r="W434" s="129" t="s">
        <v>9</v>
      </c>
      <c r="Y434" s="29">
        <v>41</v>
      </c>
      <c r="Z434" s="123"/>
      <c r="AA434" s="123"/>
      <c r="AB434" s="128"/>
      <c r="AC434" s="128"/>
      <c r="AD434" s="129" t="s">
        <v>9</v>
      </c>
    </row>
    <row r="435" spans="1:30">
      <c r="A435" s="29">
        <v>9</v>
      </c>
      <c r="B435" s="123"/>
      <c r="C435" s="123"/>
      <c r="D435" s="128"/>
      <c r="E435" s="128"/>
      <c r="F435" s="129"/>
      <c r="H435" s="29">
        <v>20</v>
      </c>
      <c r="I435" s="29"/>
      <c r="J435" s="29"/>
      <c r="K435" s="29"/>
      <c r="L435" s="123"/>
      <c r="M435" s="123"/>
      <c r="N435" s="128"/>
      <c r="O435" s="128"/>
      <c r="P435" s="129"/>
      <c r="R435" s="29">
        <v>31</v>
      </c>
      <c r="S435" s="123"/>
      <c r="T435" s="123"/>
      <c r="U435" s="128"/>
      <c r="V435" s="128"/>
      <c r="W435" s="129"/>
      <c r="Y435" s="29">
        <v>42</v>
      </c>
      <c r="Z435" s="123"/>
      <c r="AA435" s="123"/>
      <c r="AB435" s="128"/>
      <c r="AC435" s="128"/>
      <c r="AD435" s="129"/>
    </row>
    <row r="436" spans="1:30">
      <c r="A436" s="29">
        <v>10</v>
      </c>
      <c r="B436" s="123"/>
      <c r="C436" s="123"/>
      <c r="D436" s="128"/>
      <c r="E436" s="128"/>
      <c r="F436" s="129"/>
      <c r="H436" s="29">
        <v>21</v>
      </c>
      <c r="I436" s="29"/>
      <c r="J436" s="29"/>
      <c r="K436" s="29"/>
      <c r="L436" s="123"/>
      <c r="M436" s="123"/>
      <c r="N436" s="128"/>
      <c r="O436" s="128"/>
      <c r="P436" s="129"/>
      <c r="R436" s="29">
        <v>32</v>
      </c>
      <c r="S436" s="123"/>
      <c r="T436" s="123"/>
      <c r="U436" s="128"/>
      <c r="V436" s="128"/>
      <c r="W436" s="129"/>
      <c r="Y436" s="29">
        <v>43</v>
      </c>
      <c r="Z436" s="123"/>
      <c r="AA436" s="123"/>
      <c r="AB436" s="128"/>
      <c r="AC436" s="128"/>
      <c r="AD436" s="129"/>
    </row>
    <row r="437" spans="1:30" ht="13.5" thickBot="1">
      <c r="A437" s="30">
        <v>11</v>
      </c>
      <c r="B437" s="130"/>
      <c r="C437" s="130"/>
      <c r="D437" s="128"/>
      <c r="E437" s="128"/>
      <c r="F437" s="131"/>
      <c r="H437" s="29">
        <v>22</v>
      </c>
      <c r="I437" s="29"/>
      <c r="J437" s="29"/>
      <c r="K437" s="29"/>
      <c r="L437" s="123"/>
      <c r="M437" s="123"/>
      <c r="N437" s="130"/>
      <c r="O437" s="128"/>
      <c r="P437" s="129"/>
      <c r="R437" s="29">
        <v>33</v>
      </c>
      <c r="S437" s="130"/>
      <c r="T437" s="130"/>
      <c r="U437" s="130"/>
      <c r="V437" s="128"/>
      <c r="W437" s="131"/>
      <c r="Y437" s="31"/>
      <c r="Z437" s="33" t="s">
        <v>3</v>
      </c>
      <c r="AA437" s="34"/>
      <c r="AB437" s="34"/>
      <c r="AC437" s="34"/>
      <c r="AD437" s="35">
        <f>SUM(F427:F437)+SUM(P427:P437)+SUM(AD427:AD436)+SUM(W427:W437)</f>
        <v>0</v>
      </c>
    </row>
    <row r="438" spans="1:30">
      <c r="L438" s="3"/>
    </row>
    <row r="439" spans="1:30">
      <c r="L439" s="3"/>
    </row>
    <row r="440" spans="1:30">
      <c r="L440" s="3"/>
    </row>
    <row r="441" spans="1:30">
      <c r="L441" s="3"/>
    </row>
    <row r="442" spans="1:30">
      <c r="L442" s="3"/>
    </row>
    <row r="443" spans="1:30">
      <c r="L443" s="3"/>
    </row>
    <row r="444" spans="1:30" ht="13.5" thickBot="1">
      <c r="L444" s="3"/>
    </row>
    <row r="445" spans="1:30" ht="12.75" customHeight="1">
      <c r="A445" s="24">
        <v>20</v>
      </c>
      <c r="B445" s="25"/>
      <c r="C445" s="523" t="s">
        <v>30</v>
      </c>
      <c r="D445" s="523" t="s">
        <v>139</v>
      </c>
      <c r="E445" s="523" t="s">
        <v>27</v>
      </c>
      <c r="F445" s="523" t="s">
        <v>13</v>
      </c>
      <c r="H445" s="24"/>
      <c r="I445" s="25"/>
      <c r="J445" s="25"/>
      <c r="K445" s="25"/>
      <c r="L445" s="25"/>
      <c r="M445" s="523" t="s">
        <v>30</v>
      </c>
      <c r="N445" s="523" t="s">
        <v>139</v>
      </c>
      <c r="O445" s="523" t="s">
        <v>27</v>
      </c>
      <c r="P445" s="523" t="s">
        <v>13</v>
      </c>
      <c r="R445" s="24">
        <v>20</v>
      </c>
      <c r="S445" s="25"/>
      <c r="T445" s="523" t="s">
        <v>30</v>
      </c>
      <c r="U445" s="523" t="s">
        <v>139</v>
      </c>
      <c r="V445" s="523" t="s">
        <v>27</v>
      </c>
      <c r="W445" s="523" t="s">
        <v>13</v>
      </c>
      <c r="Y445" s="24"/>
      <c r="Z445" s="25"/>
      <c r="AA445" s="523" t="s">
        <v>30</v>
      </c>
      <c r="AB445" s="523" t="s">
        <v>139</v>
      </c>
      <c r="AC445" s="523" t="s">
        <v>27</v>
      </c>
      <c r="AD445" s="523" t="s">
        <v>13</v>
      </c>
    </row>
    <row r="446" spans="1:30" ht="38.25">
      <c r="A446" s="26" t="s">
        <v>7</v>
      </c>
      <c r="B446" s="50" t="str">
        <f>+"מספר אסמכתא "&amp;B22&amp;"         חזרה לטבלה "</f>
        <v xml:space="preserve">מספר אסמכתא          חזרה לטבלה </v>
      </c>
      <c r="C446" s="524"/>
      <c r="D446" s="524"/>
      <c r="E446" s="524"/>
      <c r="F446" s="524"/>
      <c r="H446" s="26" t="s">
        <v>19</v>
      </c>
      <c r="I446" s="28"/>
      <c r="J446" s="28"/>
      <c r="K446" s="28"/>
      <c r="L446" s="50" t="str">
        <f>+"מספר אסמכתא "&amp;B22&amp;"         חזרה לטבלה "</f>
        <v xml:space="preserve">מספר אסמכתא          חזרה לטבלה </v>
      </c>
      <c r="M446" s="524"/>
      <c r="N446" s="524"/>
      <c r="O446" s="524"/>
      <c r="P446" s="524"/>
      <c r="R446" s="26" t="s">
        <v>7</v>
      </c>
      <c r="S446" s="50" t="str">
        <f>+"מספר אסמכתא "&amp;B22&amp;"         חזרה לטבלה "</f>
        <v xml:space="preserve">מספר אסמכתא          חזרה לטבלה </v>
      </c>
      <c r="T446" s="524"/>
      <c r="U446" s="524"/>
      <c r="V446" s="524"/>
      <c r="W446" s="524"/>
      <c r="Y446" s="26" t="s">
        <v>19</v>
      </c>
      <c r="Z446" s="50" t="str">
        <f>+"מספר אסמכתא "&amp;B22&amp;"         חזרה לטבלה "</f>
        <v xml:space="preserve">מספר אסמכתא          חזרה לטבלה </v>
      </c>
      <c r="AA446" s="524"/>
      <c r="AB446" s="524"/>
      <c r="AC446" s="524"/>
      <c r="AD446" s="524"/>
    </row>
    <row r="447" spans="1:30">
      <c r="A447" s="29">
        <v>1</v>
      </c>
      <c r="B447" s="123"/>
      <c r="C447" s="123"/>
      <c r="D447" s="128"/>
      <c r="E447" s="128"/>
      <c r="F447" s="129"/>
      <c r="H447" s="29">
        <v>12</v>
      </c>
      <c r="I447" s="29"/>
      <c r="J447" s="29"/>
      <c r="K447" s="29"/>
      <c r="L447" s="123"/>
      <c r="M447" s="123"/>
      <c r="N447" s="128"/>
      <c r="O447" s="128"/>
      <c r="P447" s="129" t="s">
        <v>9</v>
      </c>
      <c r="R447" s="29">
        <v>23</v>
      </c>
      <c r="S447" s="123"/>
      <c r="T447" s="123"/>
      <c r="U447" s="128"/>
      <c r="V447" s="128"/>
      <c r="W447" s="129"/>
      <c r="Y447" s="29">
        <v>34</v>
      </c>
      <c r="Z447" s="123"/>
      <c r="AA447" s="123"/>
      <c r="AB447" s="128"/>
      <c r="AC447" s="128"/>
      <c r="AD447" s="129" t="s">
        <v>9</v>
      </c>
    </row>
    <row r="448" spans="1:30">
      <c r="A448" s="29">
        <v>2</v>
      </c>
      <c r="B448" s="123"/>
      <c r="C448" s="123"/>
      <c r="D448" s="128"/>
      <c r="E448" s="128"/>
      <c r="F448" s="129"/>
      <c r="H448" s="29">
        <v>13</v>
      </c>
      <c r="I448" s="29"/>
      <c r="J448" s="29"/>
      <c r="K448" s="29"/>
      <c r="L448" s="123"/>
      <c r="M448" s="123"/>
      <c r="N448" s="128"/>
      <c r="O448" s="128"/>
      <c r="P448" s="129"/>
      <c r="R448" s="29">
        <v>24</v>
      </c>
      <c r="S448" s="123"/>
      <c r="T448" s="123"/>
      <c r="U448" s="128"/>
      <c r="V448" s="128"/>
      <c r="W448" s="129"/>
      <c r="Y448" s="29">
        <v>35</v>
      </c>
      <c r="Z448" s="123"/>
      <c r="AA448" s="123"/>
      <c r="AB448" s="128"/>
      <c r="AC448" s="128"/>
      <c r="AD448" s="129"/>
    </row>
    <row r="449" spans="1:30">
      <c r="A449" s="29">
        <v>3</v>
      </c>
      <c r="B449" s="123"/>
      <c r="C449" s="123"/>
      <c r="D449" s="128"/>
      <c r="E449" s="128"/>
      <c r="F449" s="129"/>
      <c r="H449" s="29">
        <v>14</v>
      </c>
      <c r="I449" s="29"/>
      <c r="J449" s="29"/>
      <c r="K449" s="29"/>
      <c r="L449" s="123"/>
      <c r="M449" s="123"/>
      <c r="N449" s="128"/>
      <c r="O449" s="128"/>
      <c r="P449" s="129"/>
      <c r="R449" s="29">
        <v>25</v>
      </c>
      <c r="S449" s="123"/>
      <c r="T449" s="123"/>
      <c r="U449" s="128"/>
      <c r="V449" s="128"/>
      <c r="W449" s="129" t="s">
        <v>9</v>
      </c>
      <c r="Y449" s="29">
        <v>36</v>
      </c>
      <c r="Z449" s="123"/>
      <c r="AA449" s="123"/>
      <c r="AB449" s="128"/>
      <c r="AC449" s="128"/>
      <c r="AD449" s="129"/>
    </row>
    <row r="450" spans="1:30">
      <c r="A450" s="29">
        <v>4</v>
      </c>
      <c r="B450" s="123"/>
      <c r="C450" s="123"/>
      <c r="D450" s="128"/>
      <c r="E450" s="128"/>
      <c r="F450" s="129"/>
      <c r="H450" s="29">
        <v>15</v>
      </c>
      <c r="I450" s="29"/>
      <c r="J450" s="29"/>
      <c r="K450" s="29"/>
      <c r="L450" s="123"/>
      <c r="M450" s="123"/>
      <c r="N450" s="128"/>
      <c r="O450" s="128"/>
      <c r="P450" s="129"/>
      <c r="R450" s="29">
        <v>26</v>
      </c>
      <c r="S450" s="123"/>
      <c r="T450" s="123"/>
      <c r="U450" s="128"/>
      <c r="V450" s="128"/>
      <c r="W450" s="129"/>
      <c r="Y450" s="29">
        <v>37</v>
      </c>
      <c r="Z450" s="123"/>
      <c r="AA450" s="123"/>
      <c r="AB450" s="128"/>
      <c r="AC450" s="128"/>
      <c r="AD450" s="129"/>
    </row>
    <row r="451" spans="1:30">
      <c r="A451" s="29">
        <v>5</v>
      </c>
      <c r="B451" s="123"/>
      <c r="C451" s="123"/>
      <c r="D451" s="128"/>
      <c r="E451" s="128"/>
      <c r="F451" s="129"/>
      <c r="H451" s="29">
        <v>16</v>
      </c>
      <c r="I451" s="29"/>
      <c r="J451" s="29"/>
      <c r="K451" s="29"/>
      <c r="L451" s="123"/>
      <c r="M451" s="123"/>
      <c r="N451" s="128"/>
      <c r="O451" s="128"/>
      <c r="P451" s="129" t="s">
        <v>9</v>
      </c>
      <c r="R451" s="29">
        <v>27</v>
      </c>
      <c r="S451" s="123"/>
      <c r="T451" s="123"/>
      <c r="U451" s="128"/>
      <c r="V451" s="128"/>
      <c r="W451" s="129" t="s">
        <v>9</v>
      </c>
      <c r="Y451" s="29">
        <v>38</v>
      </c>
      <c r="Z451" s="123"/>
      <c r="AA451" s="123"/>
      <c r="AB451" s="128"/>
      <c r="AC451" s="128"/>
      <c r="AD451" s="129" t="s">
        <v>9</v>
      </c>
    </row>
    <row r="452" spans="1:30">
      <c r="A452" s="29">
        <v>6</v>
      </c>
      <c r="B452" s="123"/>
      <c r="C452" s="123"/>
      <c r="D452" s="128"/>
      <c r="E452" s="128"/>
      <c r="F452" s="129"/>
      <c r="H452" s="29">
        <v>17</v>
      </c>
      <c r="I452" s="29"/>
      <c r="J452" s="29"/>
      <c r="K452" s="29"/>
      <c r="L452" s="123"/>
      <c r="M452" s="123"/>
      <c r="N452" s="128"/>
      <c r="O452" s="128"/>
      <c r="P452" s="129"/>
      <c r="R452" s="29">
        <v>28</v>
      </c>
      <c r="S452" s="123"/>
      <c r="T452" s="123"/>
      <c r="U452" s="128"/>
      <c r="V452" s="128"/>
      <c r="W452" s="129"/>
      <c r="Y452" s="29">
        <v>39</v>
      </c>
      <c r="Z452" s="123"/>
      <c r="AA452" s="123"/>
      <c r="AB452" s="128"/>
      <c r="AC452" s="128"/>
      <c r="AD452" s="129"/>
    </row>
    <row r="453" spans="1:30">
      <c r="A453" s="29">
        <v>7</v>
      </c>
      <c r="B453" s="123"/>
      <c r="C453" s="123"/>
      <c r="D453" s="128"/>
      <c r="E453" s="128"/>
      <c r="F453" s="129"/>
      <c r="H453" s="29">
        <v>18</v>
      </c>
      <c r="I453" s="29"/>
      <c r="J453" s="29"/>
      <c r="K453" s="29"/>
      <c r="L453" s="123"/>
      <c r="M453" s="123"/>
      <c r="N453" s="128"/>
      <c r="O453" s="128"/>
      <c r="P453" s="129"/>
      <c r="R453" s="29">
        <v>29</v>
      </c>
      <c r="S453" s="123"/>
      <c r="T453" s="123"/>
      <c r="U453" s="128"/>
      <c r="V453" s="128"/>
      <c r="W453" s="129"/>
      <c r="Y453" s="29">
        <v>40</v>
      </c>
      <c r="Z453" s="123"/>
      <c r="AA453" s="123"/>
      <c r="AB453" s="128"/>
      <c r="AC453" s="128"/>
      <c r="AD453" s="129"/>
    </row>
    <row r="454" spans="1:30">
      <c r="A454" s="29">
        <v>8</v>
      </c>
      <c r="B454" s="123"/>
      <c r="C454" s="123"/>
      <c r="D454" s="128"/>
      <c r="E454" s="128"/>
      <c r="F454" s="129"/>
      <c r="H454" s="29">
        <v>19</v>
      </c>
      <c r="I454" s="29"/>
      <c r="J454" s="29"/>
      <c r="K454" s="29"/>
      <c r="L454" s="123"/>
      <c r="M454" s="123"/>
      <c r="N454" s="128"/>
      <c r="O454" s="128"/>
      <c r="P454" s="129" t="s">
        <v>9</v>
      </c>
      <c r="R454" s="29">
        <v>30</v>
      </c>
      <c r="S454" s="123"/>
      <c r="T454" s="123"/>
      <c r="U454" s="128"/>
      <c r="V454" s="128"/>
      <c r="W454" s="129" t="s">
        <v>9</v>
      </c>
      <c r="Y454" s="29">
        <v>41</v>
      </c>
      <c r="Z454" s="123"/>
      <c r="AA454" s="123"/>
      <c r="AB454" s="128"/>
      <c r="AC454" s="128"/>
      <c r="AD454" s="129" t="s">
        <v>9</v>
      </c>
    </row>
    <row r="455" spans="1:30">
      <c r="A455" s="29">
        <v>9</v>
      </c>
      <c r="B455" s="123"/>
      <c r="C455" s="123"/>
      <c r="D455" s="128"/>
      <c r="E455" s="128"/>
      <c r="F455" s="129"/>
      <c r="H455" s="29">
        <v>20</v>
      </c>
      <c r="I455" s="29"/>
      <c r="J455" s="29"/>
      <c r="K455" s="29"/>
      <c r="L455" s="123"/>
      <c r="M455" s="123"/>
      <c r="N455" s="128"/>
      <c r="O455" s="128"/>
      <c r="P455" s="129"/>
      <c r="R455" s="29">
        <v>31</v>
      </c>
      <c r="S455" s="123"/>
      <c r="T455" s="123"/>
      <c r="U455" s="128"/>
      <c r="V455" s="128"/>
      <c r="W455" s="129"/>
      <c r="Y455" s="29">
        <v>42</v>
      </c>
      <c r="Z455" s="123"/>
      <c r="AA455" s="123"/>
      <c r="AB455" s="128"/>
      <c r="AC455" s="128"/>
      <c r="AD455" s="129"/>
    </row>
    <row r="456" spans="1:30">
      <c r="A456" s="29">
        <v>10</v>
      </c>
      <c r="B456" s="123"/>
      <c r="C456" s="123"/>
      <c r="D456" s="128"/>
      <c r="E456" s="128"/>
      <c r="F456" s="129"/>
      <c r="H456" s="29">
        <v>21</v>
      </c>
      <c r="I456" s="29"/>
      <c r="J456" s="29"/>
      <c r="K456" s="29"/>
      <c r="L456" s="123"/>
      <c r="M456" s="123"/>
      <c r="N456" s="128"/>
      <c r="O456" s="128"/>
      <c r="P456" s="129"/>
      <c r="R456" s="29">
        <v>32</v>
      </c>
      <c r="S456" s="123"/>
      <c r="T456" s="123"/>
      <c r="U456" s="128"/>
      <c r="V456" s="128"/>
      <c r="W456" s="129"/>
      <c r="Y456" s="29">
        <v>43</v>
      </c>
      <c r="Z456" s="123"/>
      <c r="AA456" s="123"/>
      <c r="AB456" s="128"/>
      <c r="AC456" s="128"/>
      <c r="AD456" s="129"/>
    </row>
    <row r="457" spans="1:30" ht="13.5" thickBot="1">
      <c r="A457" s="30">
        <v>11</v>
      </c>
      <c r="B457" s="130"/>
      <c r="C457" s="130"/>
      <c r="D457" s="128"/>
      <c r="E457" s="128"/>
      <c r="F457" s="131"/>
      <c r="H457" s="29">
        <v>22</v>
      </c>
      <c r="I457" s="29"/>
      <c r="J457" s="29"/>
      <c r="K457" s="29"/>
      <c r="L457" s="123"/>
      <c r="M457" s="123"/>
      <c r="N457" s="130"/>
      <c r="O457" s="128"/>
      <c r="P457" s="129"/>
      <c r="R457" s="29">
        <v>33</v>
      </c>
      <c r="S457" s="130"/>
      <c r="T457" s="130"/>
      <c r="U457" s="130"/>
      <c r="V457" s="128"/>
      <c r="W457" s="131"/>
      <c r="Y457" s="31"/>
      <c r="Z457" s="33" t="s">
        <v>3</v>
      </c>
      <c r="AA457" s="34"/>
      <c r="AB457" s="34"/>
      <c r="AC457" s="34"/>
      <c r="AD457" s="35">
        <f>SUM(F447:F457)+SUM(P447:P457)+SUM(AD447:AD456)+SUM(W447:W457)</f>
        <v>0</v>
      </c>
    </row>
    <row r="458" spans="1:30">
      <c r="L458" s="3"/>
    </row>
    <row r="459" spans="1:30">
      <c r="L459" s="3"/>
    </row>
    <row r="460" spans="1:30">
      <c r="L460" s="3"/>
    </row>
    <row r="461" spans="1:30">
      <c r="L461" s="3"/>
    </row>
    <row r="462" spans="1:30">
      <c r="L462" s="3"/>
    </row>
    <row r="463" spans="1:30">
      <c r="L463" s="3"/>
    </row>
    <row r="464" spans="1:30" ht="13.5" thickBot="1">
      <c r="L464" s="3"/>
    </row>
    <row r="465" spans="1:30" ht="12.75" customHeight="1">
      <c r="A465" s="24">
        <v>21</v>
      </c>
      <c r="B465" s="25"/>
      <c r="C465" s="523" t="s">
        <v>30</v>
      </c>
      <c r="D465" s="523" t="s">
        <v>139</v>
      </c>
      <c r="E465" s="523" t="s">
        <v>27</v>
      </c>
      <c r="F465" s="523" t="s">
        <v>13</v>
      </c>
      <c r="H465" s="24"/>
      <c r="I465" s="25"/>
      <c r="J465" s="25"/>
      <c r="K465" s="25"/>
      <c r="L465" s="25"/>
      <c r="M465" s="523" t="s">
        <v>30</v>
      </c>
      <c r="N465" s="135"/>
      <c r="O465" s="523" t="s">
        <v>27</v>
      </c>
      <c r="P465" s="523" t="s">
        <v>13</v>
      </c>
      <c r="R465" s="24">
        <v>21</v>
      </c>
      <c r="S465" s="25"/>
      <c r="T465" s="523" t="s">
        <v>30</v>
      </c>
      <c r="U465" s="135"/>
      <c r="V465" s="523" t="s">
        <v>27</v>
      </c>
      <c r="W465" s="523" t="s">
        <v>13</v>
      </c>
      <c r="Y465" s="24"/>
      <c r="Z465" s="25"/>
      <c r="AA465" s="523" t="s">
        <v>30</v>
      </c>
      <c r="AB465" s="135"/>
      <c r="AC465" s="523" t="s">
        <v>27</v>
      </c>
      <c r="AD465" s="523" t="s">
        <v>13</v>
      </c>
    </row>
    <row r="466" spans="1:30" ht="38.25">
      <c r="A466" s="26" t="s">
        <v>7</v>
      </c>
      <c r="B466" s="50" t="str">
        <f>+"מספר אסמכתא "&amp;B23&amp;"         חזרה לטבלה "</f>
        <v xml:space="preserve">מספר אסמכתא          חזרה לטבלה </v>
      </c>
      <c r="C466" s="524"/>
      <c r="D466" s="524"/>
      <c r="E466" s="524"/>
      <c r="F466" s="524"/>
      <c r="H466" s="26" t="s">
        <v>19</v>
      </c>
      <c r="I466" s="28"/>
      <c r="J466" s="28"/>
      <c r="K466" s="28"/>
      <c r="L466" s="50" t="str">
        <f>+"מספר אסמכתא "&amp;B23&amp;"         חזרה לטבלה "</f>
        <v xml:space="preserve">מספר אסמכתא          חזרה לטבלה </v>
      </c>
      <c r="M466" s="524"/>
      <c r="N466" s="136"/>
      <c r="O466" s="524"/>
      <c r="P466" s="524"/>
      <c r="R466" s="26" t="s">
        <v>7</v>
      </c>
      <c r="S466" s="50" t="str">
        <f>+"מספר אסמכתא "&amp;B23&amp;"         חזרה לטבלה "</f>
        <v xml:space="preserve">מספר אסמכתא          חזרה לטבלה </v>
      </c>
      <c r="T466" s="524"/>
      <c r="U466" s="136"/>
      <c r="V466" s="524"/>
      <c r="W466" s="524"/>
      <c r="Y466" s="26" t="s">
        <v>19</v>
      </c>
      <c r="Z466" s="50" t="str">
        <f>+"מספר אסמכתא "&amp;B23&amp;"         חזרה לטבלה "</f>
        <v xml:space="preserve">מספר אסמכתא          חזרה לטבלה </v>
      </c>
      <c r="AA466" s="524"/>
      <c r="AB466" s="136"/>
      <c r="AC466" s="524"/>
      <c r="AD466" s="524"/>
    </row>
    <row r="467" spans="1:30">
      <c r="A467" s="29">
        <v>1</v>
      </c>
      <c r="B467" s="123"/>
      <c r="C467" s="123"/>
      <c r="D467" s="128"/>
      <c r="E467" s="128"/>
      <c r="F467" s="129"/>
      <c r="H467" s="29">
        <v>12</v>
      </c>
      <c r="I467" s="29"/>
      <c r="J467" s="29"/>
      <c r="K467" s="29"/>
      <c r="L467" s="123"/>
      <c r="M467" s="123"/>
      <c r="N467" s="123"/>
      <c r="O467" s="128"/>
      <c r="P467" s="129" t="s">
        <v>9</v>
      </c>
      <c r="R467" s="29">
        <v>23</v>
      </c>
      <c r="S467" s="123"/>
      <c r="T467" s="123"/>
      <c r="U467" s="123"/>
      <c r="V467" s="128"/>
      <c r="W467" s="129"/>
      <c r="Y467" s="29">
        <v>34</v>
      </c>
      <c r="Z467" s="123"/>
      <c r="AA467" s="123"/>
      <c r="AB467" s="123"/>
      <c r="AC467" s="128"/>
      <c r="AD467" s="129" t="s">
        <v>9</v>
      </c>
    </row>
    <row r="468" spans="1:30">
      <c r="A468" s="29">
        <v>2</v>
      </c>
      <c r="B468" s="123"/>
      <c r="C468" s="123"/>
      <c r="D468" s="128"/>
      <c r="E468" s="128"/>
      <c r="F468" s="129"/>
      <c r="H468" s="29">
        <v>13</v>
      </c>
      <c r="I468" s="29"/>
      <c r="J468" s="29"/>
      <c r="K468" s="29"/>
      <c r="L468" s="123"/>
      <c r="M468" s="123"/>
      <c r="N468" s="123"/>
      <c r="O468" s="128"/>
      <c r="P468" s="129"/>
      <c r="R468" s="29">
        <v>24</v>
      </c>
      <c r="S468" s="123"/>
      <c r="T468" s="123"/>
      <c r="U468" s="123"/>
      <c r="V468" s="128"/>
      <c r="W468" s="129"/>
      <c r="Y468" s="29">
        <v>35</v>
      </c>
      <c r="Z468" s="123"/>
      <c r="AA468" s="123"/>
      <c r="AB468" s="123"/>
      <c r="AC468" s="128"/>
      <c r="AD468" s="129"/>
    </row>
    <row r="469" spans="1:30">
      <c r="A469" s="29">
        <v>3</v>
      </c>
      <c r="B469" s="123"/>
      <c r="C469" s="123"/>
      <c r="D469" s="128"/>
      <c r="E469" s="128"/>
      <c r="F469" s="129"/>
      <c r="H469" s="29">
        <v>14</v>
      </c>
      <c r="I469" s="29"/>
      <c r="J469" s="29"/>
      <c r="K469" s="29"/>
      <c r="L469" s="123"/>
      <c r="M469" s="123"/>
      <c r="N469" s="123"/>
      <c r="O469" s="128"/>
      <c r="P469" s="129"/>
      <c r="R469" s="29">
        <v>25</v>
      </c>
      <c r="S469" s="123"/>
      <c r="T469" s="123"/>
      <c r="U469" s="123"/>
      <c r="V469" s="128"/>
      <c r="W469" s="129" t="s">
        <v>9</v>
      </c>
      <c r="Y469" s="29">
        <v>36</v>
      </c>
      <c r="Z469" s="123"/>
      <c r="AA469" s="123"/>
      <c r="AB469" s="123"/>
      <c r="AC469" s="128"/>
      <c r="AD469" s="129"/>
    </row>
    <row r="470" spans="1:30">
      <c r="A470" s="29">
        <v>4</v>
      </c>
      <c r="B470" s="123"/>
      <c r="C470" s="123"/>
      <c r="D470" s="128"/>
      <c r="E470" s="128"/>
      <c r="F470" s="129"/>
      <c r="H470" s="29">
        <v>15</v>
      </c>
      <c r="I470" s="29"/>
      <c r="J470" s="29"/>
      <c r="K470" s="29"/>
      <c r="L470" s="123"/>
      <c r="M470" s="123"/>
      <c r="N470" s="123"/>
      <c r="O470" s="128"/>
      <c r="P470" s="129"/>
      <c r="R470" s="29">
        <v>26</v>
      </c>
      <c r="S470" s="123"/>
      <c r="T470" s="123"/>
      <c r="U470" s="123"/>
      <c r="V470" s="128"/>
      <c r="W470" s="129"/>
      <c r="Y470" s="29">
        <v>37</v>
      </c>
      <c r="Z470" s="123"/>
      <c r="AA470" s="123"/>
      <c r="AB470" s="123"/>
      <c r="AC470" s="128"/>
      <c r="AD470" s="129"/>
    </row>
    <row r="471" spans="1:30">
      <c r="A471" s="29">
        <v>5</v>
      </c>
      <c r="B471" s="123"/>
      <c r="C471" s="123"/>
      <c r="D471" s="128"/>
      <c r="E471" s="128"/>
      <c r="F471" s="129"/>
      <c r="H471" s="29">
        <v>16</v>
      </c>
      <c r="I471" s="29"/>
      <c r="J471" s="29"/>
      <c r="K471" s="29"/>
      <c r="L471" s="123"/>
      <c r="M471" s="123"/>
      <c r="N471" s="123"/>
      <c r="O471" s="128"/>
      <c r="P471" s="129" t="s">
        <v>9</v>
      </c>
      <c r="R471" s="29">
        <v>27</v>
      </c>
      <c r="S471" s="123"/>
      <c r="T471" s="123"/>
      <c r="U471" s="123"/>
      <c r="V471" s="128"/>
      <c r="W471" s="129" t="s">
        <v>9</v>
      </c>
      <c r="Y471" s="29">
        <v>38</v>
      </c>
      <c r="Z471" s="123"/>
      <c r="AA471" s="123"/>
      <c r="AB471" s="123"/>
      <c r="AC471" s="128"/>
      <c r="AD471" s="129" t="s">
        <v>9</v>
      </c>
    </row>
    <row r="472" spans="1:30">
      <c r="A472" s="29">
        <v>6</v>
      </c>
      <c r="B472" s="123"/>
      <c r="C472" s="123"/>
      <c r="D472" s="128"/>
      <c r="E472" s="128"/>
      <c r="F472" s="129"/>
      <c r="H472" s="29">
        <v>17</v>
      </c>
      <c r="I472" s="29"/>
      <c r="J472" s="29"/>
      <c r="K472" s="29"/>
      <c r="L472" s="123"/>
      <c r="M472" s="123"/>
      <c r="N472" s="123"/>
      <c r="O472" s="128"/>
      <c r="P472" s="129"/>
      <c r="R472" s="29">
        <v>28</v>
      </c>
      <c r="S472" s="123"/>
      <c r="T472" s="123"/>
      <c r="U472" s="123"/>
      <c r="V472" s="128"/>
      <c r="W472" s="129"/>
      <c r="Y472" s="29">
        <v>39</v>
      </c>
      <c r="Z472" s="123"/>
      <c r="AA472" s="123"/>
      <c r="AB472" s="123"/>
      <c r="AC472" s="128"/>
      <c r="AD472" s="129"/>
    </row>
    <row r="473" spans="1:30">
      <c r="A473" s="29">
        <v>7</v>
      </c>
      <c r="B473" s="123"/>
      <c r="C473" s="123"/>
      <c r="D473" s="128"/>
      <c r="E473" s="128"/>
      <c r="F473" s="129"/>
      <c r="H473" s="29">
        <v>18</v>
      </c>
      <c r="I473" s="29"/>
      <c r="J473" s="29"/>
      <c r="K473" s="29"/>
      <c r="L473" s="123"/>
      <c r="M473" s="123"/>
      <c r="N473" s="123"/>
      <c r="O473" s="128"/>
      <c r="P473" s="129"/>
      <c r="R473" s="29">
        <v>29</v>
      </c>
      <c r="S473" s="123"/>
      <c r="T473" s="123"/>
      <c r="U473" s="123"/>
      <c r="V473" s="128"/>
      <c r="W473" s="129"/>
      <c r="Y473" s="29">
        <v>40</v>
      </c>
      <c r="Z473" s="123"/>
      <c r="AA473" s="123"/>
      <c r="AB473" s="123"/>
      <c r="AC473" s="128"/>
      <c r="AD473" s="129"/>
    </row>
    <row r="474" spans="1:30">
      <c r="A474" s="29">
        <v>8</v>
      </c>
      <c r="B474" s="123"/>
      <c r="C474" s="123"/>
      <c r="D474" s="128"/>
      <c r="E474" s="128"/>
      <c r="F474" s="129"/>
      <c r="H474" s="29">
        <v>19</v>
      </c>
      <c r="I474" s="29"/>
      <c r="J474" s="29"/>
      <c r="K474" s="29"/>
      <c r="L474" s="123"/>
      <c r="M474" s="123"/>
      <c r="N474" s="123"/>
      <c r="O474" s="128"/>
      <c r="P474" s="129" t="s">
        <v>9</v>
      </c>
      <c r="R474" s="29">
        <v>30</v>
      </c>
      <c r="S474" s="123"/>
      <c r="T474" s="123"/>
      <c r="U474" s="123"/>
      <c r="V474" s="128"/>
      <c r="W474" s="129" t="s">
        <v>9</v>
      </c>
      <c r="Y474" s="29">
        <v>41</v>
      </c>
      <c r="Z474" s="123"/>
      <c r="AA474" s="123"/>
      <c r="AB474" s="123"/>
      <c r="AC474" s="128"/>
      <c r="AD474" s="129" t="s">
        <v>9</v>
      </c>
    </row>
    <row r="475" spans="1:30">
      <c r="A475" s="29">
        <v>9</v>
      </c>
      <c r="B475" s="123"/>
      <c r="C475" s="123"/>
      <c r="D475" s="128"/>
      <c r="E475" s="128"/>
      <c r="F475" s="129"/>
      <c r="H475" s="29">
        <v>20</v>
      </c>
      <c r="I475" s="29"/>
      <c r="J475" s="29"/>
      <c r="K475" s="29"/>
      <c r="L475" s="123"/>
      <c r="M475" s="123"/>
      <c r="N475" s="123"/>
      <c r="O475" s="128"/>
      <c r="P475" s="129"/>
      <c r="R475" s="29">
        <v>31</v>
      </c>
      <c r="S475" s="123"/>
      <c r="T475" s="123"/>
      <c r="U475" s="123"/>
      <c r="V475" s="128"/>
      <c r="W475" s="129"/>
      <c r="Y475" s="29">
        <v>42</v>
      </c>
      <c r="Z475" s="123"/>
      <c r="AA475" s="123"/>
      <c r="AB475" s="123"/>
      <c r="AC475" s="128"/>
      <c r="AD475" s="129"/>
    </row>
    <row r="476" spans="1:30">
      <c r="A476" s="29">
        <v>10</v>
      </c>
      <c r="B476" s="123"/>
      <c r="C476" s="123"/>
      <c r="D476" s="128"/>
      <c r="E476" s="128"/>
      <c r="F476" s="129"/>
      <c r="H476" s="29">
        <v>21</v>
      </c>
      <c r="I476" s="29"/>
      <c r="J476" s="29"/>
      <c r="K476" s="29"/>
      <c r="L476" s="123"/>
      <c r="M476" s="123"/>
      <c r="N476" s="123"/>
      <c r="O476" s="128"/>
      <c r="P476" s="129"/>
      <c r="R476" s="29">
        <v>32</v>
      </c>
      <c r="S476" s="123"/>
      <c r="T476" s="123"/>
      <c r="U476" s="123"/>
      <c r="V476" s="128"/>
      <c r="W476" s="129"/>
      <c r="Y476" s="29">
        <v>43</v>
      </c>
      <c r="Z476" s="123"/>
      <c r="AA476" s="123"/>
      <c r="AB476" s="123"/>
      <c r="AC476" s="128"/>
      <c r="AD476" s="129"/>
    </row>
    <row r="477" spans="1:30" ht="13.5" thickBot="1">
      <c r="A477" s="30">
        <v>11</v>
      </c>
      <c r="B477" s="130"/>
      <c r="C477" s="130"/>
      <c r="D477" s="128"/>
      <c r="E477" s="128"/>
      <c r="F477" s="131"/>
      <c r="H477" s="29">
        <v>22</v>
      </c>
      <c r="I477" s="29"/>
      <c r="J477" s="29"/>
      <c r="K477" s="29"/>
      <c r="L477" s="123"/>
      <c r="M477" s="123"/>
      <c r="N477" s="130"/>
      <c r="O477" s="128"/>
      <c r="P477" s="129"/>
      <c r="R477" s="29">
        <v>33</v>
      </c>
      <c r="S477" s="130"/>
      <c r="T477" s="130"/>
      <c r="U477" s="130"/>
      <c r="V477" s="128"/>
      <c r="W477" s="131"/>
      <c r="Y477" s="31"/>
      <c r="Z477" s="33" t="s">
        <v>3</v>
      </c>
      <c r="AA477" s="34"/>
      <c r="AB477" s="34"/>
      <c r="AC477" s="34"/>
      <c r="AD477" s="35">
        <f>SUM(F467:F477)+SUM(P467:P477)+SUM(AD467:AD476)+SUM(W467:W477)</f>
        <v>0</v>
      </c>
    </row>
    <row r="478" spans="1:30">
      <c r="L478" s="3"/>
    </row>
    <row r="479" spans="1:30">
      <c r="L479" s="3"/>
    </row>
    <row r="480" spans="1:30">
      <c r="L480" s="3"/>
    </row>
    <row r="481" spans="1:30">
      <c r="L481" s="3"/>
    </row>
    <row r="482" spans="1:30">
      <c r="L482" s="3"/>
    </row>
    <row r="483" spans="1:30">
      <c r="L483" s="3"/>
    </row>
    <row r="484" spans="1:30" ht="13.5" thickBot="1">
      <c r="L484" s="3"/>
    </row>
    <row r="485" spans="1:30" ht="12.75" customHeight="1">
      <c r="A485" s="24">
        <v>22</v>
      </c>
      <c r="B485" s="25"/>
      <c r="C485" s="523" t="s">
        <v>30</v>
      </c>
      <c r="D485" s="523" t="s">
        <v>139</v>
      </c>
      <c r="E485" s="523" t="s">
        <v>27</v>
      </c>
      <c r="F485" s="523" t="s">
        <v>13</v>
      </c>
      <c r="H485" s="24"/>
      <c r="I485" s="25"/>
      <c r="J485" s="25"/>
      <c r="K485" s="25"/>
      <c r="L485" s="25"/>
      <c r="M485" s="523" t="s">
        <v>30</v>
      </c>
      <c r="N485" s="523" t="s">
        <v>139</v>
      </c>
      <c r="O485" s="523" t="s">
        <v>27</v>
      </c>
      <c r="P485" s="523" t="s">
        <v>13</v>
      </c>
      <c r="R485" s="24">
        <v>22</v>
      </c>
      <c r="S485" s="25"/>
      <c r="T485" s="523" t="s">
        <v>30</v>
      </c>
      <c r="U485" s="523" t="s">
        <v>139</v>
      </c>
      <c r="V485" s="523" t="s">
        <v>27</v>
      </c>
      <c r="W485" s="523" t="s">
        <v>13</v>
      </c>
      <c r="Y485" s="24"/>
      <c r="Z485" s="25"/>
      <c r="AA485" s="523" t="s">
        <v>30</v>
      </c>
      <c r="AB485" s="523" t="s">
        <v>139</v>
      </c>
      <c r="AC485" s="523" t="s">
        <v>27</v>
      </c>
      <c r="AD485" s="523" t="s">
        <v>13</v>
      </c>
    </row>
    <row r="486" spans="1:30" ht="38.25">
      <c r="A486" s="26" t="s">
        <v>7</v>
      </c>
      <c r="B486" s="50" t="str">
        <f>+"מספר אסמכתא "&amp;B24&amp;"         חזרה לטבלה "</f>
        <v xml:space="preserve">מספר אסמכתא          חזרה לטבלה </v>
      </c>
      <c r="C486" s="524"/>
      <c r="D486" s="524"/>
      <c r="E486" s="524"/>
      <c r="F486" s="524"/>
      <c r="H486" s="26" t="s">
        <v>19</v>
      </c>
      <c r="I486" s="28"/>
      <c r="J486" s="28"/>
      <c r="K486" s="28"/>
      <c r="L486" s="50" t="str">
        <f>+"מספר אסמכתא "&amp;B24&amp;"         חזרה לטבלה "</f>
        <v xml:space="preserve">מספר אסמכתא          חזרה לטבלה </v>
      </c>
      <c r="M486" s="524"/>
      <c r="N486" s="524"/>
      <c r="O486" s="524"/>
      <c r="P486" s="524"/>
      <c r="R486" s="26" t="s">
        <v>7</v>
      </c>
      <c r="S486" s="50" t="str">
        <f>+"מספר אסמכתא "&amp;B24&amp;"         חזרה לטבלה "</f>
        <v xml:space="preserve">מספר אסמכתא          חזרה לטבלה </v>
      </c>
      <c r="T486" s="524"/>
      <c r="U486" s="524"/>
      <c r="V486" s="524"/>
      <c r="W486" s="524"/>
      <c r="Y486" s="26" t="s">
        <v>19</v>
      </c>
      <c r="Z486" s="50" t="str">
        <f>+"מספר אסמכתא "&amp;B24&amp;"         חזרה לטבלה "</f>
        <v xml:space="preserve">מספר אסמכתא          חזרה לטבלה </v>
      </c>
      <c r="AA486" s="524"/>
      <c r="AB486" s="524"/>
      <c r="AC486" s="524"/>
      <c r="AD486" s="524"/>
    </row>
    <row r="487" spans="1:30">
      <c r="A487" s="29">
        <v>1</v>
      </c>
      <c r="B487" s="123"/>
      <c r="C487" s="123"/>
      <c r="D487" s="128"/>
      <c r="E487" s="128"/>
      <c r="F487" s="129"/>
      <c r="H487" s="29">
        <v>12</v>
      </c>
      <c r="I487" s="29"/>
      <c r="J487" s="29"/>
      <c r="K487" s="29"/>
      <c r="L487" s="123"/>
      <c r="M487" s="123"/>
      <c r="N487" s="128"/>
      <c r="O487" s="128"/>
      <c r="P487" s="129" t="s">
        <v>9</v>
      </c>
      <c r="R487" s="29">
        <v>23</v>
      </c>
      <c r="S487" s="123"/>
      <c r="T487" s="123"/>
      <c r="U487" s="128"/>
      <c r="V487" s="128"/>
      <c r="W487" s="129"/>
      <c r="Y487" s="29">
        <v>34</v>
      </c>
      <c r="Z487" s="123"/>
      <c r="AA487" s="123"/>
      <c r="AB487" s="128"/>
      <c r="AC487" s="128"/>
      <c r="AD487" s="129" t="s">
        <v>9</v>
      </c>
    </row>
    <row r="488" spans="1:30">
      <c r="A488" s="29">
        <v>2</v>
      </c>
      <c r="B488" s="123"/>
      <c r="C488" s="123"/>
      <c r="D488" s="128"/>
      <c r="E488" s="128"/>
      <c r="F488" s="129"/>
      <c r="H488" s="29">
        <v>13</v>
      </c>
      <c r="I488" s="29"/>
      <c r="J488" s="29"/>
      <c r="K488" s="29"/>
      <c r="L488" s="123"/>
      <c r="M488" s="123"/>
      <c r="N488" s="128"/>
      <c r="O488" s="128"/>
      <c r="P488" s="129"/>
      <c r="R488" s="29">
        <v>24</v>
      </c>
      <c r="S488" s="123"/>
      <c r="T488" s="123"/>
      <c r="U488" s="128"/>
      <c r="V488" s="128"/>
      <c r="W488" s="129"/>
      <c r="Y488" s="29">
        <v>35</v>
      </c>
      <c r="Z488" s="123"/>
      <c r="AA488" s="123"/>
      <c r="AB488" s="128"/>
      <c r="AC488" s="128"/>
      <c r="AD488" s="129"/>
    </row>
    <row r="489" spans="1:30">
      <c r="A489" s="29">
        <v>3</v>
      </c>
      <c r="B489" s="123"/>
      <c r="C489" s="123"/>
      <c r="D489" s="128"/>
      <c r="E489" s="128"/>
      <c r="F489" s="129"/>
      <c r="H489" s="29">
        <v>14</v>
      </c>
      <c r="I489" s="29"/>
      <c r="J489" s="29"/>
      <c r="K489" s="29"/>
      <c r="L489" s="123"/>
      <c r="M489" s="123"/>
      <c r="N489" s="128"/>
      <c r="O489" s="128"/>
      <c r="P489" s="129"/>
      <c r="R489" s="29">
        <v>25</v>
      </c>
      <c r="S489" s="123"/>
      <c r="T489" s="123"/>
      <c r="U489" s="128"/>
      <c r="V489" s="128"/>
      <c r="W489" s="129" t="s">
        <v>9</v>
      </c>
      <c r="Y489" s="29">
        <v>36</v>
      </c>
      <c r="Z489" s="123"/>
      <c r="AA489" s="123"/>
      <c r="AB489" s="128"/>
      <c r="AC489" s="128"/>
      <c r="AD489" s="129"/>
    </row>
    <row r="490" spans="1:30">
      <c r="A490" s="29">
        <v>4</v>
      </c>
      <c r="B490" s="123"/>
      <c r="C490" s="123"/>
      <c r="D490" s="128"/>
      <c r="E490" s="128"/>
      <c r="F490" s="129"/>
      <c r="H490" s="29">
        <v>15</v>
      </c>
      <c r="I490" s="29"/>
      <c r="J490" s="29"/>
      <c r="K490" s="29"/>
      <c r="L490" s="123"/>
      <c r="M490" s="123"/>
      <c r="N490" s="128"/>
      <c r="O490" s="128"/>
      <c r="P490" s="129"/>
      <c r="R490" s="29">
        <v>26</v>
      </c>
      <c r="S490" s="123"/>
      <c r="T490" s="123"/>
      <c r="U490" s="128"/>
      <c r="V490" s="128"/>
      <c r="W490" s="129"/>
      <c r="Y490" s="29">
        <v>37</v>
      </c>
      <c r="Z490" s="123"/>
      <c r="AA490" s="123"/>
      <c r="AB490" s="128"/>
      <c r="AC490" s="128"/>
      <c r="AD490" s="129"/>
    </row>
    <row r="491" spans="1:30">
      <c r="A491" s="29">
        <v>5</v>
      </c>
      <c r="B491" s="123"/>
      <c r="C491" s="123"/>
      <c r="D491" s="128"/>
      <c r="E491" s="128"/>
      <c r="F491" s="129"/>
      <c r="H491" s="29">
        <v>16</v>
      </c>
      <c r="I491" s="29"/>
      <c r="J491" s="29"/>
      <c r="K491" s="29"/>
      <c r="L491" s="123"/>
      <c r="M491" s="123"/>
      <c r="N491" s="128"/>
      <c r="O491" s="128"/>
      <c r="P491" s="129" t="s">
        <v>9</v>
      </c>
      <c r="R491" s="29">
        <v>27</v>
      </c>
      <c r="S491" s="123"/>
      <c r="T491" s="123"/>
      <c r="U491" s="128"/>
      <c r="V491" s="128"/>
      <c r="W491" s="129" t="s">
        <v>9</v>
      </c>
      <c r="Y491" s="29">
        <v>38</v>
      </c>
      <c r="Z491" s="123"/>
      <c r="AA491" s="123"/>
      <c r="AB491" s="128"/>
      <c r="AC491" s="128"/>
      <c r="AD491" s="129" t="s">
        <v>9</v>
      </c>
    </row>
    <row r="492" spans="1:30">
      <c r="A492" s="29">
        <v>6</v>
      </c>
      <c r="B492" s="123"/>
      <c r="C492" s="123"/>
      <c r="D492" s="128"/>
      <c r="E492" s="128"/>
      <c r="F492" s="129"/>
      <c r="H492" s="29">
        <v>17</v>
      </c>
      <c r="I492" s="29"/>
      <c r="J492" s="29"/>
      <c r="K492" s="29"/>
      <c r="L492" s="123"/>
      <c r="M492" s="123"/>
      <c r="N492" s="128"/>
      <c r="O492" s="128"/>
      <c r="P492" s="129"/>
      <c r="R492" s="29">
        <v>28</v>
      </c>
      <c r="S492" s="123"/>
      <c r="T492" s="123"/>
      <c r="U492" s="128"/>
      <c r="V492" s="128"/>
      <c r="W492" s="129"/>
      <c r="Y492" s="29">
        <v>39</v>
      </c>
      <c r="Z492" s="123"/>
      <c r="AA492" s="123"/>
      <c r="AB492" s="128"/>
      <c r="AC492" s="128"/>
      <c r="AD492" s="129"/>
    </row>
    <row r="493" spans="1:30">
      <c r="A493" s="29">
        <v>7</v>
      </c>
      <c r="B493" s="123"/>
      <c r="C493" s="123"/>
      <c r="D493" s="128"/>
      <c r="E493" s="128"/>
      <c r="F493" s="129"/>
      <c r="H493" s="29">
        <v>18</v>
      </c>
      <c r="I493" s="29"/>
      <c r="J493" s="29"/>
      <c r="K493" s="29"/>
      <c r="L493" s="123"/>
      <c r="M493" s="123"/>
      <c r="N493" s="128"/>
      <c r="O493" s="128"/>
      <c r="P493" s="129"/>
      <c r="R493" s="29">
        <v>29</v>
      </c>
      <c r="S493" s="123"/>
      <c r="T493" s="123"/>
      <c r="U493" s="128"/>
      <c r="V493" s="128"/>
      <c r="W493" s="129"/>
      <c r="Y493" s="29">
        <v>40</v>
      </c>
      <c r="Z493" s="123"/>
      <c r="AA493" s="123"/>
      <c r="AB493" s="128"/>
      <c r="AC493" s="128"/>
      <c r="AD493" s="129"/>
    </row>
    <row r="494" spans="1:30">
      <c r="A494" s="29">
        <v>8</v>
      </c>
      <c r="B494" s="123"/>
      <c r="C494" s="123"/>
      <c r="D494" s="128"/>
      <c r="E494" s="128"/>
      <c r="F494" s="129"/>
      <c r="H494" s="29">
        <v>19</v>
      </c>
      <c r="I494" s="29"/>
      <c r="J494" s="29"/>
      <c r="K494" s="29"/>
      <c r="L494" s="123"/>
      <c r="M494" s="123"/>
      <c r="N494" s="128"/>
      <c r="O494" s="128"/>
      <c r="P494" s="129" t="s">
        <v>9</v>
      </c>
      <c r="R494" s="29">
        <v>30</v>
      </c>
      <c r="S494" s="123"/>
      <c r="T494" s="123"/>
      <c r="U494" s="128"/>
      <c r="V494" s="128"/>
      <c r="W494" s="129" t="s">
        <v>9</v>
      </c>
      <c r="Y494" s="29">
        <v>41</v>
      </c>
      <c r="Z494" s="123"/>
      <c r="AA494" s="123"/>
      <c r="AB494" s="128"/>
      <c r="AC494" s="128"/>
      <c r="AD494" s="129" t="s">
        <v>9</v>
      </c>
    </row>
    <row r="495" spans="1:30">
      <c r="A495" s="29">
        <v>9</v>
      </c>
      <c r="B495" s="123"/>
      <c r="C495" s="123"/>
      <c r="D495" s="128"/>
      <c r="E495" s="128"/>
      <c r="F495" s="129"/>
      <c r="H495" s="29">
        <v>20</v>
      </c>
      <c r="I495" s="29"/>
      <c r="J495" s="29"/>
      <c r="K495" s="29"/>
      <c r="L495" s="123"/>
      <c r="M495" s="123"/>
      <c r="N495" s="128"/>
      <c r="O495" s="128"/>
      <c r="P495" s="129"/>
      <c r="R495" s="29">
        <v>31</v>
      </c>
      <c r="S495" s="123"/>
      <c r="T495" s="123"/>
      <c r="U495" s="128"/>
      <c r="V495" s="128"/>
      <c r="W495" s="129"/>
      <c r="Y495" s="29">
        <v>42</v>
      </c>
      <c r="Z495" s="123"/>
      <c r="AA495" s="123"/>
      <c r="AB495" s="128"/>
      <c r="AC495" s="128"/>
      <c r="AD495" s="129"/>
    </row>
    <row r="496" spans="1:30">
      <c r="A496" s="29">
        <v>10</v>
      </c>
      <c r="B496" s="123"/>
      <c r="C496" s="123"/>
      <c r="D496" s="128"/>
      <c r="E496" s="128"/>
      <c r="F496" s="129"/>
      <c r="H496" s="29">
        <v>21</v>
      </c>
      <c r="I496" s="29"/>
      <c r="J496" s="29"/>
      <c r="K496" s="29"/>
      <c r="L496" s="123"/>
      <c r="M496" s="123"/>
      <c r="N496" s="128"/>
      <c r="O496" s="128"/>
      <c r="P496" s="129"/>
      <c r="R496" s="29">
        <v>32</v>
      </c>
      <c r="S496" s="123"/>
      <c r="T496" s="123"/>
      <c r="U496" s="128"/>
      <c r="V496" s="128"/>
      <c r="W496" s="129"/>
      <c r="Y496" s="29">
        <v>43</v>
      </c>
      <c r="Z496" s="123"/>
      <c r="AA496" s="123"/>
      <c r="AB496" s="128"/>
      <c r="AC496" s="128"/>
      <c r="AD496" s="129"/>
    </row>
    <row r="497" spans="1:30" ht="13.5" thickBot="1">
      <c r="A497" s="30">
        <v>11</v>
      </c>
      <c r="B497" s="130"/>
      <c r="C497" s="130"/>
      <c r="D497" s="128"/>
      <c r="E497" s="128"/>
      <c r="F497" s="131"/>
      <c r="H497" s="29">
        <v>22</v>
      </c>
      <c r="I497" s="29"/>
      <c r="J497" s="29"/>
      <c r="K497" s="29"/>
      <c r="L497" s="123"/>
      <c r="M497" s="123"/>
      <c r="N497" s="130"/>
      <c r="O497" s="128"/>
      <c r="P497" s="129"/>
      <c r="R497" s="29">
        <v>33</v>
      </c>
      <c r="S497" s="130"/>
      <c r="T497" s="130"/>
      <c r="U497" s="130"/>
      <c r="V497" s="128"/>
      <c r="W497" s="131"/>
      <c r="Y497" s="31"/>
      <c r="Z497" s="33" t="s">
        <v>3</v>
      </c>
      <c r="AA497" s="34"/>
      <c r="AB497" s="34"/>
      <c r="AC497" s="34"/>
      <c r="AD497" s="35">
        <f>SUM(F487:F497)+SUM(P487:P497)+SUM(AD487:AD496)+SUM(W487:W497)</f>
        <v>0</v>
      </c>
    </row>
    <row r="498" spans="1:30">
      <c r="L498" s="3"/>
    </row>
    <row r="499" spans="1:30">
      <c r="L499" s="3"/>
    </row>
    <row r="500" spans="1:30">
      <c r="L500" s="3"/>
    </row>
    <row r="501" spans="1:30">
      <c r="L501" s="3"/>
    </row>
    <row r="502" spans="1:30">
      <c r="L502" s="3"/>
    </row>
    <row r="503" spans="1:30">
      <c r="L503" s="3"/>
    </row>
    <row r="504" spans="1:30" ht="13.5" thickBot="1">
      <c r="L504" s="3"/>
    </row>
    <row r="505" spans="1:30" ht="12.75" customHeight="1">
      <c r="A505" s="24">
        <v>23</v>
      </c>
      <c r="B505" s="25"/>
      <c r="C505" s="523" t="s">
        <v>30</v>
      </c>
      <c r="D505" s="523" t="s">
        <v>139</v>
      </c>
      <c r="E505" s="523" t="s">
        <v>27</v>
      </c>
      <c r="F505" s="523" t="s">
        <v>13</v>
      </c>
      <c r="H505" s="24"/>
      <c r="I505" s="25"/>
      <c r="J505" s="25"/>
      <c r="K505" s="25"/>
      <c r="L505" s="25"/>
      <c r="M505" s="523" t="s">
        <v>30</v>
      </c>
      <c r="N505" s="523" t="s">
        <v>139</v>
      </c>
      <c r="O505" s="523" t="s">
        <v>27</v>
      </c>
      <c r="P505" s="523" t="s">
        <v>13</v>
      </c>
      <c r="R505" s="24">
        <v>23</v>
      </c>
      <c r="S505" s="25"/>
      <c r="T505" s="523" t="s">
        <v>30</v>
      </c>
      <c r="U505" s="523" t="s">
        <v>139</v>
      </c>
      <c r="V505" s="523" t="s">
        <v>27</v>
      </c>
      <c r="W505" s="523" t="s">
        <v>13</v>
      </c>
      <c r="Y505" s="24"/>
      <c r="Z505" s="25"/>
      <c r="AA505" s="523" t="s">
        <v>30</v>
      </c>
      <c r="AB505" s="523" t="s">
        <v>139</v>
      </c>
      <c r="AC505" s="523" t="s">
        <v>27</v>
      </c>
      <c r="AD505" s="523" t="s">
        <v>13</v>
      </c>
    </row>
    <row r="506" spans="1:30" ht="38.25">
      <c r="A506" s="26" t="s">
        <v>7</v>
      </c>
      <c r="B506" s="50" t="str">
        <f>+"מספר אסמכתא "&amp;B25&amp;"         חזרה לטבלה "</f>
        <v xml:space="preserve">מספר אסמכתא          חזרה לטבלה </v>
      </c>
      <c r="C506" s="524"/>
      <c r="D506" s="524"/>
      <c r="E506" s="524"/>
      <c r="F506" s="524"/>
      <c r="H506" s="26" t="s">
        <v>19</v>
      </c>
      <c r="I506" s="28"/>
      <c r="J506" s="28"/>
      <c r="K506" s="28"/>
      <c r="L506" s="50" t="str">
        <f>+"מספר אסמכתא "&amp;B25&amp;"         חזרה לטבלה "</f>
        <v xml:space="preserve">מספר אסמכתא          חזרה לטבלה </v>
      </c>
      <c r="M506" s="524"/>
      <c r="N506" s="524"/>
      <c r="O506" s="524"/>
      <c r="P506" s="524"/>
      <c r="R506" s="26" t="s">
        <v>7</v>
      </c>
      <c r="S506" s="50" t="str">
        <f>+"מספר אסמכתא "&amp;B25&amp;"         חזרה לטבלה "</f>
        <v xml:space="preserve">מספר אסמכתא          חזרה לטבלה </v>
      </c>
      <c r="T506" s="524"/>
      <c r="U506" s="524"/>
      <c r="V506" s="524"/>
      <c r="W506" s="524"/>
      <c r="Y506" s="26" t="s">
        <v>19</v>
      </c>
      <c r="Z506" s="50" t="str">
        <f>+"מספר אסמכתא "&amp;B25&amp;"         חזרה לטבלה "</f>
        <v xml:space="preserve">מספר אסמכתא          חזרה לטבלה </v>
      </c>
      <c r="AA506" s="524"/>
      <c r="AB506" s="524"/>
      <c r="AC506" s="524"/>
      <c r="AD506" s="524"/>
    </row>
    <row r="507" spans="1:30">
      <c r="A507" s="29">
        <v>1</v>
      </c>
      <c r="B507" s="123"/>
      <c r="C507" s="123"/>
      <c r="D507" s="128"/>
      <c r="E507" s="128"/>
      <c r="F507" s="129"/>
      <c r="H507" s="29">
        <v>12</v>
      </c>
      <c r="I507" s="29"/>
      <c r="J507" s="29"/>
      <c r="K507" s="29"/>
      <c r="L507" s="123"/>
      <c r="M507" s="123"/>
      <c r="N507" s="128"/>
      <c r="O507" s="128"/>
      <c r="P507" s="129" t="s">
        <v>9</v>
      </c>
      <c r="R507" s="29">
        <v>23</v>
      </c>
      <c r="S507" s="123"/>
      <c r="T507" s="123"/>
      <c r="U507" s="128"/>
      <c r="V507" s="128"/>
      <c r="W507" s="129"/>
      <c r="Y507" s="29">
        <v>34</v>
      </c>
      <c r="Z507" s="123"/>
      <c r="AA507" s="123"/>
      <c r="AB507" s="128"/>
      <c r="AC507" s="128"/>
      <c r="AD507" s="129" t="s">
        <v>9</v>
      </c>
    </row>
    <row r="508" spans="1:30">
      <c r="A508" s="29">
        <v>2</v>
      </c>
      <c r="B508" s="123"/>
      <c r="C508" s="123"/>
      <c r="D508" s="128"/>
      <c r="E508" s="128"/>
      <c r="F508" s="129"/>
      <c r="H508" s="29">
        <v>13</v>
      </c>
      <c r="I508" s="29"/>
      <c r="J508" s="29"/>
      <c r="K508" s="29"/>
      <c r="L508" s="123"/>
      <c r="M508" s="123"/>
      <c r="N508" s="128"/>
      <c r="O508" s="128"/>
      <c r="P508" s="129"/>
      <c r="R508" s="29">
        <v>24</v>
      </c>
      <c r="S508" s="123"/>
      <c r="T508" s="123"/>
      <c r="U508" s="128"/>
      <c r="V508" s="128"/>
      <c r="W508" s="129"/>
      <c r="Y508" s="29">
        <v>35</v>
      </c>
      <c r="Z508" s="123"/>
      <c r="AA508" s="123"/>
      <c r="AB508" s="128"/>
      <c r="AC508" s="128"/>
      <c r="AD508" s="129"/>
    </row>
    <row r="509" spans="1:30">
      <c r="A509" s="29">
        <v>3</v>
      </c>
      <c r="B509" s="123"/>
      <c r="C509" s="123"/>
      <c r="D509" s="128"/>
      <c r="E509" s="128"/>
      <c r="F509" s="129"/>
      <c r="H509" s="29">
        <v>14</v>
      </c>
      <c r="I509" s="29"/>
      <c r="J509" s="29"/>
      <c r="K509" s="29"/>
      <c r="L509" s="123"/>
      <c r="M509" s="123"/>
      <c r="N509" s="128"/>
      <c r="O509" s="128"/>
      <c r="P509" s="129"/>
      <c r="R509" s="29">
        <v>25</v>
      </c>
      <c r="S509" s="123"/>
      <c r="T509" s="123"/>
      <c r="U509" s="128"/>
      <c r="V509" s="128"/>
      <c r="W509" s="129" t="s">
        <v>9</v>
      </c>
      <c r="Y509" s="29">
        <v>36</v>
      </c>
      <c r="Z509" s="123"/>
      <c r="AA509" s="123"/>
      <c r="AB509" s="128"/>
      <c r="AC509" s="128"/>
      <c r="AD509" s="129"/>
    </row>
    <row r="510" spans="1:30">
      <c r="A510" s="29">
        <v>4</v>
      </c>
      <c r="B510" s="123"/>
      <c r="C510" s="123"/>
      <c r="D510" s="128"/>
      <c r="E510" s="128"/>
      <c r="F510" s="129"/>
      <c r="H510" s="29">
        <v>15</v>
      </c>
      <c r="I510" s="29"/>
      <c r="J510" s="29"/>
      <c r="K510" s="29"/>
      <c r="L510" s="123"/>
      <c r="M510" s="123"/>
      <c r="N510" s="128"/>
      <c r="O510" s="128"/>
      <c r="P510" s="129"/>
      <c r="R510" s="29">
        <v>26</v>
      </c>
      <c r="S510" s="123"/>
      <c r="T510" s="123"/>
      <c r="U510" s="128"/>
      <c r="V510" s="128"/>
      <c r="W510" s="129"/>
      <c r="Y510" s="29">
        <v>37</v>
      </c>
      <c r="Z510" s="123"/>
      <c r="AA510" s="123"/>
      <c r="AB510" s="128"/>
      <c r="AC510" s="128"/>
      <c r="AD510" s="129"/>
    </row>
    <row r="511" spans="1:30">
      <c r="A511" s="29">
        <v>5</v>
      </c>
      <c r="B511" s="123"/>
      <c r="C511" s="123"/>
      <c r="D511" s="128"/>
      <c r="E511" s="128"/>
      <c r="F511" s="129"/>
      <c r="H511" s="29">
        <v>16</v>
      </c>
      <c r="I511" s="29"/>
      <c r="J511" s="29"/>
      <c r="K511" s="29"/>
      <c r="L511" s="123"/>
      <c r="M511" s="123"/>
      <c r="N511" s="128"/>
      <c r="O511" s="128"/>
      <c r="P511" s="129" t="s">
        <v>9</v>
      </c>
      <c r="R511" s="29">
        <v>27</v>
      </c>
      <c r="S511" s="123"/>
      <c r="T511" s="123"/>
      <c r="U511" s="128"/>
      <c r="V511" s="128"/>
      <c r="W511" s="129" t="s">
        <v>9</v>
      </c>
      <c r="Y511" s="29">
        <v>38</v>
      </c>
      <c r="Z511" s="123"/>
      <c r="AA511" s="123"/>
      <c r="AB511" s="128"/>
      <c r="AC511" s="128"/>
      <c r="AD511" s="129" t="s">
        <v>9</v>
      </c>
    </row>
    <row r="512" spans="1:30">
      <c r="A512" s="29">
        <v>6</v>
      </c>
      <c r="B512" s="123"/>
      <c r="C512" s="123"/>
      <c r="D512" s="128"/>
      <c r="E512" s="128"/>
      <c r="F512" s="129"/>
      <c r="H512" s="29">
        <v>17</v>
      </c>
      <c r="I512" s="29"/>
      <c r="J512" s="29"/>
      <c r="K512" s="29"/>
      <c r="L512" s="123"/>
      <c r="M512" s="123"/>
      <c r="N512" s="128"/>
      <c r="O512" s="128"/>
      <c r="P512" s="129"/>
      <c r="R512" s="29">
        <v>28</v>
      </c>
      <c r="S512" s="123"/>
      <c r="T512" s="123"/>
      <c r="U512" s="128"/>
      <c r="V512" s="128"/>
      <c r="W512" s="129"/>
      <c r="Y512" s="29">
        <v>39</v>
      </c>
      <c r="Z512" s="123"/>
      <c r="AA512" s="123"/>
      <c r="AB512" s="128"/>
      <c r="AC512" s="128"/>
      <c r="AD512" s="129"/>
    </row>
    <row r="513" spans="1:30">
      <c r="A513" s="29">
        <v>7</v>
      </c>
      <c r="B513" s="123"/>
      <c r="C513" s="123"/>
      <c r="D513" s="128"/>
      <c r="E513" s="128"/>
      <c r="F513" s="129"/>
      <c r="H513" s="29">
        <v>18</v>
      </c>
      <c r="I513" s="29"/>
      <c r="J513" s="29"/>
      <c r="K513" s="29"/>
      <c r="L513" s="123"/>
      <c r="M513" s="123"/>
      <c r="N513" s="128"/>
      <c r="O513" s="128"/>
      <c r="P513" s="129"/>
      <c r="R513" s="29">
        <v>29</v>
      </c>
      <c r="S513" s="123"/>
      <c r="T513" s="123"/>
      <c r="U513" s="128"/>
      <c r="V513" s="128"/>
      <c r="W513" s="129"/>
      <c r="Y513" s="29">
        <v>40</v>
      </c>
      <c r="Z513" s="123"/>
      <c r="AA513" s="123"/>
      <c r="AB513" s="128"/>
      <c r="AC513" s="128"/>
      <c r="AD513" s="129"/>
    </row>
    <row r="514" spans="1:30">
      <c r="A514" s="29">
        <v>8</v>
      </c>
      <c r="B514" s="123"/>
      <c r="C514" s="123"/>
      <c r="D514" s="128"/>
      <c r="E514" s="128"/>
      <c r="F514" s="129"/>
      <c r="H514" s="29">
        <v>19</v>
      </c>
      <c r="I514" s="29"/>
      <c r="J514" s="29"/>
      <c r="K514" s="29"/>
      <c r="L514" s="123"/>
      <c r="M514" s="123"/>
      <c r="N514" s="128"/>
      <c r="O514" s="128"/>
      <c r="P514" s="129" t="s">
        <v>9</v>
      </c>
      <c r="R514" s="29">
        <v>30</v>
      </c>
      <c r="S514" s="123"/>
      <c r="T514" s="123"/>
      <c r="U514" s="128"/>
      <c r="V514" s="128"/>
      <c r="W514" s="129" t="s">
        <v>9</v>
      </c>
      <c r="Y514" s="29">
        <v>41</v>
      </c>
      <c r="Z514" s="123"/>
      <c r="AA514" s="123"/>
      <c r="AB514" s="128"/>
      <c r="AC514" s="128"/>
      <c r="AD514" s="129" t="s">
        <v>9</v>
      </c>
    </row>
    <row r="515" spans="1:30">
      <c r="A515" s="29">
        <v>9</v>
      </c>
      <c r="B515" s="123"/>
      <c r="C515" s="123"/>
      <c r="D515" s="128"/>
      <c r="E515" s="128"/>
      <c r="F515" s="129"/>
      <c r="H515" s="29">
        <v>20</v>
      </c>
      <c r="I515" s="29"/>
      <c r="J515" s="29"/>
      <c r="K515" s="29"/>
      <c r="L515" s="123"/>
      <c r="M515" s="123"/>
      <c r="N515" s="128"/>
      <c r="O515" s="128"/>
      <c r="P515" s="129"/>
      <c r="R515" s="29">
        <v>31</v>
      </c>
      <c r="S515" s="123"/>
      <c r="T515" s="123"/>
      <c r="U515" s="128"/>
      <c r="V515" s="128"/>
      <c r="W515" s="129"/>
      <c r="Y515" s="29">
        <v>42</v>
      </c>
      <c r="Z515" s="123"/>
      <c r="AA515" s="123"/>
      <c r="AB515" s="128"/>
      <c r="AC515" s="128"/>
      <c r="AD515" s="129"/>
    </row>
    <row r="516" spans="1:30">
      <c r="A516" s="29">
        <v>10</v>
      </c>
      <c r="B516" s="123"/>
      <c r="C516" s="123"/>
      <c r="D516" s="128"/>
      <c r="E516" s="128"/>
      <c r="F516" s="129"/>
      <c r="H516" s="29">
        <v>21</v>
      </c>
      <c r="I516" s="29"/>
      <c r="J516" s="29"/>
      <c r="K516" s="29"/>
      <c r="L516" s="123"/>
      <c r="M516" s="123"/>
      <c r="N516" s="128"/>
      <c r="O516" s="128"/>
      <c r="P516" s="129"/>
      <c r="R516" s="29">
        <v>32</v>
      </c>
      <c r="S516" s="123"/>
      <c r="T516" s="123"/>
      <c r="U516" s="128"/>
      <c r="V516" s="128"/>
      <c r="W516" s="129"/>
      <c r="Y516" s="29">
        <v>43</v>
      </c>
      <c r="Z516" s="123"/>
      <c r="AA516" s="123"/>
      <c r="AB516" s="128"/>
      <c r="AC516" s="128"/>
      <c r="AD516" s="129"/>
    </row>
    <row r="517" spans="1:30" ht="13.5" thickBot="1">
      <c r="A517" s="30">
        <v>11</v>
      </c>
      <c r="B517" s="130"/>
      <c r="C517" s="130"/>
      <c r="D517" s="128"/>
      <c r="E517" s="128"/>
      <c r="F517" s="131"/>
      <c r="H517" s="29">
        <v>22</v>
      </c>
      <c r="I517" s="29"/>
      <c r="J517" s="29"/>
      <c r="K517" s="29"/>
      <c r="L517" s="123"/>
      <c r="M517" s="123"/>
      <c r="N517" s="130"/>
      <c r="O517" s="128"/>
      <c r="P517" s="129"/>
      <c r="R517" s="29">
        <v>33</v>
      </c>
      <c r="S517" s="130"/>
      <c r="T517" s="130"/>
      <c r="U517" s="130"/>
      <c r="V517" s="128"/>
      <c r="W517" s="131"/>
      <c r="Y517" s="31"/>
      <c r="Z517" s="33" t="s">
        <v>3</v>
      </c>
      <c r="AA517" s="34"/>
      <c r="AB517" s="34"/>
      <c r="AC517" s="34"/>
      <c r="AD517" s="35">
        <f>SUM(F507:F517)+SUM(P507:P517)+SUM(AD507:AD516)+SUM(W507:W517)</f>
        <v>0</v>
      </c>
    </row>
    <row r="518" spans="1:30">
      <c r="L518" s="3"/>
    </row>
    <row r="519" spans="1:30">
      <c r="L519" s="3"/>
    </row>
    <row r="520" spans="1:30">
      <c r="L520" s="3"/>
    </row>
    <row r="521" spans="1:30">
      <c r="L521" s="3"/>
    </row>
    <row r="522" spans="1:30">
      <c r="L522" s="3"/>
    </row>
    <row r="523" spans="1:30">
      <c r="L523" s="3"/>
    </row>
    <row r="524" spans="1:30" ht="13.5" thickBot="1">
      <c r="L524" s="3"/>
    </row>
    <row r="525" spans="1:30" ht="12.75" customHeight="1">
      <c r="A525" s="24">
        <v>24</v>
      </c>
      <c r="B525" s="25"/>
      <c r="C525" s="523" t="s">
        <v>30</v>
      </c>
      <c r="D525" s="523" t="s">
        <v>139</v>
      </c>
      <c r="E525" s="523" t="s">
        <v>27</v>
      </c>
      <c r="F525" s="523" t="s">
        <v>13</v>
      </c>
      <c r="H525" s="24"/>
      <c r="I525" s="25"/>
      <c r="J525" s="25"/>
      <c r="K525" s="25"/>
      <c r="L525" s="25"/>
      <c r="M525" s="523" t="s">
        <v>30</v>
      </c>
      <c r="N525" s="523" t="s">
        <v>139</v>
      </c>
      <c r="O525" s="523" t="s">
        <v>27</v>
      </c>
      <c r="P525" s="523" t="s">
        <v>13</v>
      </c>
      <c r="R525" s="24">
        <v>24</v>
      </c>
      <c r="S525" s="25"/>
      <c r="T525" s="523" t="s">
        <v>30</v>
      </c>
      <c r="U525" s="523" t="s">
        <v>139</v>
      </c>
      <c r="V525" s="523" t="s">
        <v>27</v>
      </c>
      <c r="W525" s="523" t="s">
        <v>13</v>
      </c>
      <c r="Y525" s="24"/>
      <c r="Z525" s="25"/>
      <c r="AA525" s="523" t="s">
        <v>30</v>
      </c>
      <c r="AB525" s="523" t="s">
        <v>139</v>
      </c>
      <c r="AC525" s="523" t="s">
        <v>27</v>
      </c>
      <c r="AD525" s="523" t="s">
        <v>13</v>
      </c>
    </row>
    <row r="526" spans="1:30" ht="38.25">
      <c r="A526" s="26" t="s">
        <v>7</v>
      </c>
      <c r="B526" s="50" t="str">
        <f>+"מספר אסמכתא "&amp;B26&amp;"         חזרה לטבלה "</f>
        <v xml:space="preserve">מספר אסמכתא          חזרה לטבלה </v>
      </c>
      <c r="C526" s="524"/>
      <c r="D526" s="524"/>
      <c r="E526" s="524"/>
      <c r="F526" s="524"/>
      <c r="H526" s="26" t="s">
        <v>19</v>
      </c>
      <c r="I526" s="28"/>
      <c r="J526" s="28"/>
      <c r="K526" s="28"/>
      <c r="L526" s="50" t="str">
        <f>+"מספר אסמכתא "&amp;B26&amp;"         חזרה לטבלה "</f>
        <v xml:space="preserve">מספר אסמכתא          חזרה לטבלה </v>
      </c>
      <c r="M526" s="524"/>
      <c r="N526" s="524"/>
      <c r="O526" s="524"/>
      <c r="P526" s="524"/>
      <c r="R526" s="26" t="s">
        <v>7</v>
      </c>
      <c r="S526" s="50" t="str">
        <f>+"מספר אסמכתא "&amp;B26&amp;"         חזרה לטבלה "</f>
        <v xml:space="preserve">מספר אסמכתא          חזרה לטבלה </v>
      </c>
      <c r="T526" s="524"/>
      <c r="U526" s="524"/>
      <c r="V526" s="524"/>
      <c r="W526" s="524"/>
      <c r="Y526" s="26" t="s">
        <v>19</v>
      </c>
      <c r="Z526" s="50" t="str">
        <f>+"מספר אסמכתא "&amp;B26&amp;"         חזרה לטבלה "</f>
        <v xml:space="preserve">מספר אסמכתא          חזרה לטבלה </v>
      </c>
      <c r="AA526" s="524"/>
      <c r="AB526" s="524"/>
      <c r="AC526" s="524"/>
      <c r="AD526" s="524"/>
    </row>
    <row r="527" spans="1:30">
      <c r="A527" s="29">
        <v>1</v>
      </c>
      <c r="B527" s="123"/>
      <c r="C527" s="123"/>
      <c r="D527" s="128"/>
      <c r="E527" s="128"/>
      <c r="F527" s="129"/>
      <c r="H527" s="29">
        <v>12</v>
      </c>
      <c r="I527" s="29"/>
      <c r="J527" s="29"/>
      <c r="K527" s="29"/>
      <c r="L527" s="123"/>
      <c r="M527" s="123"/>
      <c r="N527" s="128"/>
      <c r="O527" s="128"/>
      <c r="P527" s="129" t="s">
        <v>9</v>
      </c>
      <c r="R527" s="29">
        <v>23</v>
      </c>
      <c r="S527" s="123"/>
      <c r="T527" s="123"/>
      <c r="U527" s="128"/>
      <c r="V527" s="128"/>
      <c r="W527" s="129"/>
      <c r="Y527" s="29">
        <v>34</v>
      </c>
      <c r="Z527" s="123"/>
      <c r="AA527" s="123"/>
      <c r="AB527" s="128"/>
      <c r="AC527" s="128"/>
      <c r="AD527" s="129" t="s">
        <v>9</v>
      </c>
    </row>
    <row r="528" spans="1:30">
      <c r="A528" s="29">
        <v>2</v>
      </c>
      <c r="B528" s="123"/>
      <c r="C528" s="123"/>
      <c r="D528" s="128"/>
      <c r="E528" s="128"/>
      <c r="F528" s="129"/>
      <c r="H528" s="29">
        <v>13</v>
      </c>
      <c r="I528" s="29"/>
      <c r="J528" s="29"/>
      <c r="K528" s="29"/>
      <c r="L528" s="123"/>
      <c r="M528" s="123"/>
      <c r="N528" s="128"/>
      <c r="O528" s="128"/>
      <c r="P528" s="129"/>
      <c r="R528" s="29">
        <v>24</v>
      </c>
      <c r="S528" s="123"/>
      <c r="T528" s="123"/>
      <c r="U528" s="128"/>
      <c r="V528" s="128"/>
      <c r="W528" s="129"/>
      <c r="Y528" s="29">
        <v>35</v>
      </c>
      <c r="Z528" s="123"/>
      <c r="AA528" s="123"/>
      <c r="AB528" s="128"/>
      <c r="AC528" s="128"/>
      <c r="AD528" s="129"/>
    </row>
    <row r="529" spans="1:30">
      <c r="A529" s="29">
        <v>3</v>
      </c>
      <c r="B529" s="123"/>
      <c r="C529" s="123"/>
      <c r="D529" s="128"/>
      <c r="E529" s="128"/>
      <c r="F529" s="129"/>
      <c r="H529" s="29">
        <v>14</v>
      </c>
      <c r="I529" s="29"/>
      <c r="J529" s="29"/>
      <c r="K529" s="29"/>
      <c r="L529" s="123"/>
      <c r="M529" s="123"/>
      <c r="N529" s="128"/>
      <c r="O529" s="128"/>
      <c r="P529" s="129"/>
      <c r="R529" s="29">
        <v>25</v>
      </c>
      <c r="S529" s="123"/>
      <c r="T529" s="123"/>
      <c r="U529" s="128"/>
      <c r="V529" s="128"/>
      <c r="W529" s="129" t="s">
        <v>9</v>
      </c>
      <c r="Y529" s="29">
        <v>36</v>
      </c>
      <c r="Z529" s="123"/>
      <c r="AA529" s="123"/>
      <c r="AB529" s="128"/>
      <c r="AC529" s="128"/>
      <c r="AD529" s="129"/>
    </row>
    <row r="530" spans="1:30">
      <c r="A530" s="29">
        <v>4</v>
      </c>
      <c r="B530" s="123"/>
      <c r="C530" s="123"/>
      <c r="D530" s="128"/>
      <c r="E530" s="128"/>
      <c r="F530" s="129"/>
      <c r="H530" s="29">
        <v>15</v>
      </c>
      <c r="I530" s="29"/>
      <c r="J530" s="29"/>
      <c r="K530" s="29"/>
      <c r="L530" s="123"/>
      <c r="M530" s="123"/>
      <c r="N530" s="128"/>
      <c r="O530" s="128"/>
      <c r="P530" s="129"/>
      <c r="R530" s="29">
        <v>26</v>
      </c>
      <c r="S530" s="123"/>
      <c r="T530" s="123"/>
      <c r="U530" s="128"/>
      <c r="V530" s="128"/>
      <c r="W530" s="129"/>
      <c r="Y530" s="29">
        <v>37</v>
      </c>
      <c r="Z530" s="123"/>
      <c r="AA530" s="123"/>
      <c r="AB530" s="128"/>
      <c r="AC530" s="128"/>
      <c r="AD530" s="129"/>
    </row>
    <row r="531" spans="1:30">
      <c r="A531" s="29">
        <v>5</v>
      </c>
      <c r="B531" s="123"/>
      <c r="C531" s="123"/>
      <c r="D531" s="128"/>
      <c r="E531" s="128"/>
      <c r="F531" s="129"/>
      <c r="H531" s="29">
        <v>16</v>
      </c>
      <c r="I531" s="29"/>
      <c r="J531" s="29"/>
      <c r="K531" s="29"/>
      <c r="L531" s="123"/>
      <c r="M531" s="123"/>
      <c r="N531" s="128"/>
      <c r="O531" s="128"/>
      <c r="P531" s="129" t="s">
        <v>9</v>
      </c>
      <c r="R531" s="29">
        <v>27</v>
      </c>
      <c r="S531" s="123"/>
      <c r="T531" s="123"/>
      <c r="U531" s="128"/>
      <c r="V531" s="128"/>
      <c r="W531" s="129" t="s">
        <v>9</v>
      </c>
      <c r="Y531" s="29">
        <v>38</v>
      </c>
      <c r="Z531" s="123"/>
      <c r="AA531" s="123"/>
      <c r="AB531" s="128"/>
      <c r="AC531" s="128"/>
      <c r="AD531" s="129" t="s">
        <v>9</v>
      </c>
    </row>
    <row r="532" spans="1:30">
      <c r="A532" s="29">
        <v>6</v>
      </c>
      <c r="B532" s="123"/>
      <c r="C532" s="123"/>
      <c r="D532" s="128"/>
      <c r="E532" s="128"/>
      <c r="F532" s="129"/>
      <c r="H532" s="29">
        <v>17</v>
      </c>
      <c r="I532" s="29"/>
      <c r="J532" s="29"/>
      <c r="K532" s="29"/>
      <c r="L532" s="123"/>
      <c r="M532" s="123"/>
      <c r="N532" s="128"/>
      <c r="O532" s="128"/>
      <c r="P532" s="129"/>
      <c r="R532" s="29">
        <v>28</v>
      </c>
      <c r="S532" s="123"/>
      <c r="T532" s="123"/>
      <c r="U532" s="128"/>
      <c r="V532" s="128"/>
      <c r="W532" s="129"/>
      <c r="Y532" s="29">
        <v>39</v>
      </c>
      <c r="Z532" s="123"/>
      <c r="AA532" s="123"/>
      <c r="AB532" s="128"/>
      <c r="AC532" s="128"/>
      <c r="AD532" s="129"/>
    </row>
    <row r="533" spans="1:30">
      <c r="A533" s="29">
        <v>7</v>
      </c>
      <c r="B533" s="123"/>
      <c r="C533" s="123"/>
      <c r="D533" s="128"/>
      <c r="E533" s="128"/>
      <c r="F533" s="129"/>
      <c r="H533" s="29">
        <v>18</v>
      </c>
      <c r="I533" s="29"/>
      <c r="J533" s="29"/>
      <c r="K533" s="29"/>
      <c r="L533" s="123"/>
      <c r="M533" s="123"/>
      <c r="N533" s="128"/>
      <c r="O533" s="128"/>
      <c r="P533" s="129"/>
      <c r="R533" s="29">
        <v>29</v>
      </c>
      <c r="S533" s="123"/>
      <c r="T533" s="123"/>
      <c r="U533" s="128"/>
      <c r="V533" s="128"/>
      <c r="W533" s="129"/>
      <c r="Y533" s="29">
        <v>40</v>
      </c>
      <c r="Z533" s="123"/>
      <c r="AA533" s="123"/>
      <c r="AB533" s="128"/>
      <c r="AC533" s="128"/>
      <c r="AD533" s="129"/>
    </row>
    <row r="534" spans="1:30">
      <c r="A534" s="29">
        <v>8</v>
      </c>
      <c r="B534" s="123"/>
      <c r="C534" s="123"/>
      <c r="D534" s="128"/>
      <c r="E534" s="128"/>
      <c r="F534" s="129"/>
      <c r="H534" s="29">
        <v>19</v>
      </c>
      <c r="I534" s="29"/>
      <c r="J534" s="29"/>
      <c r="K534" s="29"/>
      <c r="L534" s="123"/>
      <c r="M534" s="123"/>
      <c r="N534" s="128"/>
      <c r="O534" s="128"/>
      <c r="P534" s="129" t="s">
        <v>9</v>
      </c>
      <c r="R534" s="29">
        <v>30</v>
      </c>
      <c r="S534" s="123"/>
      <c r="T534" s="123"/>
      <c r="U534" s="128"/>
      <c r="V534" s="128"/>
      <c r="W534" s="129" t="s">
        <v>9</v>
      </c>
      <c r="Y534" s="29">
        <v>41</v>
      </c>
      <c r="Z534" s="123"/>
      <c r="AA534" s="123"/>
      <c r="AB534" s="128"/>
      <c r="AC534" s="128"/>
      <c r="AD534" s="129" t="s">
        <v>9</v>
      </c>
    </row>
    <row r="535" spans="1:30">
      <c r="A535" s="29">
        <v>9</v>
      </c>
      <c r="B535" s="123"/>
      <c r="C535" s="123"/>
      <c r="D535" s="128"/>
      <c r="E535" s="128"/>
      <c r="F535" s="129"/>
      <c r="H535" s="29">
        <v>20</v>
      </c>
      <c r="I535" s="29"/>
      <c r="J535" s="29"/>
      <c r="K535" s="29"/>
      <c r="L535" s="123"/>
      <c r="M535" s="123"/>
      <c r="N535" s="128"/>
      <c r="O535" s="128"/>
      <c r="P535" s="129"/>
      <c r="R535" s="29">
        <v>31</v>
      </c>
      <c r="S535" s="123"/>
      <c r="T535" s="123"/>
      <c r="U535" s="128"/>
      <c r="V535" s="128"/>
      <c r="W535" s="129"/>
      <c r="Y535" s="29">
        <v>42</v>
      </c>
      <c r="Z535" s="123"/>
      <c r="AA535" s="123"/>
      <c r="AB535" s="128"/>
      <c r="AC535" s="128"/>
      <c r="AD535" s="129"/>
    </row>
    <row r="536" spans="1:30">
      <c r="A536" s="29">
        <v>10</v>
      </c>
      <c r="B536" s="123"/>
      <c r="C536" s="123"/>
      <c r="D536" s="128"/>
      <c r="E536" s="128"/>
      <c r="F536" s="129"/>
      <c r="H536" s="29">
        <v>21</v>
      </c>
      <c r="I536" s="29"/>
      <c r="J536" s="29"/>
      <c r="K536" s="29"/>
      <c r="L536" s="123"/>
      <c r="M536" s="123"/>
      <c r="N536" s="128"/>
      <c r="O536" s="128"/>
      <c r="P536" s="129"/>
      <c r="R536" s="29">
        <v>32</v>
      </c>
      <c r="S536" s="123"/>
      <c r="T536" s="123"/>
      <c r="U536" s="128"/>
      <c r="V536" s="128"/>
      <c r="W536" s="129"/>
      <c r="Y536" s="29">
        <v>43</v>
      </c>
      <c r="Z536" s="123"/>
      <c r="AA536" s="123"/>
      <c r="AB536" s="128"/>
      <c r="AC536" s="128"/>
      <c r="AD536" s="129"/>
    </row>
    <row r="537" spans="1:30" ht="13.5" thickBot="1">
      <c r="A537" s="30">
        <v>11</v>
      </c>
      <c r="B537" s="130"/>
      <c r="C537" s="130"/>
      <c r="D537" s="128"/>
      <c r="E537" s="128"/>
      <c r="F537" s="131"/>
      <c r="H537" s="29">
        <v>22</v>
      </c>
      <c r="I537" s="29"/>
      <c r="J537" s="29"/>
      <c r="K537" s="29"/>
      <c r="L537" s="123"/>
      <c r="M537" s="123"/>
      <c r="N537" s="130"/>
      <c r="O537" s="128"/>
      <c r="P537" s="129"/>
      <c r="R537" s="29">
        <v>33</v>
      </c>
      <c r="S537" s="130"/>
      <c r="T537" s="130"/>
      <c r="U537" s="130"/>
      <c r="V537" s="128"/>
      <c r="W537" s="131"/>
      <c r="Y537" s="31"/>
      <c r="Z537" s="33" t="s">
        <v>3</v>
      </c>
      <c r="AA537" s="34"/>
      <c r="AB537" s="34"/>
      <c r="AC537" s="34"/>
      <c r="AD537" s="35">
        <f>SUM(F527:F537)+SUM(P527:P537)+SUM(AD527:AD536)+SUM(W527:W537)</f>
        <v>0</v>
      </c>
    </row>
    <row r="538" spans="1:30">
      <c r="L538" s="3"/>
    </row>
    <row r="539" spans="1:30">
      <c r="L539" s="3"/>
    </row>
    <row r="540" spans="1:30">
      <c r="L540" s="3"/>
    </row>
    <row r="541" spans="1:30">
      <c r="L541" s="3"/>
    </row>
    <row r="542" spans="1:30">
      <c r="L542" s="3"/>
    </row>
    <row r="543" spans="1:30">
      <c r="L543" s="3"/>
    </row>
    <row r="544" spans="1:30" ht="13.5" thickBot="1">
      <c r="L544" s="3"/>
    </row>
    <row r="545" spans="1:30" ht="12.75" customHeight="1">
      <c r="A545" s="24">
        <v>25</v>
      </c>
      <c r="B545" s="25"/>
      <c r="C545" s="523" t="s">
        <v>30</v>
      </c>
      <c r="D545" s="523" t="s">
        <v>139</v>
      </c>
      <c r="E545" s="523" t="s">
        <v>27</v>
      </c>
      <c r="F545" s="523" t="s">
        <v>13</v>
      </c>
      <c r="H545" s="24"/>
      <c r="I545" s="25"/>
      <c r="J545" s="25"/>
      <c r="K545" s="25"/>
      <c r="L545" s="25"/>
      <c r="M545" s="523" t="s">
        <v>30</v>
      </c>
      <c r="N545" s="523" t="s">
        <v>139</v>
      </c>
      <c r="O545" s="523" t="s">
        <v>27</v>
      </c>
      <c r="P545" s="523" t="s">
        <v>13</v>
      </c>
      <c r="R545" s="24">
        <v>25</v>
      </c>
      <c r="S545" s="25"/>
      <c r="T545" s="523" t="s">
        <v>30</v>
      </c>
      <c r="U545" s="523" t="s">
        <v>139</v>
      </c>
      <c r="V545" s="523" t="s">
        <v>27</v>
      </c>
      <c r="W545" s="523" t="s">
        <v>13</v>
      </c>
      <c r="Y545" s="24"/>
      <c r="Z545" s="25"/>
      <c r="AA545" s="523" t="s">
        <v>30</v>
      </c>
      <c r="AB545" s="523" t="s">
        <v>139</v>
      </c>
      <c r="AC545" s="523" t="s">
        <v>27</v>
      </c>
      <c r="AD545" s="523" t="s">
        <v>13</v>
      </c>
    </row>
    <row r="546" spans="1:30" ht="38.25">
      <c r="A546" s="26" t="s">
        <v>7</v>
      </c>
      <c r="B546" s="50" t="str">
        <f>+"מספר אסמכתא "&amp;B27&amp;"         חזרה לטבלה "</f>
        <v xml:space="preserve">מספר אסמכתא          חזרה לטבלה </v>
      </c>
      <c r="C546" s="524"/>
      <c r="D546" s="524"/>
      <c r="E546" s="524"/>
      <c r="F546" s="524"/>
      <c r="H546" s="26" t="s">
        <v>19</v>
      </c>
      <c r="I546" s="28"/>
      <c r="J546" s="28"/>
      <c r="K546" s="28"/>
      <c r="L546" s="50" t="str">
        <f>+"מספר אסמכתא "&amp;B27&amp;"         חזרה לטבלה "</f>
        <v xml:space="preserve">מספר אסמכתא          חזרה לטבלה </v>
      </c>
      <c r="M546" s="524"/>
      <c r="N546" s="524"/>
      <c r="O546" s="524"/>
      <c r="P546" s="524"/>
      <c r="R546" s="26" t="s">
        <v>7</v>
      </c>
      <c r="S546" s="50" t="str">
        <f>+"מספר אסמכתא "&amp;B27&amp;"         חזרה לטבלה "</f>
        <v xml:space="preserve">מספר אסמכתא          חזרה לטבלה </v>
      </c>
      <c r="T546" s="524"/>
      <c r="U546" s="524"/>
      <c r="V546" s="524"/>
      <c r="W546" s="524"/>
      <c r="Y546" s="26" t="s">
        <v>19</v>
      </c>
      <c r="Z546" s="50" t="str">
        <f>+"מספר אסמכתא "&amp;B27&amp;"         חזרה לטבלה "</f>
        <v xml:space="preserve">מספר אסמכתא          חזרה לטבלה </v>
      </c>
      <c r="AA546" s="524"/>
      <c r="AB546" s="524"/>
      <c r="AC546" s="524"/>
      <c r="AD546" s="524"/>
    </row>
    <row r="547" spans="1:30">
      <c r="A547" s="29">
        <v>1</v>
      </c>
      <c r="B547" s="123"/>
      <c r="C547" s="123"/>
      <c r="D547" s="128"/>
      <c r="E547" s="128"/>
      <c r="F547" s="129"/>
      <c r="H547" s="29">
        <v>12</v>
      </c>
      <c r="I547" s="29"/>
      <c r="J547" s="29"/>
      <c r="K547" s="29"/>
      <c r="L547" s="123"/>
      <c r="M547" s="123"/>
      <c r="N547" s="128"/>
      <c r="O547" s="128"/>
      <c r="P547" s="129" t="s">
        <v>9</v>
      </c>
      <c r="R547" s="29">
        <v>23</v>
      </c>
      <c r="S547" s="123"/>
      <c r="T547" s="123"/>
      <c r="U547" s="128"/>
      <c r="V547" s="128"/>
      <c r="W547" s="129"/>
      <c r="Y547" s="29">
        <v>34</v>
      </c>
      <c r="Z547" s="123"/>
      <c r="AA547" s="123"/>
      <c r="AB547" s="128"/>
      <c r="AC547" s="128"/>
      <c r="AD547" s="129" t="s">
        <v>9</v>
      </c>
    </row>
    <row r="548" spans="1:30">
      <c r="A548" s="29">
        <v>2</v>
      </c>
      <c r="B548" s="123"/>
      <c r="C548" s="123"/>
      <c r="D548" s="128"/>
      <c r="E548" s="128"/>
      <c r="F548" s="129"/>
      <c r="H548" s="29">
        <v>13</v>
      </c>
      <c r="I548" s="29"/>
      <c r="J548" s="29"/>
      <c r="K548" s="29"/>
      <c r="L548" s="123"/>
      <c r="M548" s="123"/>
      <c r="N548" s="128"/>
      <c r="O548" s="128"/>
      <c r="P548" s="129"/>
      <c r="R548" s="29">
        <v>24</v>
      </c>
      <c r="S548" s="123"/>
      <c r="T548" s="123"/>
      <c r="U548" s="128"/>
      <c r="V548" s="128"/>
      <c r="W548" s="129"/>
      <c r="Y548" s="29">
        <v>35</v>
      </c>
      <c r="Z548" s="123"/>
      <c r="AA548" s="123"/>
      <c r="AB548" s="128"/>
      <c r="AC548" s="128"/>
      <c r="AD548" s="129"/>
    </row>
    <row r="549" spans="1:30">
      <c r="A549" s="29">
        <v>3</v>
      </c>
      <c r="B549" s="123"/>
      <c r="C549" s="123"/>
      <c r="D549" s="128"/>
      <c r="E549" s="128"/>
      <c r="F549" s="129"/>
      <c r="H549" s="29">
        <v>14</v>
      </c>
      <c r="I549" s="29"/>
      <c r="J549" s="29"/>
      <c r="K549" s="29"/>
      <c r="L549" s="123"/>
      <c r="M549" s="123"/>
      <c r="N549" s="128"/>
      <c r="O549" s="128"/>
      <c r="P549" s="129"/>
      <c r="R549" s="29">
        <v>25</v>
      </c>
      <c r="S549" s="123"/>
      <c r="T549" s="123"/>
      <c r="U549" s="128"/>
      <c r="V549" s="128"/>
      <c r="W549" s="129" t="s">
        <v>9</v>
      </c>
      <c r="Y549" s="29">
        <v>36</v>
      </c>
      <c r="Z549" s="123"/>
      <c r="AA549" s="123"/>
      <c r="AB549" s="128"/>
      <c r="AC549" s="128"/>
      <c r="AD549" s="129"/>
    </row>
    <row r="550" spans="1:30">
      <c r="A550" s="29">
        <v>4</v>
      </c>
      <c r="B550" s="123"/>
      <c r="C550" s="123"/>
      <c r="D550" s="128"/>
      <c r="E550" s="128"/>
      <c r="F550" s="129"/>
      <c r="H550" s="29">
        <v>15</v>
      </c>
      <c r="I550" s="29"/>
      <c r="J550" s="29"/>
      <c r="K550" s="29"/>
      <c r="L550" s="123"/>
      <c r="M550" s="123"/>
      <c r="N550" s="128"/>
      <c r="O550" s="128"/>
      <c r="P550" s="129"/>
      <c r="R550" s="29">
        <v>26</v>
      </c>
      <c r="S550" s="123"/>
      <c r="T550" s="123"/>
      <c r="U550" s="128"/>
      <c r="V550" s="128"/>
      <c r="W550" s="129"/>
      <c r="Y550" s="29">
        <v>37</v>
      </c>
      <c r="Z550" s="123"/>
      <c r="AA550" s="123"/>
      <c r="AB550" s="128"/>
      <c r="AC550" s="128"/>
      <c r="AD550" s="129"/>
    </row>
    <row r="551" spans="1:30">
      <c r="A551" s="29">
        <v>5</v>
      </c>
      <c r="B551" s="123"/>
      <c r="C551" s="123"/>
      <c r="D551" s="128"/>
      <c r="E551" s="128"/>
      <c r="F551" s="129"/>
      <c r="H551" s="29">
        <v>16</v>
      </c>
      <c r="I551" s="29"/>
      <c r="J551" s="29"/>
      <c r="K551" s="29"/>
      <c r="L551" s="123"/>
      <c r="M551" s="123"/>
      <c r="N551" s="128"/>
      <c r="O551" s="128"/>
      <c r="P551" s="129" t="s">
        <v>9</v>
      </c>
      <c r="R551" s="29">
        <v>27</v>
      </c>
      <c r="S551" s="123"/>
      <c r="T551" s="123"/>
      <c r="U551" s="128"/>
      <c r="V551" s="128"/>
      <c r="W551" s="129" t="s">
        <v>9</v>
      </c>
      <c r="Y551" s="29">
        <v>38</v>
      </c>
      <c r="Z551" s="123"/>
      <c r="AA551" s="123"/>
      <c r="AB551" s="128"/>
      <c r="AC551" s="128"/>
      <c r="AD551" s="129" t="s">
        <v>9</v>
      </c>
    </row>
    <row r="552" spans="1:30">
      <c r="A552" s="29">
        <v>6</v>
      </c>
      <c r="B552" s="123"/>
      <c r="C552" s="123"/>
      <c r="D552" s="128"/>
      <c r="E552" s="128"/>
      <c r="F552" s="129"/>
      <c r="H552" s="29">
        <v>17</v>
      </c>
      <c r="I552" s="29"/>
      <c r="J552" s="29"/>
      <c r="K552" s="29"/>
      <c r="L552" s="123"/>
      <c r="M552" s="123"/>
      <c r="N552" s="128"/>
      <c r="O552" s="128"/>
      <c r="P552" s="129"/>
      <c r="R552" s="29">
        <v>28</v>
      </c>
      <c r="S552" s="123"/>
      <c r="T552" s="123"/>
      <c r="U552" s="128"/>
      <c r="V552" s="128"/>
      <c r="W552" s="129"/>
      <c r="Y552" s="29">
        <v>39</v>
      </c>
      <c r="Z552" s="123"/>
      <c r="AA552" s="123"/>
      <c r="AB552" s="128"/>
      <c r="AC552" s="128"/>
      <c r="AD552" s="129"/>
    </row>
    <row r="553" spans="1:30">
      <c r="A553" s="29">
        <v>7</v>
      </c>
      <c r="B553" s="123"/>
      <c r="C553" s="123"/>
      <c r="D553" s="128"/>
      <c r="E553" s="128"/>
      <c r="F553" s="129"/>
      <c r="H553" s="29">
        <v>18</v>
      </c>
      <c r="I553" s="29"/>
      <c r="J553" s="29"/>
      <c r="K553" s="29"/>
      <c r="L553" s="123"/>
      <c r="M553" s="123"/>
      <c r="N553" s="128"/>
      <c r="O553" s="128"/>
      <c r="P553" s="129"/>
      <c r="R553" s="29">
        <v>29</v>
      </c>
      <c r="S553" s="123"/>
      <c r="T553" s="123"/>
      <c r="U553" s="128"/>
      <c r="V553" s="128"/>
      <c r="W553" s="129"/>
      <c r="Y553" s="29">
        <v>40</v>
      </c>
      <c r="Z553" s="123"/>
      <c r="AA553" s="123"/>
      <c r="AB553" s="128"/>
      <c r="AC553" s="128"/>
      <c r="AD553" s="129"/>
    </row>
    <row r="554" spans="1:30">
      <c r="A554" s="29">
        <v>8</v>
      </c>
      <c r="B554" s="123"/>
      <c r="C554" s="123"/>
      <c r="D554" s="128"/>
      <c r="E554" s="128"/>
      <c r="F554" s="129"/>
      <c r="H554" s="29">
        <v>19</v>
      </c>
      <c r="I554" s="29"/>
      <c r="J554" s="29"/>
      <c r="K554" s="29"/>
      <c r="L554" s="123"/>
      <c r="M554" s="123"/>
      <c r="N554" s="128"/>
      <c r="O554" s="128"/>
      <c r="P554" s="129" t="s">
        <v>9</v>
      </c>
      <c r="R554" s="29">
        <v>30</v>
      </c>
      <c r="S554" s="123"/>
      <c r="T554" s="123"/>
      <c r="U554" s="128"/>
      <c r="V554" s="128"/>
      <c r="W554" s="129" t="s">
        <v>9</v>
      </c>
      <c r="Y554" s="29">
        <v>41</v>
      </c>
      <c r="Z554" s="123"/>
      <c r="AA554" s="123"/>
      <c r="AB554" s="128"/>
      <c r="AC554" s="128"/>
      <c r="AD554" s="129" t="s">
        <v>9</v>
      </c>
    </row>
    <row r="555" spans="1:30">
      <c r="A555" s="29">
        <v>9</v>
      </c>
      <c r="B555" s="123"/>
      <c r="C555" s="123"/>
      <c r="D555" s="128"/>
      <c r="E555" s="128"/>
      <c r="F555" s="129"/>
      <c r="H555" s="29">
        <v>20</v>
      </c>
      <c r="I555" s="29"/>
      <c r="J555" s="29"/>
      <c r="K555" s="29"/>
      <c r="L555" s="123"/>
      <c r="M555" s="123"/>
      <c r="N555" s="128"/>
      <c r="O555" s="128"/>
      <c r="P555" s="129"/>
      <c r="R555" s="29">
        <v>31</v>
      </c>
      <c r="S555" s="123"/>
      <c r="T555" s="123"/>
      <c r="U555" s="128"/>
      <c r="V555" s="128"/>
      <c r="W555" s="129"/>
      <c r="Y555" s="29">
        <v>42</v>
      </c>
      <c r="Z555" s="123"/>
      <c r="AA555" s="123"/>
      <c r="AB555" s="128"/>
      <c r="AC555" s="128"/>
      <c r="AD555" s="129"/>
    </row>
    <row r="556" spans="1:30">
      <c r="A556" s="29">
        <v>10</v>
      </c>
      <c r="B556" s="123"/>
      <c r="C556" s="123"/>
      <c r="D556" s="128"/>
      <c r="E556" s="128"/>
      <c r="F556" s="129"/>
      <c r="H556" s="29">
        <v>21</v>
      </c>
      <c r="I556" s="29"/>
      <c r="J556" s="29"/>
      <c r="K556" s="29"/>
      <c r="L556" s="123"/>
      <c r="M556" s="123"/>
      <c r="N556" s="128"/>
      <c r="O556" s="128"/>
      <c r="P556" s="129"/>
      <c r="R556" s="29">
        <v>32</v>
      </c>
      <c r="S556" s="123"/>
      <c r="T556" s="123"/>
      <c r="U556" s="128"/>
      <c r="V556" s="128"/>
      <c r="W556" s="129"/>
      <c r="Y556" s="29">
        <v>43</v>
      </c>
      <c r="Z556" s="123"/>
      <c r="AA556" s="123"/>
      <c r="AB556" s="128"/>
      <c r="AC556" s="128"/>
      <c r="AD556" s="129"/>
    </row>
    <row r="557" spans="1:30" ht="13.5" thickBot="1">
      <c r="A557" s="30">
        <v>11</v>
      </c>
      <c r="B557" s="130"/>
      <c r="C557" s="130"/>
      <c r="D557" s="128"/>
      <c r="E557" s="128"/>
      <c r="F557" s="131"/>
      <c r="H557" s="29">
        <v>22</v>
      </c>
      <c r="I557" s="29"/>
      <c r="J557" s="29"/>
      <c r="K557" s="29"/>
      <c r="L557" s="123"/>
      <c r="M557" s="123"/>
      <c r="N557" s="130"/>
      <c r="O557" s="128"/>
      <c r="P557" s="129"/>
      <c r="R557" s="29">
        <v>33</v>
      </c>
      <c r="S557" s="130"/>
      <c r="T557" s="130"/>
      <c r="U557" s="130"/>
      <c r="V557" s="128"/>
      <c r="W557" s="131"/>
      <c r="Y557" s="31"/>
      <c r="Z557" s="33" t="s">
        <v>3</v>
      </c>
      <c r="AA557" s="34"/>
      <c r="AB557" s="34"/>
      <c r="AC557" s="34"/>
      <c r="AD557" s="35">
        <f>SUM(F547:F557)+SUM(P547:P557)+SUM(AD547:AD556)+SUM(W547:W557)</f>
        <v>0</v>
      </c>
    </row>
    <row r="558" spans="1:30">
      <c r="L558" s="3"/>
    </row>
    <row r="559" spans="1:30">
      <c r="L559" s="3"/>
    </row>
    <row r="560" spans="1:30">
      <c r="L560" s="3"/>
    </row>
    <row r="561" spans="1:30">
      <c r="L561" s="3"/>
    </row>
    <row r="562" spans="1:30">
      <c r="L562" s="3"/>
    </row>
    <row r="563" spans="1:30">
      <c r="L563" s="3"/>
    </row>
    <row r="564" spans="1:30" ht="13.5" thickBot="1">
      <c r="L564" s="3"/>
    </row>
    <row r="565" spans="1:30" ht="12.75" customHeight="1">
      <c r="A565" s="24">
        <v>26</v>
      </c>
      <c r="B565" s="25"/>
      <c r="C565" s="523" t="s">
        <v>30</v>
      </c>
      <c r="D565" s="523" t="s">
        <v>139</v>
      </c>
      <c r="E565" s="523" t="s">
        <v>27</v>
      </c>
      <c r="F565" s="523" t="s">
        <v>13</v>
      </c>
      <c r="H565" s="24"/>
      <c r="I565" s="25"/>
      <c r="J565" s="25"/>
      <c r="K565" s="25"/>
      <c r="L565" s="25"/>
      <c r="M565" s="523" t="s">
        <v>30</v>
      </c>
      <c r="N565" s="523" t="s">
        <v>139</v>
      </c>
      <c r="O565" s="523" t="s">
        <v>27</v>
      </c>
      <c r="P565" s="523" t="s">
        <v>13</v>
      </c>
      <c r="R565" s="24">
        <v>26</v>
      </c>
      <c r="S565" s="25"/>
      <c r="T565" s="523" t="s">
        <v>30</v>
      </c>
      <c r="U565" s="523" t="s">
        <v>139</v>
      </c>
      <c r="V565" s="523" t="s">
        <v>27</v>
      </c>
      <c r="W565" s="523" t="s">
        <v>13</v>
      </c>
      <c r="Y565" s="24"/>
      <c r="Z565" s="25"/>
      <c r="AA565" s="523" t="s">
        <v>30</v>
      </c>
      <c r="AB565" s="523" t="s">
        <v>139</v>
      </c>
      <c r="AC565" s="523" t="s">
        <v>27</v>
      </c>
      <c r="AD565" s="523" t="s">
        <v>13</v>
      </c>
    </row>
    <row r="566" spans="1:30" ht="38.25">
      <c r="A566" s="26" t="s">
        <v>7</v>
      </c>
      <c r="B566" s="50" t="str">
        <f>+"מספר אסמכתא "&amp;B28&amp;"         חזרה לטבלה "</f>
        <v xml:space="preserve">מספר אסמכתא          חזרה לטבלה </v>
      </c>
      <c r="C566" s="524"/>
      <c r="D566" s="524"/>
      <c r="E566" s="524"/>
      <c r="F566" s="524"/>
      <c r="H566" s="26" t="s">
        <v>19</v>
      </c>
      <c r="I566" s="28"/>
      <c r="J566" s="28"/>
      <c r="K566" s="28"/>
      <c r="L566" s="50" t="str">
        <f>+"מספר אסמכתא "&amp;B28&amp;"         חזרה לטבלה "</f>
        <v xml:space="preserve">מספר אסמכתא          חזרה לטבלה </v>
      </c>
      <c r="M566" s="524"/>
      <c r="N566" s="524"/>
      <c r="O566" s="524"/>
      <c r="P566" s="524"/>
      <c r="R566" s="26" t="s">
        <v>7</v>
      </c>
      <c r="S566" s="50" t="str">
        <f>+"מספר אסמכתא "&amp;B28&amp;"         חזרה לטבלה "</f>
        <v xml:space="preserve">מספר אסמכתא          חזרה לטבלה </v>
      </c>
      <c r="T566" s="524"/>
      <c r="U566" s="524"/>
      <c r="V566" s="524"/>
      <c r="W566" s="524"/>
      <c r="Y566" s="26" t="s">
        <v>19</v>
      </c>
      <c r="Z566" s="50" t="str">
        <f>+"מספר אסמכתא "&amp;B28&amp;"         חזרה לטבלה "</f>
        <v xml:space="preserve">מספר אסמכתא          חזרה לטבלה </v>
      </c>
      <c r="AA566" s="524"/>
      <c r="AB566" s="524"/>
      <c r="AC566" s="524"/>
      <c r="AD566" s="524"/>
    </row>
    <row r="567" spans="1:30">
      <c r="A567" s="29">
        <v>1</v>
      </c>
      <c r="B567" s="123"/>
      <c r="C567" s="123"/>
      <c r="D567" s="128"/>
      <c r="E567" s="128"/>
      <c r="F567" s="129"/>
      <c r="H567" s="29">
        <v>12</v>
      </c>
      <c r="I567" s="29"/>
      <c r="J567" s="29"/>
      <c r="K567" s="29"/>
      <c r="L567" s="123"/>
      <c r="M567" s="123"/>
      <c r="N567" s="128"/>
      <c r="O567" s="128"/>
      <c r="P567" s="129" t="s">
        <v>9</v>
      </c>
      <c r="R567" s="29">
        <v>23</v>
      </c>
      <c r="S567" s="123"/>
      <c r="T567" s="123"/>
      <c r="U567" s="128"/>
      <c r="V567" s="128"/>
      <c r="W567" s="129"/>
      <c r="Y567" s="29">
        <v>34</v>
      </c>
      <c r="Z567" s="123"/>
      <c r="AA567" s="123"/>
      <c r="AB567" s="128"/>
      <c r="AC567" s="128"/>
      <c r="AD567" s="129" t="s">
        <v>9</v>
      </c>
    </row>
    <row r="568" spans="1:30">
      <c r="A568" s="29">
        <v>2</v>
      </c>
      <c r="B568" s="123"/>
      <c r="C568" s="123"/>
      <c r="D568" s="128"/>
      <c r="E568" s="128"/>
      <c r="F568" s="129"/>
      <c r="H568" s="29">
        <v>13</v>
      </c>
      <c r="I568" s="29"/>
      <c r="J568" s="29"/>
      <c r="K568" s="29"/>
      <c r="L568" s="123"/>
      <c r="M568" s="123"/>
      <c r="N568" s="128"/>
      <c r="O568" s="128"/>
      <c r="P568" s="129"/>
      <c r="R568" s="29">
        <v>24</v>
      </c>
      <c r="S568" s="123"/>
      <c r="T568" s="123"/>
      <c r="U568" s="128"/>
      <c r="V568" s="128"/>
      <c r="W568" s="129"/>
      <c r="Y568" s="29">
        <v>35</v>
      </c>
      <c r="Z568" s="123"/>
      <c r="AA568" s="123"/>
      <c r="AB568" s="128"/>
      <c r="AC568" s="128"/>
      <c r="AD568" s="129"/>
    </row>
    <row r="569" spans="1:30">
      <c r="A569" s="29">
        <v>3</v>
      </c>
      <c r="B569" s="123"/>
      <c r="C569" s="123"/>
      <c r="D569" s="128"/>
      <c r="E569" s="128"/>
      <c r="F569" s="129"/>
      <c r="H569" s="29">
        <v>14</v>
      </c>
      <c r="I569" s="29"/>
      <c r="J569" s="29"/>
      <c r="K569" s="29"/>
      <c r="L569" s="123"/>
      <c r="M569" s="123"/>
      <c r="N569" s="128"/>
      <c r="O569" s="128"/>
      <c r="P569" s="129"/>
      <c r="R569" s="29">
        <v>25</v>
      </c>
      <c r="S569" s="123"/>
      <c r="T569" s="123"/>
      <c r="U569" s="128"/>
      <c r="V569" s="128"/>
      <c r="W569" s="129" t="s">
        <v>9</v>
      </c>
      <c r="Y569" s="29">
        <v>36</v>
      </c>
      <c r="Z569" s="123"/>
      <c r="AA569" s="123"/>
      <c r="AB569" s="128"/>
      <c r="AC569" s="128"/>
      <c r="AD569" s="129"/>
    </row>
    <row r="570" spans="1:30">
      <c r="A570" s="29">
        <v>4</v>
      </c>
      <c r="B570" s="123"/>
      <c r="C570" s="123"/>
      <c r="D570" s="128"/>
      <c r="E570" s="128"/>
      <c r="F570" s="129"/>
      <c r="H570" s="29">
        <v>15</v>
      </c>
      <c r="I570" s="29"/>
      <c r="J570" s="29"/>
      <c r="K570" s="29"/>
      <c r="L570" s="123"/>
      <c r="M570" s="123"/>
      <c r="N570" s="128"/>
      <c r="O570" s="128"/>
      <c r="P570" s="129"/>
      <c r="R570" s="29">
        <v>26</v>
      </c>
      <c r="S570" s="123"/>
      <c r="T570" s="123"/>
      <c r="U570" s="128"/>
      <c r="V570" s="128"/>
      <c r="W570" s="129"/>
      <c r="Y570" s="29">
        <v>37</v>
      </c>
      <c r="Z570" s="123"/>
      <c r="AA570" s="123"/>
      <c r="AB570" s="128"/>
      <c r="AC570" s="128"/>
      <c r="AD570" s="129"/>
    </row>
    <row r="571" spans="1:30">
      <c r="A571" s="29">
        <v>5</v>
      </c>
      <c r="B571" s="123"/>
      <c r="C571" s="123"/>
      <c r="D571" s="128"/>
      <c r="E571" s="128"/>
      <c r="F571" s="129"/>
      <c r="H571" s="29">
        <v>16</v>
      </c>
      <c r="I571" s="29"/>
      <c r="J571" s="29"/>
      <c r="K571" s="29"/>
      <c r="L571" s="123"/>
      <c r="M571" s="123"/>
      <c r="N571" s="128"/>
      <c r="O571" s="128"/>
      <c r="P571" s="129" t="s">
        <v>9</v>
      </c>
      <c r="R571" s="29">
        <v>27</v>
      </c>
      <c r="S571" s="123"/>
      <c r="T571" s="123"/>
      <c r="U571" s="128"/>
      <c r="V571" s="128"/>
      <c r="W571" s="129" t="s">
        <v>9</v>
      </c>
      <c r="Y571" s="29">
        <v>38</v>
      </c>
      <c r="Z571" s="123"/>
      <c r="AA571" s="123"/>
      <c r="AB571" s="128"/>
      <c r="AC571" s="128"/>
      <c r="AD571" s="129" t="s">
        <v>9</v>
      </c>
    </row>
    <row r="572" spans="1:30">
      <c r="A572" s="29">
        <v>6</v>
      </c>
      <c r="B572" s="123"/>
      <c r="C572" s="123"/>
      <c r="D572" s="128"/>
      <c r="E572" s="128"/>
      <c r="F572" s="129"/>
      <c r="H572" s="29">
        <v>17</v>
      </c>
      <c r="I572" s="29"/>
      <c r="J572" s="29"/>
      <c r="K572" s="29"/>
      <c r="L572" s="123"/>
      <c r="M572" s="123"/>
      <c r="N572" s="128"/>
      <c r="O572" s="128"/>
      <c r="P572" s="129"/>
      <c r="R572" s="29">
        <v>28</v>
      </c>
      <c r="S572" s="123"/>
      <c r="T572" s="123"/>
      <c r="U572" s="128"/>
      <c r="V572" s="128"/>
      <c r="W572" s="129"/>
      <c r="Y572" s="29">
        <v>39</v>
      </c>
      <c r="Z572" s="123"/>
      <c r="AA572" s="123"/>
      <c r="AB572" s="128"/>
      <c r="AC572" s="128"/>
      <c r="AD572" s="129"/>
    </row>
    <row r="573" spans="1:30">
      <c r="A573" s="29">
        <v>7</v>
      </c>
      <c r="B573" s="123"/>
      <c r="C573" s="123"/>
      <c r="D573" s="128"/>
      <c r="E573" s="128"/>
      <c r="F573" s="129"/>
      <c r="H573" s="29">
        <v>18</v>
      </c>
      <c r="I573" s="29"/>
      <c r="J573" s="29"/>
      <c r="K573" s="29"/>
      <c r="L573" s="123"/>
      <c r="M573" s="123"/>
      <c r="N573" s="128"/>
      <c r="O573" s="128"/>
      <c r="P573" s="129"/>
      <c r="R573" s="29">
        <v>29</v>
      </c>
      <c r="S573" s="123"/>
      <c r="T573" s="123"/>
      <c r="U573" s="128"/>
      <c r="V573" s="128"/>
      <c r="W573" s="129"/>
      <c r="Y573" s="29">
        <v>40</v>
      </c>
      <c r="Z573" s="123"/>
      <c r="AA573" s="123"/>
      <c r="AB573" s="128"/>
      <c r="AC573" s="128"/>
      <c r="AD573" s="129"/>
    </row>
    <row r="574" spans="1:30">
      <c r="A574" s="29">
        <v>8</v>
      </c>
      <c r="B574" s="123"/>
      <c r="C574" s="123"/>
      <c r="D574" s="128"/>
      <c r="E574" s="128"/>
      <c r="F574" s="129"/>
      <c r="H574" s="29">
        <v>19</v>
      </c>
      <c r="I574" s="29"/>
      <c r="J574" s="29"/>
      <c r="K574" s="29"/>
      <c r="L574" s="123"/>
      <c r="M574" s="123"/>
      <c r="N574" s="128"/>
      <c r="O574" s="128"/>
      <c r="P574" s="129" t="s">
        <v>9</v>
      </c>
      <c r="R574" s="29">
        <v>30</v>
      </c>
      <c r="S574" s="123"/>
      <c r="T574" s="123"/>
      <c r="U574" s="128"/>
      <c r="V574" s="128"/>
      <c r="W574" s="129" t="s">
        <v>9</v>
      </c>
      <c r="Y574" s="29">
        <v>41</v>
      </c>
      <c r="Z574" s="123"/>
      <c r="AA574" s="123"/>
      <c r="AB574" s="128"/>
      <c r="AC574" s="128"/>
      <c r="AD574" s="129" t="s">
        <v>9</v>
      </c>
    </row>
    <row r="575" spans="1:30">
      <c r="A575" s="29">
        <v>9</v>
      </c>
      <c r="B575" s="123"/>
      <c r="C575" s="123"/>
      <c r="D575" s="128"/>
      <c r="E575" s="128"/>
      <c r="F575" s="129"/>
      <c r="H575" s="29">
        <v>20</v>
      </c>
      <c r="I575" s="29"/>
      <c r="J575" s="29"/>
      <c r="K575" s="29"/>
      <c r="L575" s="123"/>
      <c r="M575" s="123"/>
      <c r="N575" s="128"/>
      <c r="O575" s="128"/>
      <c r="P575" s="129"/>
      <c r="R575" s="29">
        <v>31</v>
      </c>
      <c r="S575" s="123"/>
      <c r="T575" s="123"/>
      <c r="U575" s="128"/>
      <c r="V575" s="128"/>
      <c r="W575" s="129"/>
      <c r="Y575" s="29">
        <v>42</v>
      </c>
      <c r="Z575" s="123"/>
      <c r="AA575" s="123"/>
      <c r="AB575" s="128"/>
      <c r="AC575" s="128"/>
      <c r="AD575" s="129"/>
    </row>
    <row r="576" spans="1:30">
      <c r="A576" s="29">
        <v>10</v>
      </c>
      <c r="B576" s="123"/>
      <c r="C576" s="123"/>
      <c r="D576" s="128"/>
      <c r="E576" s="128"/>
      <c r="F576" s="129"/>
      <c r="H576" s="29">
        <v>21</v>
      </c>
      <c r="I576" s="29"/>
      <c r="J576" s="29"/>
      <c r="K576" s="29"/>
      <c r="L576" s="123"/>
      <c r="M576" s="123"/>
      <c r="N576" s="128"/>
      <c r="O576" s="128"/>
      <c r="P576" s="129"/>
      <c r="R576" s="29">
        <v>32</v>
      </c>
      <c r="S576" s="123"/>
      <c r="T576" s="123"/>
      <c r="U576" s="128"/>
      <c r="V576" s="128"/>
      <c r="W576" s="129"/>
      <c r="Y576" s="29">
        <v>43</v>
      </c>
      <c r="Z576" s="123"/>
      <c r="AA576" s="123"/>
      <c r="AB576" s="128"/>
      <c r="AC576" s="128"/>
      <c r="AD576" s="129"/>
    </row>
    <row r="577" spans="1:30" ht="13.5" thickBot="1">
      <c r="A577" s="30">
        <v>11</v>
      </c>
      <c r="B577" s="130"/>
      <c r="C577" s="130"/>
      <c r="D577" s="128"/>
      <c r="E577" s="128"/>
      <c r="F577" s="131"/>
      <c r="H577" s="29">
        <v>22</v>
      </c>
      <c r="I577" s="29"/>
      <c r="J577" s="29"/>
      <c r="K577" s="29"/>
      <c r="L577" s="123"/>
      <c r="M577" s="123"/>
      <c r="N577" s="130"/>
      <c r="O577" s="128"/>
      <c r="P577" s="129"/>
      <c r="R577" s="29">
        <v>33</v>
      </c>
      <c r="S577" s="130"/>
      <c r="T577" s="130"/>
      <c r="U577" s="130"/>
      <c r="V577" s="128"/>
      <c r="W577" s="131"/>
      <c r="Y577" s="31"/>
      <c r="Z577" s="33" t="s">
        <v>3</v>
      </c>
      <c r="AA577" s="34"/>
      <c r="AB577" s="34"/>
      <c r="AC577" s="34"/>
      <c r="AD577" s="35">
        <f>SUM(F567:F577)+SUM(P567:P577)+SUM(AD567:AD576)+SUM(W567:W577)</f>
        <v>0</v>
      </c>
    </row>
    <row r="578" spans="1:30">
      <c r="L578" s="3"/>
    </row>
    <row r="579" spans="1:30">
      <c r="L579" s="3"/>
    </row>
    <row r="580" spans="1:30">
      <c r="L580" s="3"/>
    </row>
    <row r="581" spans="1:30">
      <c r="L581" s="3"/>
    </row>
    <row r="582" spans="1:30">
      <c r="L582" s="3"/>
    </row>
    <row r="583" spans="1:30">
      <c r="L583" s="3"/>
    </row>
    <row r="584" spans="1:30" ht="13.5" thickBot="1">
      <c r="L584" s="3"/>
    </row>
    <row r="585" spans="1:30" ht="12.75" customHeight="1">
      <c r="A585" s="24">
        <v>27</v>
      </c>
      <c r="B585" s="25"/>
      <c r="C585" s="523" t="s">
        <v>30</v>
      </c>
      <c r="D585" s="523" t="s">
        <v>139</v>
      </c>
      <c r="E585" s="523" t="s">
        <v>27</v>
      </c>
      <c r="F585" s="523" t="s">
        <v>13</v>
      </c>
      <c r="H585" s="24"/>
      <c r="I585" s="25"/>
      <c r="J585" s="25"/>
      <c r="K585" s="25"/>
      <c r="L585" s="25"/>
      <c r="M585" s="523" t="s">
        <v>30</v>
      </c>
      <c r="N585" s="523" t="s">
        <v>139</v>
      </c>
      <c r="O585" s="523" t="s">
        <v>27</v>
      </c>
      <c r="P585" s="523" t="s">
        <v>13</v>
      </c>
      <c r="R585" s="24">
        <v>27</v>
      </c>
      <c r="S585" s="25"/>
      <c r="T585" s="523" t="s">
        <v>30</v>
      </c>
      <c r="U585" s="523" t="s">
        <v>139</v>
      </c>
      <c r="V585" s="523" t="s">
        <v>27</v>
      </c>
      <c r="W585" s="523" t="s">
        <v>13</v>
      </c>
      <c r="Y585" s="24"/>
      <c r="Z585" s="25"/>
      <c r="AA585" s="523" t="s">
        <v>30</v>
      </c>
      <c r="AB585" s="523" t="s">
        <v>139</v>
      </c>
      <c r="AC585" s="523" t="s">
        <v>27</v>
      </c>
      <c r="AD585" s="523" t="s">
        <v>13</v>
      </c>
    </row>
    <row r="586" spans="1:30" ht="38.25">
      <c r="A586" s="26" t="s">
        <v>7</v>
      </c>
      <c r="B586" s="50" t="str">
        <f>+"מספר אסמכתא "&amp;B29&amp;"         חזרה לטבלה "</f>
        <v xml:space="preserve">מספר אסמכתא          חזרה לטבלה </v>
      </c>
      <c r="C586" s="524"/>
      <c r="D586" s="524"/>
      <c r="E586" s="524"/>
      <c r="F586" s="524"/>
      <c r="H586" s="26" t="s">
        <v>19</v>
      </c>
      <c r="I586" s="28"/>
      <c r="J586" s="28"/>
      <c r="K586" s="28"/>
      <c r="L586" s="50" t="str">
        <f>+"מספר אסמכתא "&amp;B29&amp;"         חזרה לטבלה "</f>
        <v xml:space="preserve">מספר אסמכתא          חזרה לטבלה </v>
      </c>
      <c r="M586" s="524"/>
      <c r="N586" s="524"/>
      <c r="O586" s="524"/>
      <c r="P586" s="524"/>
      <c r="R586" s="26" t="s">
        <v>7</v>
      </c>
      <c r="S586" s="50" t="str">
        <f>+"מספר אסמכתא "&amp;B29&amp;"         חזרה לטבלה "</f>
        <v xml:space="preserve">מספר אסמכתא          חזרה לטבלה </v>
      </c>
      <c r="T586" s="524"/>
      <c r="U586" s="524"/>
      <c r="V586" s="524"/>
      <c r="W586" s="524"/>
      <c r="Y586" s="26" t="s">
        <v>19</v>
      </c>
      <c r="Z586" s="50" t="str">
        <f>+"מספר אסמכתא "&amp;B29&amp;"         חזרה לטבלה "</f>
        <v xml:space="preserve">מספר אסמכתא          חזרה לטבלה </v>
      </c>
      <c r="AA586" s="524"/>
      <c r="AB586" s="524"/>
      <c r="AC586" s="524"/>
      <c r="AD586" s="524"/>
    </row>
    <row r="587" spans="1:30">
      <c r="A587" s="29">
        <v>1</v>
      </c>
      <c r="B587" s="123"/>
      <c r="C587" s="123"/>
      <c r="D587" s="128"/>
      <c r="E587" s="128"/>
      <c r="F587" s="129"/>
      <c r="H587" s="29">
        <v>12</v>
      </c>
      <c r="I587" s="29"/>
      <c r="J587" s="29"/>
      <c r="K587" s="29"/>
      <c r="L587" s="123"/>
      <c r="M587" s="123"/>
      <c r="N587" s="128"/>
      <c r="O587" s="128"/>
      <c r="P587" s="129" t="s">
        <v>9</v>
      </c>
      <c r="R587" s="29">
        <v>23</v>
      </c>
      <c r="S587" s="123"/>
      <c r="T587" s="123"/>
      <c r="U587" s="128"/>
      <c r="V587" s="128"/>
      <c r="W587" s="129"/>
      <c r="Y587" s="29">
        <v>34</v>
      </c>
      <c r="Z587" s="123"/>
      <c r="AA587" s="123"/>
      <c r="AB587" s="128"/>
      <c r="AC587" s="128"/>
      <c r="AD587" s="129" t="s">
        <v>9</v>
      </c>
    </row>
    <row r="588" spans="1:30">
      <c r="A588" s="29">
        <v>2</v>
      </c>
      <c r="B588" s="123"/>
      <c r="C588" s="123"/>
      <c r="D588" s="128"/>
      <c r="E588" s="128"/>
      <c r="F588" s="129"/>
      <c r="H588" s="29">
        <v>13</v>
      </c>
      <c r="I588" s="29"/>
      <c r="J588" s="29"/>
      <c r="K588" s="29"/>
      <c r="L588" s="123"/>
      <c r="M588" s="123"/>
      <c r="N588" s="128"/>
      <c r="O588" s="128"/>
      <c r="P588" s="129"/>
      <c r="R588" s="29">
        <v>24</v>
      </c>
      <c r="S588" s="123"/>
      <c r="T588" s="123"/>
      <c r="U588" s="128"/>
      <c r="V588" s="128"/>
      <c r="W588" s="129"/>
      <c r="Y588" s="29">
        <v>35</v>
      </c>
      <c r="Z588" s="123"/>
      <c r="AA588" s="123"/>
      <c r="AB588" s="128"/>
      <c r="AC588" s="128"/>
      <c r="AD588" s="129"/>
    </row>
    <row r="589" spans="1:30">
      <c r="A589" s="29">
        <v>3</v>
      </c>
      <c r="B589" s="123"/>
      <c r="C589" s="123"/>
      <c r="D589" s="128"/>
      <c r="E589" s="128"/>
      <c r="F589" s="129"/>
      <c r="H589" s="29">
        <v>14</v>
      </c>
      <c r="I589" s="29"/>
      <c r="J589" s="29"/>
      <c r="K589" s="29"/>
      <c r="L589" s="123"/>
      <c r="M589" s="123"/>
      <c r="N589" s="128"/>
      <c r="O589" s="128"/>
      <c r="P589" s="129"/>
      <c r="R589" s="29">
        <v>25</v>
      </c>
      <c r="S589" s="123"/>
      <c r="T589" s="123"/>
      <c r="U589" s="128"/>
      <c r="V589" s="128"/>
      <c r="W589" s="129" t="s">
        <v>9</v>
      </c>
      <c r="Y589" s="29">
        <v>36</v>
      </c>
      <c r="Z589" s="123"/>
      <c r="AA589" s="123"/>
      <c r="AB589" s="128"/>
      <c r="AC589" s="128"/>
      <c r="AD589" s="129"/>
    </row>
    <row r="590" spans="1:30">
      <c r="A590" s="29">
        <v>4</v>
      </c>
      <c r="B590" s="123"/>
      <c r="C590" s="123"/>
      <c r="D590" s="128"/>
      <c r="E590" s="128"/>
      <c r="F590" s="129"/>
      <c r="H590" s="29">
        <v>15</v>
      </c>
      <c r="I590" s="29"/>
      <c r="J590" s="29"/>
      <c r="K590" s="29"/>
      <c r="L590" s="123"/>
      <c r="M590" s="123"/>
      <c r="N590" s="128"/>
      <c r="O590" s="128"/>
      <c r="P590" s="129"/>
      <c r="R590" s="29">
        <v>26</v>
      </c>
      <c r="S590" s="123"/>
      <c r="T590" s="123"/>
      <c r="U590" s="128"/>
      <c r="V590" s="128"/>
      <c r="W590" s="129"/>
      <c r="Y590" s="29">
        <v>37</v>
      </c>
      <c r="Z590" s="123"/>
      <c r="AA590" s="123"/>
      <c r="AB590" s="128"/>
      <c r="AC590" s="128"/>
      <c r="AD590" s="129"/>
    </row>
    <row r="591" spans="1:30">
      <c r="A591" s="29">
        <v>5</v>
      </c>
      <c r="B591" s="123"/>
      <c r="C591" s="123"/>
      <c r="D591" s="128"/>
      <c r="E591" s="128"/>
      <c r="F591" s="129"/>
      <c r="H591" s="29">
        <v>16</v>
      </c>
      <c r="I591" s="29"/>
      <c r="J591" s="29"/>
      <c r="K591" s="29"/>
      <c r="L591" s="123"/>
      <c r="M591" s="123"/>
      <c r="N591" s="128"/>
      <c r="O591" s="128"/>
      <c r="P591" s="129" t="s">
        <v>9</v>
      </c>
      <c r="R591" s="29">
        <v>27</v>
      </c>
      <c r="S591" s="123"/>
      <c r="T591" s="123"/>
      <c r="U591" s="128"/>
      <c r="V591" s="128"/>
      <c r="W591" s="129" t="s">
        <v>9</v>
      </c>
      <c r="Y591" s="29">
        <v>38</v>
      </c>
      <c r="Z591" s="123"/>
      <c r="AA591" s="123"/>
      <c r="AB591" s="128"/>
      <c r="AC591" s="128"/>
      <c r="AD591" s="129" t="s">
        <v>9</v>
      </c>
    </row>
    <row r="592" spans="1:30">
      <c r="A592" s="29">
        <v>6</v>
      </c>
      <c r="B592" s="123"/>
      <c r="C592" s="123"/>
      <c r="D592" s="128"/>
      <c r="E592" s="128"/>
      <c r="F592" s="129"/>
      <c r="H592" s="29">
        <v>17</v>
      </c>
      <c r="I592" s="29"/>
      <c r="J592" s="29"/>
      <c r="K592" s="29"/>
      <c r="L592" s="123"/>
      <c r="M592" s="123"/>
      <c r="N592" s="128"/>
      <c r="O592" s="128"/>
      <c r="P592" s="129"/>
      <c r="R592" s="29">
        <v>28</v>
      </c>
      <c r="S592" s="123"/>
      <c r="T592" s="123"/>
      <c r="U592" s="128"/>
      <c r="V592" s="128"/>
      <c r="W592" s="129"/>
      <c r="Y592" s="29">
        <v>39</v>
      </c>
      <c r="Z592" s="123"/>
      <c r="AA592" s="123"/>
      <c r="AB592" s="128"/>
      <c r="AC592" s="128"/>
      <c r="AD592" s="129"/>
    </row>
    <row r="593" spans="1:30">
      <c r="A593" s="29">
        <v>7</v>
      </c>
      <c r="B593" s="123"/>
      <c r="C593" s="123"/>
      <c r="D593" s="128"/>
      <c r="E593" s="128"/>
      <c r="F593" s="129"/>
      <c r="H593" s="29">
        <v>18</v>
      </c>
      <c r="I593" s="29"/>
      <c r="J593" s="29"/>
      <c r="K593" s="29"/>
      <c r="L593" s="123"/>
      <c r="M593" s="123"/>
      <c r="N593" s="128"/>
      <c r="O593" s="128"/>
      <c r="P593" s="129"/>
      <c r="R593" s="29">
        <v>29</v>
      </c>
      <c r="S593" s="123"/>
      <c r="T593" s="123"/>
      <c r="U593" s="128"/>
      <c r="V593" s="128"/>
      <c r="W593" s="129"/>
      <c r="Y593" s="29">
        <v>40</v>
      </c>
      <c r="Z593" s="123"/>
      <c r="AA593" s="123"/>
      <c r="AB593" s="128"/>
      <c r="AC593" s="128"/>
      <c r="AD593" s="129"/>
    </row>
    <row r="594" spans="1:30">
      <c r="A594" s="29">
        <v>8</v>
      </c>
      <c r="B594" s="123"/>
      <c r="C594" s="123"/>
      <c r="D594" s="128"/>
      <c r="E594" s="128"/>
      <c r="F594" s="129"/>
      <c r="H594" s="29">
        <v>19</v>
      </c>
      <c r="I594" s="29"/>
      <c r="J594" s="29"/>
      <c r="K594" s="29"/>
      <c r="L594" s="123"/>
      <c r="M594" s="123"/>
      <c r="N594" s="128"/>
      <c r="O594" s="128"/>
      <c r="P594" s="129" t="s">
        <v>9</v>
      </c>
      <c r="R594" s="29">
        <v>30</v>
      </c>
      <c r="S594" s="123"/>
      <c r="T594" s="123"/>
      <c r="U594" s="128"/>
      <c r="V594" s="128"/>
      <c r="W594" s="129" t="s">
        <v>9</v>
      </c>
      <c r="Y594" s="29">
        <v>41</v>
      </c>
      <c r="Z594" s="123"/>
      <c r="AA594" s="123"/>
      <c r="AB594" s="128"/>
      <c r="AC594" s="128"/>
      <c r="AD594" s="129" t="s">
        <v>9</v>
      </c>
    </row>
    <row r="595" spans="1:30">
      <c r="A595" s="29">
        <v>9</v>
      </c>
      <c r="B595" s="123"/>
      <c r="C595" s="123"/>
      <c r="D595" s="128"/>
      <c r="E595" s="128"/>
      <c r="F595" s="129"/>
      <c r="H595" s="29">
        <v>20</v>
      </c>
      <c r="I595" s="29"/>
      <c r="J595" s="29"/>
      <c r="K595" s="29"/>
      <c r="L595" s="123"/>
      <c r="M595" s="123"/>
      <c r="N595" s="128"/>
      <c r="O595" s="128"/>
      <c r="P595" s="129"/>
      <c r="R595" s="29">
        <v>31</v>
      </c>
      <c r="S595" s="123"/>
      <c r="T595" s="123"/>
      <c r="U595" s="128"/>
      <c r="V595" s="128"/>
      <c r="W595" s="129"/>
      <c r="Y595" s="29">
        <v>42</v>
      </c>
      <c r="Z595" s="123"/>
      <c r="AA595" s="123"/>
      <c r="AB595" s="128"/>
      <c r="AC595" s="128"/>
      <c r="AD595" s="129"/>
    </row>
    <row r="596" spans="1:30">
      <c r="A596" s="29">
        <v>10</v>
      </c>
      <c r="B596" s="123"/>
      <c r="C596" s="123"/>
      <c r="D596" s="128"/>
      <c r="E596" s="128"/>
      <c r="F596" s="129"/>
      <c r="H596" s="29">
        <v>21</v>
      </c>
      <c r="I596" s="29"/>
      <c r="J596" s="29"/>
      <c r="K596" s="29"/>
      <c r="L596" s="123"/>
      <c r="M596" s="123"/>
      <c r="N596" s="128"/>
      <c r="O596" s="128"/>
      <c r="P596" s="129"/>
      <c r="R596" s="29">
        <v>32</v>
      </c>
      <c r="S596" s="123"/>
      <c r="T596" s="123"/>
      <c r="U596" s="128"/>
      <c r="V596" s="128"/>
      <c r="W596" s="129"/>
      <c r="Y596" s="29">
        <v>43</v>
      </c>
      <c r="Z596" s="123"/>
      <c r="AA596" s="123"/>
      <c r="AB596" s="128"/>
      <c r="AC596" s="128"/>
      <c r="AD596" s="129"/>
    </row>
    <row r="597" spans="1:30" ht="13.5" thickBot="1">
      <c r="A597" s="30">
        <v>11</v>
      </c>
      <c r="B597" s="130"/>
      <c r="C597" s="130"/>
      <c r="D597" s="128"/>
      <c r="E597" s="128"/>
      <c r="F597" s="131"/>
      <c r="H597" s="29">
        <v>22</v>
      </c>
      <c r="I597" s="29"/>
      <c r="J597" s="29"/>
      <c r="K597" s="29"/>
      <c r="L597" s="123"/>
      <c r="M597" s="123"/>
      <c r="N597" s="130"/>
      <c r="O597" s="128"/>
      <c r="P597" s="129"/>
      <c r="R597" s="29">
        <v>33</v>
      </c>
      <c r="S597" s="130"/>
      <c r="T597" s="130"/>
      <c r="U597" s="130"/>
      <c r="V597" s="128"/>
      <c r="W597" s="131"/>
      <c r="Y597" s="31"/>
      <c r="Z597" s="33" t="s">
        <v>3</v>
      </c>
      <c r="AA597" s="34"/>
      <c r="AB597" s="34"/>
      <c r="AC597" s="34"/>
      <c r="AD597" s="35">
        <f>SUM(F587:F597)+SUM(P587:P597)+SUM(AD587:AD596)+SUM(W587:W597)</f>
        <v>0</v>
      </c>
    </row>
    <row r="598" spans="1:30">
      <c r="L598" s="3"/>
    </row>
    <row r="599" spans="1:30">
      <c r="L599" s="3"/>
    </row>
    <row r="600" spans="1:30">
      <c r="L600" s="3"/>
    </row>
    <row r="601" spans="1:30">
      <c r="L601" s="3"/>
    </row>
    <row r="602" spans="1:30">
      <c r="L602" s="3"/>
    </row>
    <row r="603" spans="1:30">
      <c r="L603" s="3"/>
    </row>
    <row r="604" spans="1:30" ht="13.5" thickBot="1">
      <c r="L604" s="3"/>
    </row>
    <row r="605" spans="1:30" ht="12.75" customHeight="1">
      <c r="A605" s="24">
        <v>28</v>
      </c>
      <c r="B605" s="25"/>
      <c r="C605" s="523" t="s">
        <v>30</v>
      </c>
      <c r="D605" s="523" t="s">
        <v>139</v>
      </c>
      <c r="E605" s="523" t="s">
        <v>27</v>
      </c>
      <c r="F605" s="523" t="s">
        <v>13</v>
      </c>
      <c r="H605" s="24"/>
      <c r="I605" s="25"/>
      <c r="J605" s="25"/>
      <c r="K605" s="25"/>
      <c r="L605" s="25"/>
      <c r="M605" s="523" t="s">
        <v>30</v>
      </c>
      <c r="N605" s="523" t="s">
        <v>139</v>
      </c>
      <c r="O605" s="523" t="s">
        <v>27</v>
      </c>
      <c r="P605" s="523" t="s">
        <v>13</v>
      </c>
      <c r="R605" s="24">
        <v>28</v>
      </c>
      <c r="S605" s="25"/>
      <c r="T605" s="523" t="s">
        <v>30</v>
      </c>
      <c r="U605" s="523" t="s">
        <v>139</v>
      </c>
      <c r="V605" s="523" t="s">
        <v>27</v>
      </c>
      <c r="W605" s="523" t="s">
        <v>13</v>
      </c>
      <c r="Y605" s="24"/>
      <c r="Z605" s="25"/>
      <c r="AA605" s="523" t="s">
        <v>30</v>
      </c>
      <c r="AB605" s="523" t="s">
        <v>139</v>
      </c>
      <c r="AC605" s="523" t="s">
        <v>27</v>
      </c>
      <c r="AD605" s="523" t="s">
        <v>13</v>
      </c>
    </row>
    <row r="606" spans="1:30" ht="38.25">
      <c r="A606" s="26" t="s">
        <v>7</v>
      </c>
      <c r="B606" s="50" t="str">
        <f>+"מספר אסמכתא "&amp;B30&amp;"         חזרה לטבלה "</f>
        <v xml:space="preserve">מספר אסמכתא          חזרה לטבלה </v>
      </c>
      <c r="C606" s="524"/>
      <c r="D606" s="524"/>
      <c r="E606" s="524"/>
      <c r="F606" s="524"/>
      <c r="H606" s="26" t="s">
        <v>19</v>
      </c>
      <c r="I606" s="28"/>
      <c r="J606" s="28"/>
      <c r="K606" s="28"/>
      <c r="L606" s="50" t="str">
        <f>+"מספר אסמכתא "&amp;B30&amp;"         חזרה לטבלה "</f>
        <v xml:space="preserve">מספר אסמכתא          חזרה לטבלה </v>
      </c>
      <c r="M606" s="524"/>
      <c r="N606" s="524"/>
      <c r="O606" s="524"/>
      <c r="P606" s="524"/>
      <c r="R606" s="26" t="s">
        <v>7</v>
      </c>
      <c r="S606" s="50" t="str">
        <f>+"מספר אסמכתא "&amp;B30&amp;"         חזרה לטבלה "</f>
        <v xml:space="preserve">מספר אסמכתא          חזרה לטבלה </v>
      </c>
      <c r="T606" s="524"/>
      <c r="U606" s="524"/>
      <c r="V606" s="524"/>
      <c r="W606" s="524"/>
      <c r="Y606" s="26" t="s">
        <v>19</v>
      </c>
      <c r="Z606" s="50" t="str">
        <f>+"מספר אסמכתא "&amp;B30&amp;"         חזרה לטבלה "</f>
        <v xml:space="preserve">מספר אסמכתא          חזרה לטבלה </v>
      </c>
      <c r="AA606" s="524"/>
      <c r="AB606" s="524"/>
      <c r="AC606" s="524"/>
      <c r="AD606" s="524"/>
    </row>
    <row r="607" spans="1:30">
      <c r="A607" s="29">
        <v>1</v>
      </c>
      <c r="B607" s="123"/>
      <c r="C607" s="123"/>
      <c r="D607" s="128"/>
      <c r="E607" s="128"/>
      <c r="F607" s="129"/>
      <c r="H607" s="29">
        <v>12</v>
      </c>
      <c r="I607" s="29"/>
      <c r="J607" s="29"/>
      <c r="K607" s="29"/>
      <c r="L607" s="123"/>
      <c r="M607" s="123"/>
      <c r="N607" s="128"/>
      <c r="O607" s="128"/>
      <c r="P607" s="129" t="s">
        <v>9</v>
      </c>
      <c r="R607" s="29">
        <v>23</v>
      </c>
      <c r="S607" s="123"/>
      <c r="T607" s="123"/>
      <c r="U607" s="128"/>
      <c r="V607" s="128"/>
      <c r="W607" s="129"/>
      <c r="Y607" s="29">
        <v>34</v>
      </c>
      <c r="Z607" s="123"/>
      <c r="AA607" s="123"/>
      <c r="AB607" s="128"/>
      <c r="AC607" s="128"/>
      <c r="AD607" s="129" t="s">
        <v>9</v>
      </c>
    </row>
    <row r="608" spans="1:30">
      <c r="A608" s="29">
        <v>2</v>
      </c>
      <c r="B608" s="123"/>
      <c r="C608" s="123"/>
      <c r="D608" s="128"/>
      <c r="E608" s="128"/>
      <c r="F608" s="129"/>
      <c r="H608" s="29">
        <v>13</v>
      </c>
      <c r="I608" s="29"/>
      <c r="J608" s="29"/>
      <c r="K608" s="29"/>
      <c r="L608" s="123"/>
      <c r="M608" s="123"/>
      <c r="N608" s="128"/>
      <c r="O608" s="128"/>
      <c r="P608" s="129"/>
      <c r="R608" s="29">
        <v>24</v>
      </c>
      <c r="S608" s="123"/>
      <c r="T608" s="123"/>
      <c r="U608" s="128"/>
      <c r="V608" s="128"/>
      <c r="W608" s="129"/>
      <c r="Y608" s="29">
        <v>35</v>
      </c>
      <c r="Z608" s="123"/>
      <c r="AA608" s="123"/>
      <c r="AB608" s="128"/>
      <c r="AC608" s="128"/>
      <c r="AD608" s="129"/>
    </row>
    <row r="609" spans="1:30">
      <c r="A609" s="29">
        <v>3</v>
      </c>
      <c r="B609" s="123"/>
      <c r="C609" s="123"/>
      <c r="D609" s="128"/>
      <c r="E609" s="128"/>
      <c r="F609" s="129"/>
      <c r="H609" s="29">
        <v>14</v>
      </c>
      <c r="I609" s="29"/>
      <c r="J609" s="29"/>
      <c r="K609" s="29"/>
      <c r="L609" s="123"/>
      <c r="M609" s="123"/>
      <c r="N609" s="128"/>
      <c r="O609" s="128"/>
      <c r="P609" s="129"/>
      <c r="R609" s="29">
        <v>25</v>
      </c>
      <c r="S609" s="123"/>
      <c r="T609" s="123"/>
      <c r="U609" s="128"/>
      <c r="V609" s="128"/>
      <c r="W609" s="129" t="s">
        <v>9</v>
      </c>
      <c r="Y609" s="29">
        <v>36</v>
      </c>
      <c r="Z609" s="123"/>
      <c r="AA609" s="123"/>
      <c r="AB609" s="128"/>
      <c r="AC609" s="128"/>
      <c r="AD609" s="129"/>
    </row>
    <row r="610" spans="1:30">
      <c r="A610" s="29">
        <v>4</v>
      </c>
      <c r="B610" s="123"/>
      <c r="C610" s="123"/>
      <c r="D610" s="128"/>
      <c r="E610" s="128"/>
      <c r="F610" s="129"/>
      <c r="H610" s="29">
        <v>15</v>
      </c>
      <c r="I610" s="29"/>
      <c r="J610" s="29"/>
      <c r="K610" s="29"/>
      <c r="L610" s="123"/>
      <c r="M610" s="123"/>
      <c r="N610" s="128"/>
      <c r="O610" s="128"/>
      <c r="P610" s="129"/>
      <c r="R610" s="29">
        <v>26</v>
      </c>
      <c r="S610" s="123"/>
      <c r="T610" s="123"/>
      <c r="U610" s="128"/>
      <c r="V610" s="128"/>
      <c r="W610" s="129"/>
      <c r="Y610" s="29">
        <v>37</v>
      </c>
      <c r="Z610" s="123"/>
      <c r="AA610" s="123"/>
      <c r="AB610" s="128"/>
      <c r="AC610" s="128"/>
      <c r="AD610" s="129"/>
    </row>
    <row r="611" spans="1:30">
      <c r="A611" s="29">
        <v>5</v>
      </c>
      <c r="B611" s="123"/>
      <c r="C611" s="123"/>
      <c r="D611" s="128"/>
      <c r="E611" s="128"/>
      <c r="F611" s="129"/>
      <c r="H611" s="29">
        <v>16</v>
      </c>
      <c r="I611" s="29"/>
      <c r="J611" s="29"/>
      <c r="K611" s="29"/>
      <c r="L611" s="123"/>
      <c r="M611" s="123"/>
      <c r="N611" s="128"/>
      <c r="O611" s="128"/>
      <c r="P611" s="129" t="s">
        <v>9</v>
      </c>
      <c r="R611" s="29">
        <v>27</v>
      </c>
      <c r="S611" s="123"/>
      <c r="T611" s="123"/>
      <c r="U611" s="128"/>
      <c r="V611" s="128"/>
      <c r="W611" s="129" t="s">
        <v>9</v>
      </c>
      <c r="Y611" s="29">
        <v>38</v>
      </c>
      <c r="Z611" s="123"/>
      <c r="AA611" s="123"/>
      <c r="AB611" s="128"/>
      <c r="AC611" s="128"/>
      <c r="AD611" s="129" t="s">
        <v>9</v>
      </c>
    </row>
    <row r="612" spans="1:30">
      <c r="A612" s="29">
        <v>6</v>
      </c>
      <c r="B612" s="123"/>
      <c r="C612" s="123"/>
      <c r="D612" s="128"/>
      <c r="E612" s="128"/>
      <c r="F612" s="129"/>
      <c r="H612" s="29">
        <v>17</v>
      </c>
      <c r="I612" s="29"/>
      <c r="J612" s="29"/>
      <c r="K612" s="29"/>
      <c r="L612" s="123"/>
      <c r="M612" s="123"/>
      <c r="N612" s="128"/>
      <c r="O612" s="128"/>
      <c r="P612" s="129"/>
      <c r="R612" s="29">
        <v>28</v>
      </c>
      <c r="S612" s="123"/>
      <c r="T612" s="123"/>
      <c r="U612" s="128"/>
      <c r="V612" s="128"/>
      <c r="W612" s="129"/>
      <c r="Y612" s="29">
        <v>39</v>
      </c>
      <c r="Z612" s="123"/>
      <c r="AA612" s="123"/>
      <c r="AB612" s="128"/>
      <c r="AC612" s="128"/>
      <c r="AD612" s="129"/>
    </row>
    <row r="613" spans="1:30">
      <c r="A613" s="29">
        <v>7</v>
      </c>
      <c r="B613" s="123"/>
      <c r="C613" s="123"/>
      <c r="D613" s="128"/>
      <c r="E613" s="128"/>
      <c r="F613" s="129"/>
      <c r="H613" s="29">
        <v>18</v>
      </c>
      <c r="I613" s="29"/>
      <c r="J613" s="29"/>
      <c r="K613" s="29"/>
      <c r="L613" s="123"/>
      <c r="M613" s="123"/>
      <c r="N613" s="128"/>
      <c r="O613" s="128"/>
      <c r="P613" s="129"/>
      <c r="R613" s="29">
        <v>29</v>
      </c>
      <c r="S613" s="123"/>
      <c r="T613" s="123"/>
      <c r="U613" s="128"/>
      <c r="V613" s="128"/>
      <c r="W613" s="129"/>
      <c r="Y613" s="29">
        <v>40</v>
      </c>
      <c r="Z613" s="123"/>
      <c r="AA613" s="123"/>
      <c r="AB613" s="128"/>
      <c r="AC613" s="128"/>
      <c r="AD613" s="129"/>
    </row>
    <row r="614" spans="1:30">
      <c r="A614" s="29">
        <v>8</v>
      </c>
      <c r="B614" s="123"/>
      <c r="C614" s="123"/>
      <c r="D614" s="128"/>
      <c r="E614" s="128"/>
      <c r="F614" s="129"/>
      <c r="H614" s="29">
        <v>19</v>
      </c>
      <c r="I614" s="29"/>
      <c r="J614" s="29"/>
      <c r="K614" s="29"/>
      <c r="L614" s="123"/>
      <c r="M614" s="123"/>
      <c r="N614" s="128"/>
      <c r="O614" s="128"/>
      <c r="P614" s="129" t="s">
        <v>9</v>
      </c>
      <c r="R614" s="29">
        <v>30</v>
      </c>
      <c r="S614" s="123"/>
      <c r="T614" s="123"/>
      <c r="U614" s="128"/>
      <c r="V614" s="128"/>
      <c r="W614" s="129" t="s">
        <v>9</v>
      </c>
      <c r="Y614" s="29">
        <v>41</v>
      </c>
      <c r="Z614" s="123"/>
      <c r="AA614" s="123"/>
      <c r="AB614" s="128"/>
      <c r="AC614" s="128"/>
      <c r="AD614" s="129" t="s">
        <v>9</v>
      </c>
    </row>
    <row r="615" spans="1:30">
      <c r="A615" s="29">
        <v>9</v>
      </c>
      <c r="B615" s="123"/>
      <c r="C615" s="123"/>
      <c r="D615" s="128"/>
      <c r="E615" s="128"/>
      <c r="F615" s="129"/>
      <c r="H615" s="29">
        <v>20</v>
      </c>
      <c r="I615" s="29"/>
      <c r="J615" s="29"/>
      <c r="K615" s="29"/>
      <c r="L615" s="123"/>
      <c r="M615" s="123"/>
      <c r="N615" s="128"/>
      <c r="O615" s="128"/>
      <c r="P615" s="129"/>
      <c r="R615" s="29">
        <v>31</v>
      </c>
      <c r="S615" s="123"/>
      <c r="T615" s="123"/>
      <c r="U615" s="128"/>
      <c r="V615" s="128"/>
      <c r="W615" s="129"/>
      <c r="Y615" s="29">
        <v>42</v>
      </c>
      <c r="Z615" s="123"/>
      <c r="AA615" s="123"/>
      <c r="AB615" s="128"/>
      <c r="AC615" s="128"/>
      <c r="AD615" s="129"/>
    </row>
    <row r="616" spans="1:30">
      <c r="A616" s="29">
        <v>10</v>
      </c>
      <c r="B616" s="123"/>
      <c r="C616" s="123"/>
      <c r="D616" s="128"/>
      <c r="E616" s="128"/>
      <c r="F616" s="129"/>
      <c r="H616" s="29">
        <v>21</v>
      </c>
      <c r="I616" s="29"/>
      <c r="J616" s="29"/>
      <c r="K616" s="29"/>
      <c r="L616" s="123"/>
      <c r="M616" s="123"/>
      <c r="N616" s="128"/>
      <c r="O616" s="128"/>
      <c r="P616" s="129"/>
      <c r="R616" s="29">
        <v>32</v>
      </c>
      <c r="S616" s="123"/>
      <c r="T616" s="123"/>
      <c r="U616" s="128"/>
      <c r="V616" s="128"/>
      <c r="W616" s="129"/>
      <c r="Y616" s="29">
        <v>43</v>
      </c>
      <c r="Z616" s="123"/>
      <c r="AA616" s="123"/>
      <c r="AB616" s="128"/>
      <c r="AC616" s="128"/>
      <c r="AD616" s="129"/>
    </row>
    <row r="617" spans="1:30" ht="13.5" thickBot="1">
      <c r="A617" s="30">
        <v>11</v>
      </c>
      <c r="B617" s="130"/>
      <c r="C617" s="130"/>
      <c r="D617" s="128"/>
      <c r="E617" s="128"/>
      <c r="F617" s="131"/>
      <c r="H617" s="29">
        <v>22</v>
      </c>
      <c r="I617" s="29"/>
      <c r="J617" s="29"/>
      <c r="K617" s="29"/>
      <c r="L617" s="123"/>
      <c r="M617" s="123"/>
      <c r="N617" s="130"/>
      <c r="O617" s="128"/>
      <c r="P617" s="129"/>
      <c r="R617" s="29">
        <v>33</v>
      </c>
      <c r="S617" s="130"/>
      <c r="T617" s="130"/>
      <c r="U617" s="130"/>
      <c r="V617" s="128"/>
      <c r="W617" s="131"/>
      <c r="Y617" s="31"/>
      <c r="Z617" s="33" t="s">
        <v>3</v>
      </c>
      <c r="AA617" s="34"/>
      <c r="AB617" s="34"/>
      <c r="AC617" s="34"/>
      <c r="AD617" s="35">
        <f>SUM(F607:F617)+SUM(P607:P617)+SUM(AD607:AD616)+SUM(W607:W617)</f>
        <v>0</v>
      </c>
    </row>
    <row r="618" spans="1:30">
      <c r="L618" s="3"/>
    </row>
    <row r="619" spans="1:30">
      <c r="L619" s="3"/>
    </row>
    <row r="620" spans="1:30">
      <c r="L620" s="3"/>
    </row>
    <row r="621" spans="1:30">
      <c r="L621" s="3"/>
    </row>
    <row r="622" spans="1:30">
      <c r="L622" s="3"/>
    </row>
    <row r="623" spans="1:30">
      <c r="L623" s="3"/>
    </row>
    <row r="624" spans="1:30" ht="13.5" thickBot="1">
      <c r="L624" s="3"/>
    </row>
    <row r="625" spans="1:30" ht="12.75" customHeight="1">
      <c r="A625" s="24">
        <v>29</v>
      </c>
      <c r="B625" s="25"/>
      <c r="C625" s="523" t="s">
        <v>30</v>
      </c>
      <c r="D625" s="523" t="s">
        <v>139</v>
      </c>
      <c r="E625" s="523" t="s">
        <v>27</v>
      </c>
      <c r="F625" s="523" t="s">
        <v>13</v>
      </c>
      <c r="H625" s="24"/>
      <c r="I625" s="25"/>
      <c r="J625" s="25"/>
      <c r="K625" s="25"/>
      <c r="L625" s="25"/>
      <c r="M625" s="523" t="s">
        <v>30</v>
      </c>
      <c r="N625" s="523" t="s">
        <v>139</v>
      </c>
      <c r="O625" s="523" t="s">
        <v>27</v>
      </c>
      <c r="P625" s="523" t="s">
        <v>13</v>
      </c>
      <c r="R625" s="24">
        <v>29</v>
      </c>
      <c r="S625" s="25"/>
      <c r="T625" s="523" t="s">
        <v>30</v>
      </c>
      <c r="U625" s="523" t="s">
        <v>139</v>
      </c>
      <c r="V625" s="523" t="s">
        <v>27</v>
      </c>
      <c r="W625" s="523" t="s">
        <v>13</v>
      </c>
      <c r="Y625" s="24"/>
      <c r="Z625" s="25"/>
      <c r="AA625" s="523" t="s">
        <v>30</v>
      </c>
      <c r="AB625" s="523" t="s">
        <v>139</v>
      </c>
      <c r="AC625" s="523" t="s">
        <v>27</v>
      </c>
      <c r="AD625" s="523" t="s">
        <v>13</v>
      </c>
    </row>
    <row r="626" spans="1:30" ht="38.25">
      <c r="A626" s="26" t="s">
        <v>7</v>
      </c>
      <c r="B626" s="50" t="str">
        <f>+"מספר אסמכתא "&amp;B31&amp;"         חזרה לטבלה "</f>
        <v xml:space="preserve">מספר אסמכתא          חזרה לטבלה </v>
      </c>
      <c r="C626" s="524"/>
      <c r="D626" s="524"/>
      <c r="E626" s="524"/>
      <c r="F626" s="524"/>
      <c r="H626" s="26" t="s">
        <v>19</v>
      </c>
      <c r="I626" s="28"/>
      <c r="J626" s="28"/>
      <c r="K626" s="28"/>
      <c r="L626" s="50" t="str">
        <f>+"מספר אסמכתא "&amp;B31&amp;"         חזרה לטבלה "</f>
        <v xml:space="preserve">מספר אסמכתא          חזרה לטבלה </v>
      </c>
      <c r="M626" s="524"/>
      <c r="N626" s="524"/>
      <c r="O626" s="524"/>
      <c r="P626" s="524"/>
      <c r="R626" s="26" t="s">
        <v>7</v>
      </c>
      <c r="S626" s="50" t="str">
        <f>+"מספר אסמכתא "&amp;B31&amp;"         חזרה לטבלה "</f>
        <v xml:space="preserve">מספר אסמכתא          חזרה לטבלה </v>
      </c>
      <c r="T626" s="524"/>
      <c r="U626" s="524"/>
      <c r="V626" s="524"/>
      <c r="W626" s="524"/>
      <c r="Y626" s="26" t="s">
        <v>19</v>
      </c>
      <c r="Z626" s="50" t="str">
        <f>+"מספר אסמכתא "&amp;B31&amp;"         חזרה לטבלה "</f>
        <v xml:space="preserve">מספר אסמכתא          חזרה לטבלה </v>
      </c>
      <c r="AA626" s="524"/>
      <c r="AB626" s="524"/>
      <c r="AC626" s="524"/>
      <c r="AD626" s="524"/>
    </row>
    <row r="627" spans="1:30">
      <c r="A627" s="29">
        <v>1</v>
      </c>
      <c r="B627" s="123"/>
      <c r="C627" s="123"/>
      <c r="D627" s="128"/>
      <c r="E627" s="128"/>
      <c r="F627" s="129"/>
      <c r="H627" s="29">
        <v>12</v>
      </c>
      <c r="I627" s="29"/>
      <c r="J627" s="29"/>
      <c r="K627" s="29"/>
      <c r="L627" s="123"/>
      <c r="M627" s="123"/>
      <c r="N627" s="128"/>
      <c r="O627" s="128"/>
      <c r="P627" s="129" t="s">
        <v>9</v>
      </c>
      <c r="R627" s="29">
        <v>23</v>
      </c>
      <c r="S627" s="123"/>
      <c r="T627" s="123"/>
      <c r="U627" s="128"/>
      <c r="V627" s="128"/>
      <c r="W627" s="129"/>
      <c r="Y627" s="29">
        <v>34</v>
      </c>
      <c r="Z627" s="123"/>
      <c r="AA627" s="123"/>
      <c r="AB627" s="128"/>
      <c r="AC627" s="128"/>
      <c r="AD627" s="129" t="s">
        <v>9</v>
      </c>
    </row>
    <row r="628" spans="1:30">
      <c r="A628" s="29">
        <v>2</v>
      </c>
      <c r="B628" s="123"/>
      <c r="C628" s="123"/>
      <c r="D628" s="128"/>
      <c r="E628" s="128"/>
      <c r="F628" s="129"/>
      <c r="H628" s="29">
        <v>13</v>
      </c>
      <c r="I628" s="29"/>
      <c r="J628" s="29"/>
      <c r="K628" s="29"/>
      <c r="L628" s="123"/>
      <c r="M628" s="123"/>
      <c r="N628" s="128"/>
      <c r="O628" s="128"/>
      <c r="P628" s="129"/>
      <c r="R628" s="29">
        <v>24</v>
      </c>
      <c r="S628" s="123"/>
      <c r="T628" s="123"/>
      <c r="U628" s="128"/>
      <c r="V628" s="128"/>
      <c r="W628" s="129"/>
      <c r="Y628" s="29">
        <v>35</v>
      </c>
      <c r="Z628" s="123"/>
      <c r="AA628" s="123"/>
      <c r="AB628" s="128"/>
      <c r="AC628" s="128"/>
      <c r="AD628" s="129"/>
    </row>
    <row r="629" spans="1:30">
      <c r="A629" s="29">
        <v>3</v>
      </c>
      <c r="B629" s="123"/>
      <c r="C629" s="123"/>
      <c r="D629" s="128"/>
      <c r="E629" s="128"/>
      <c r="F629" s="129"/>
      <c r="H629" s="29">
        <v>14</v>
      </c>
      <c r="I629" s="29"/>
      <c r="J629" s="29"/>
      <c r="K629" s="29"/>
      <c r="L629" s="123"/>
      <c r="M629" s="123"/>
      <c r="N629" s="128"/>
      <c r="O629" s="128"/>
      <c r="P629" s="129"/>
      <c r="R629" s="29">
        <v>25</v>
      </c>
      <c r="S629" s="123"/>
      <c r="T629" s="123"/>
      <c r="U629" s="128"/>
      <c r="V629" s="128"/>
      <c r="W629" s="129" t="s">
        <v>9</v>
      </c>
      <c r="Y629" s="29">
        <v>36</v>
      </c>
      <c r="Z629" s="123"/>
      <c r="AA629" s="123"/>
      <c r="AB629" s="128"/>
      <c r="AC629" s="128"/>
      <c r="AD629" s="129"/>
    </row>
    <row r="630" spans="1:30">
      <c r="A630" s="29">
        <v>4</v>
      </c>
      <c r="B630" s="123"/>
      <c r="C630" s="123"/>
      <c r="D630" s="128"/>
      <c r="E630" s="128"/>
      <c r="F630" s="129"/>
      <c r="H630" s="29">
        <v>15</v>
      </c>
      <c r="I630" s="29"/>
      <c r="J630" s="29"/>
      <c r="K630" s="29"/>
      <c r="L630" s="123"/>
      <c r="M630" s="123"/>
      <c r="N630" s="128"/>
      <c r="O630" s="128"/>
      <c r="P630" s="129"/>
      <c r="R630" s="29">
        <v>26</v>
      </c>
      <c r="S630" s="123"/>
      <c r="T630" s="123"/>
      <c r="U630" s="128"/>
      <c r="V630" s="128"/>
      <c r="W630" s="129"/>
      <c r="Y630" s="29">
        <v>37</v>
      </c>
      <c r="Z630" s="123"/>
      <c r="AA630" s="123"/>
      <c r="AB630" s="128"/>
      <c r="AC630" s="128"/>
      <c r="AD630" s="129"/>
    </row>
    <row r="631" spans="1:30">
      <c r="A631" s="29">
        <v>5</v>
      </c>
      <c r="B631" s="123"/>
      <c r="C631" s="123"/>
      <c r="D631" s="128"/>
      <c r="E631" s="128"/>
      <c r="F631" s="129"/>
      <c r="H631" s="29">
        <v>16</v>
      </c>
      <c r="I631" s="29"/>
      <c r="J631" s="29"/>
      <c r="K631" s="29"/>
      <c r="L631" s="123"/>
      <c r="M631" s="123"/>
      <c r="N631" s="128"/>
      <c r="O631" s="128"/>
      <c r="P631" s="129" t="s">
        <v>9</v>
      </c>
      <c r="R631" s="29">
        <v>27</v>
      </c>
      <c r="S631" s="123"/>
      <c r="T631" s="123"/>
      <c r="U631" s="128"/>
      <c r="V631" s="128"/>
      <c r="W631" s="129" t="s">
        <v>9</v>
      </c>
      <c r="Y631" s="29">
        <v>38</v>
      </c>
      <c r="Z631" s="123"/>
      <c r="AA631" s="123"/>
      <c r="AB631" s="128"/>
      <c r="AC631" s="128"/>
      <c r="AD631" s="129" t="s">
        <v>9</v>
      </c>
    </row>
    <row r="632" spans="1:30">
      <c r="A632" s="29">
        <v>6</v>
      </c>
      <c r="B632" s="123"/>
      <c r="C632" s="123"/>
      <c r="D632" s="128"/>
      <c r="E632" s="128"/>
      <c r="F632" s="129"/>
      <c r="H632" s="29">
        <v>17</v>
      </c>
      <c r="I632" s="29"/>
      <c r="J632" s="29"/>
      <c r="K632" s="29"/>
      <c r="L632" s="123"/>
      <c r="M632" s="123"/>
      <c r="N632" s="128"/>
      <c r="O632" s="128"/>
      <c r="P632" s="129"/>
      <c r="R632" s="29">
        <v>28</v>
      </c>
      <c r="S632" s="123"/>
      <c r="T632" s="123"/>
      <c r="U632" s="128"/>
      <c r="V632" s="128"/>
      <c r="W632" s="129"/>
      <c r="Y632" s="29">
        <v>39</v>
      </c>
      <c r="Z632" s="123"/>
      <c r="AA632" s="123"/>
      <c r="AB632" s="128"/>
      <c r="AC632" s="128"/>
      <c r="AD632" s="129"/>
    </row>
    <row r="633" spans="1:30">
      <c r="A633" s="29">
        <v>7</v>
      </c>
      <c r="B633" s="123"/>
      <c r="C633" s="123"/>
      <c r="D633" s="128"/>
      <c r="E633" s="128"/>
      <c r="F633" s="129"/>
      <c r="H633" s="29">
        <v>18</v>
      </c>
      <c r="I633" s="29"/>
      <c r="J633" s="29"/>
      <c r="K633" s="29"/>
      <c r="L633" s="123"/>
      <c r="M633" s="123"/>
      <c r="N633" s="128"/>
      <c r="O633" s="128"/>
      <c r="P633" s="129"/>
      <c r="R633" s="29">
        <v>29</v>
      </c>
      <c r="S633" s="123"/>
      <c r="T633" s="123"/>
      <c r="U633" s="128"/>
      <c r="V633" s="128"/>
      <c r="W633" s="129"/>
      <c r="Y633" s="29">
        <v>40</v>
      </c>
      <c r="Z633" s="123"/>
      <c r="AA633" s="123"/>
      <c r="AB633" s="128"/>
      <c r="AC633" s="128"/>
      <c r="AD633" s="129"/>
    </row>
    <row r="634" spans="1:30">
      <c r="A634" s="29">
        <v>8</v>
      </c>
      <c r="B634" s="123"/>
      <c r="C634" s="123"/>
      <c r="D634" s="128"/>
      <c r="E634" s="128"/>
      <c r="F634" s="129"/>
      <c r="H634" s="29">
        <v>19</v>
      </c>
      <c r="I634" s="29"/>
      <c r="J634" s="29"/>
      <c r="K634" s="29"/>
      <c r="L634" s="123"/>
      <c r="M634" s="123"/>
      <c r="N634" s="128"/>
      <c r="O634" s="128"/>
      <c r="P634" s="129" t="s">
        <v>9</v>
      </c>
      <c r="R634" s="29">
        <v>30</v>
      </c>
      <c r="S634" s="123"/>
      <c r="T634" s="123"/>
      <c r="U634" s="128"/>
      <c r="V634" s="128"/>
      <c r="W634" s="129" t="s">
        <v>9</v>
      </c>
      <c r="Y634" s="29">
        <v>41</v>
      </c>
      <c r="Z634" s="123"/>
      <c r="AA634" s="123"/>
      <c r="AB634" s="128"/>
      <c r="AC634" s="128"/>
      <c r="AD634" s="129" t="s">
        <v>9</v>
      </c>
    </row>
    <row r="635" spans="1:30">
      <c r="A635" s="29">
        <v>9</v>
      </c>
      <c r="B635" s="123"/>
      <c r="C635" s="123"/>
      <c r="D635" s="128"/>
      <c r="E635" s="128"/>
      <c r="F635" s="129"/>
      <c r="H635" s="29">
        <v>20</v>
      </c>
      <c r="I635" s="29"/>
      <c r="J635" s="29"/>
      <c r="K635" s="29"/>
      <c r="L635" s="123"/>
      <c r="M635" s="123"/>
      <c r="N635" s="128"/>
      <c r="O635" s="128"/>
      <c r="P635" s="129"/>
      <c r="R635" s="29">
        <v>31</v>
      </c>
      <c r="S635" s="123"/>
      <c r="T635" s="123"/>
      <c r="U635" s="128"/>
      <c r="V635" s="128"/>
      <c r="W635" s="129"/>
      <c r="Y635" s="29">
        <v>42</v>
      </c>
      <c r="Z635" s="123"/>
      <c r="AA635" s="123"/>
      <c r="AB635" s="128"/>
      <c r="AC635" s="128"/>
      <c r="AD635" s="129"/>
    </row>
    <row r="636" spans="1:30">
      <c r="A636" s="29">
        <v>10</v>
      </c>
      <c r="B636" s="123"/>
      <c r="C636" s="123"/>
      <c r="D636" s="128"/>
      <c r="E636" s="128"/>
      <c r="F636" s="129"/>
      <c r="H636" s="29">
        <v>21</v>
      </c>
      <c r="I636" s="29"/>
      <c r="J636" s="29"/>
      <c r="K636" s="29"/>
      <c r="L636" s="123"/>
      <c r="M636" s="123"/>
      <c r="N636" s="128"/>
      <c r="O636" s="128"/>
      <c r="P636" s="129"/>
      <c r="R636" s="29">
        <v>32</v>
      </c>
      <c r="S636" s="123"/>
      <c r="T636" s="123"/>
      <c r="U636" s="128"/>
      <c r="V636" s="128"/>
      <c r="W636" s="129"/>
      <c r="Y636" s="29">
        <v>43</v>
      </c>
      <c r="Z636" s="123"/>
      <c r="AA636" s="123"/>
      <c r="AB636" s="128"/>
      <c r="AC636" s="128"/>
      <c r="AD636" s="129"/>
    </row>
    <row r="637" spans="1:30" ht="13.5" thickBot="1">
      <c r="A637" s="30">
        <v>11</v>
      </c>
      <c r="B637" s="130"/>
      <c r="C637" s="130"/>
      <c r="D637" s="128"/>
      <c r="E637" s="128"/>
      <c r="F637" s="131"/>
      <c r="H637" s="29">
        <v>22</v>
      </c>
      <c r="I637" s="29"/>
      <c r="J637" s="29"/>
      <c r="K637" s="29"/>
      <c r="L637" s="123"/>
      <c r="M637" s="123"/>
      <c r="N637" s="130"/>
      <c r="O637" s="128"/>
      <c r="P637" s="129"/>
      <c r="R637" s="29">
        <v>33</v>
      </c>
      <c r="S637" s="130"/>
      <c r="T637" s="130"/>
      <c r="U637" s="130"/>
      <c r="V637" s="128"/>
      <c r="W637" s="131"/>
      <c r="Y637" s="31"/>
      <c r="Z637" s="33" t="s">
        <v>3</v>
      </c>
      <c r="AA637" s="34"/>
      <c r="AB637" s="34"/>
      <c r="AC637" s="34"/>
      <c r="AD637" s="35">
        <f>SUM(F627:F637)+SUM(P627:P637)+SUM(AD627:AD636)+SUM(W627:W637)</f>
        <v>0</v>
      </c>
    </row>
    <row r="638" spans="1:30">
      <c r="L638" s="3"/>
    </row>
    <row r="639" spans="1:30">
      <c r="L639" s="3"/>
    </row>
    <row r="640" spans="1:30">
      <c r="L640" s="3"/>
    </row>
    <row r="641" spans="1:30">
      <c r="L641" s="3"/>
    </row>
    <row r="642" spans="1:30">
      <c r="L642" s="3"/>
    </row>
    <row r="643" spans="1:30">
      <c r="L643" s="3"/>
    </row>
    <row r="644" spans="1:30" ht="13.5" thickBot="1">
      <c r="L644" s="3"/>
    </row>
    <row r="645" spans="1:30" ht="12.75" customHeight="1">
      <c r="A645" s="24">
        <v>30</v>
      </c>
      <c r="B645" s="25"/>
      <c r="C645" s="523" t="s">
        <v>30</v>
      </c>
      <c r="D645" s="523" t="s">
        <v>139</v>
      </c>
      <c r="E645" s="523" t="s">
        <v>27</v>
      </c>
      <c r="F645" s="523" t="s">
        <v>13</v>
      </c>
      <c r="H645" s="24"/>
      <c r="I645" s="25"/>
      <c r="J645" s="25"/>
      <c r="K645" s="25"/>
      <c r="L645" s="25"/>
      <c r="M645" s="523" t="s">
        <v>30</v>
      </c>
      <c r="N645" s="523" t="s">
        <v>139</v>
      </c>
      <c r="O645" s="523" t="s">
        <v>27</v>
      </c>
      <c r="P645" s="523" t="s">
        <v>13</v>
      </c>
      <c r="R645" s="24">
        <v>30</v>
      </c>
      <c r="S645" s="25"/>
      <c r="T645" s="523" t="s">
        <v>30</v>
      </c>
      <c r="U645" s="523" t="s">
        <v>139</v>
      </c>
      <c r="V645" s="523" t="s">
        <v>27</v>
      </c>
      <c r="W645" s="523" t="s">
        <v>13</v>
      </c>
      <c r="Y645" s="24"/>
      <c r="Z645" s="25"/>
      <c r="AA645" s="523" t="s">
        <v>30</v>
      </c>
      <c r="AB645" s="523" t="s">
        <v>139</v>
      </c>
      <c r="AC645" s="523" t="s">
        <v>27</v>
      </c>
      <c r="AD645" s="523" t="s">
        <v>13</v>
      </c>
    </row>
    <row r="646" spans="1:30" ht="38.25">
      <c r="A646" s="26" t="s">
        <v>7</v>
      </c>
      <c r="B646" s="50" t="str">
        <f>+"מספר אסמכתא "&amp;B32&amp;"         חזרה לטבלה "</f>
        <v xml:space="preserve">מספר אסמכתא          חזרה לטבלה </v>
      </c>
      <c r="C646" s="524"/>
      <c r="D646" s="524"/>
      <c r="E646" s="524"/>
      <c r="F646" s="524"/>
      <c r="H646" s="26" t="s">
        <v>19</v>
      </c>
      <c r="I646" s="28"/>
      <c r="J646" s="28"/>
      <c r="K646" s="28"/>
      <c r="L646" s="50" t="str">
        <f>+"מספר אסמכתא "&amp;B32&amp;"         חזרה לטבלה "</f>
        <v xml:space="preserve">מספר אסמכתא          חזרה לטבלה </v>
      </c>
      <c r="M646" s="524"/>
      <c r="N646" s="524"/>
      <c r="O646" s="524"/>
      <c r="P646" s="524"/>
      <c r="R646" s="26" t="s">
        <v>7</v>
      </c>
      <c r="S646" s="50" t="str">
        <f>+"מספר אסמכתא "&amp;BU32&amp;"         חזרה לטבלה "</f>
        <v xml:space="preserve">מספר אסמכתא          חזרה לטבלה </v>
      </c>
      <c r="T646" s="524"/>
      <c r="U646" s="524"/>
      <c r="V646" s="524"/>
      <c r="W646" s="524"/>
      <c r="Y646" s="26" t="s">
        <v>19</v>
      </c>
      <c r="Z646" s="50" t="str">
        <f>+"מספר אסמכתא "&amp;B32&amp;"         חזרה לטבלה "</f>
        <v xml:space="preserve">מספר אסמכתא          חזרה לטבלה </v>
      </c>
      <c r="AA646" s="524"/>
      <c r="AB646" s="524"/>
      <c r="AC646" s="524"/>
      <c r="AD646" s="524"/>
    </row>
    <row r="647" spans="1:30">
      <c r="A647" s="29">
        <v>1</v>
      </c>
      <c r="B647" s="123"/>
      <c r="C647" s="123"/>
      <c r="D647" s="128"/>
      <c r="E647" s="128"/>
      <c r="F647" s="129"/>
      <c r="H647" s="29">
        <v>12</v>
      </c>
      <c r="I647" s="29"/>
      <c r="J647" s="29"/>
      <c r="K647" s="29"/>
      <c r="L647" s="123"/>
      <c r="M647" s="123"/>
      <c r="N647" s="128"/>
      <c r="O647" s="128"/>
      <c r="P647" s="129" t="s">
        <v>9</v>
      </c>
      <c r="R647" s="29">
        <v>23</v>
      </c>
      <c r="S647" s="123"/>
      <c r="T647" s="123"/>
      <c r="U647" s="128"/>
      <c r="V647" s="128"/>
      <c r="W647" s="129"/>
      <c r="Y647" s="29">
        <v>34</v>
      </c>
      <c r="Z647" s="123"/>
      <c r="AA647" s="123"/>
      <c r="AB647" s="128"/>
      <c r="AC647" s="128"/>
      <c r="AD647" s="129" t="s">
        <v>9</v>
      </c>
    </row>
    <row r="648" spans="1:30">
      <c r="A648" s="29">
        <v>2</v>
      </c>
      <c r="B648" s="123"/>
      <c r="C648" s="123"/>
      <c r="D648" s="128"/>
      <c r="E648" s="128"/>
      <c r="F648" s="129"/>
      <c r="H648" s="29">
        <v>13</v>
      </c>
      <c r="I648" s="29"/>
      <c r="J648" s="29"/>
      <c r="K648" s="29"/>
      <c r="L648" s="123"/>
      <c r="M648" s="123"/>
      <c r="N648" s="128"/>
      <c r="O648" s="128"/>
      <c r="P648" s="129"/>
      <c r="R648" s="29">
        <v>24</v>
      </c>
      <c r="S648" s="123"/>
      <c r="T648" s="123"/>
      <c r="U648" s="128"/>
      <c r="V648" s="128"/>
      <c r="W648" s="129"/>
      <c r="Y648" s="29">
        <v>35</v>
      </c>
      <c r="Z648" s="123"/>
      <c r="AA648" s="123"/>
      <c r="AB648" s="128"/>
      <c r="AC648" s="128"/>
      <c r="AD648" s="129"/>
    </row>
    <row r="649" spans="1:30">
      <c r="A649" s="29">
        <v>3</v>
      </c>
      <c r="B649" s="123"/>
      <c r="C649" s="123"/>
      <c r="D649" s="128"/>
      <c r="E649" s="128"/>
      <c r="F649" s="129"/>
      <c r="H649" s="29">
        <v>14</v>
      </c>
      <c r="I649" s="29"/>
      <c r="J649" s="29"/>
      <c r="K649" s="29"/>
      <c r="L649" s="123"/>
      <c r="M649" s="123"/>
      <c r="N649" s="128"/>
      <c r="O649" s="128"/>
      <c r="P649" s="129"/>
      <c r="R649" s="29">
        <v>25</v>
      </c>
      <c r="S649" s="123"/>
      <c r="T649" s="123"/>
      <c r="U649" s="128"/>
      <c r="V649" s="128"/>
      <c r="W649" s="129" t="s">
        <v>9</v>
      </c>
      <c r="Y649" s="29">
        <v>36</v>
      </c>
      <c r="Z649" s="123"/>
      <c r="AA649" s="123"/>
      <c r="AB649" s="128"/>
      <c r="AC649" s="128"/>
      <c r="AD649" s="129"/>
    </row>
    <row r="650" spans="1:30">
      <c r="A650" s="29">
        <v>4</v>
      </c>
      <c r="B650" s="123"/>
      <c r="C650" s="123"/>
      <c r="D650" s="128"/>
      <c r="E650" s="128"/>
      <c r="F650" s="129"/>
      <c r="H650" s="29">
        <v>15</v>
      </c>
      <c r="I650" s="29"/>
      <c r="J650" s="29"/>
      <c r="K650" s="29"/>
      <c r="L650" s="123"/>
      <c r="M650" s="123"/>
      <c r="N650" s="128"/>
      <c r="O650" s="128"/>
      <c r="P650" s="129"/>
      <c r="R650" s="29">
        <v>26</v>
      </c>
      <c r="S650" s="123"/>
      <c r="T650" s="123"/>
      <c r="U650" s="128"/>
      <c r="V650" s="128"/>
      <c r="W650" s="129"/>
      <c r="Y650" s="29">
        <v>37</v>
      </c>
      <c r="Z650" s="123"/>
      <c r="AA650" s="123"/>
      <c r="AB650" s="128"/>
      <c r="AC650" s="128"/>
      <c r="AD650" s="129"/>
    </row>
    <row r="651" spans="1:30">
      <c r="A651" s="29">
        <v>5</v>
      </c>
      <c r="B651" s="123"/>
      <c r="C651" s="123"/>
      <c r="D651" s="128"/>
      <c r="E651" s="128"/>
      <c r="F651" s="129"/>
      <c r="H651" s="29">
        <v>16</v>
      </c>
      <c r="I651" s="29"/>
      <c r="J651" s="29"/>
      <c r="K651" s="29"/>
      <c r="L651" s="123"/>
      <c r="M651" s="123"/>
      <c r="N651" s="128"/>
      <c r="O651" s="128"/>
      <c r="P651" s="129" t="s">
        <v>9</v>
      </c>
      <c r="R651" s="29">
        <v>27</v>
      </c>
      <c r="S651" s="123"/>
      <c r="T651" s="123"/>
      <c r="U651" s="128"/>
      <c r="V651" s="128"/>
      <c r="W651" s="129" t="s">
        <v>9</v>
      </c>
      <c r="Y651" s="29">
        <v>38</v>
      </c>
      <c r="Z651" s="123"/>
      <c r="AA651" s="123"/>
      <c r="AB651" s="128"/>
      <c r="AC651" s="128"/>
      <c r="AD651" s="129" t="s">
        <v>9</v>
      </c>
    </row>
    <row r="652" spans="1:30">
      <c r="A652" s="29">
        <v>6</v>
      </c>
      <c r="B652" s="123"/>
      <c r="C652" s="123"/>
      <c r="D652" s="128"/>
      <c r="E652" s="128"/>
      <c r="F652" s="129"/>
      <c r="H652" s="29">
        <v>17</v>
      </c>
      <c r="I652" s="29"/>
      <c r="J652" s="29"/>
      <c r="K652" s="29"/>
      <c r="L652" s="123"/>
      <c r="M652" s="123"/>
      <c r="N652" s="128"/>
      <c r="O652" s="128"/>
      <c r="P652" s="129"/>
      <c r="R652" s="29">
        <v>28</v>
      </c>
      <c r="S652" s="123"/>
      <c r="T652" s="123"/>
      <c r="U652" s="128"/>
      <c r="V652" s="128"/>
      <c r="W652" s="129"/>
      <c r="Y652" s="29">
        <v>39</v>
      </c>
      <c r="Z652" s="123"/>
      <c r="AA652" s="123"/>
      <c r="AB652" s="128"/>
      <c r="AC652" s="128"/>
      <c r="AD652" s="129"/>
    </row>
    <row r="653" spans="1:30">
      <c r="A653" s="29">
        <v>7</v>
      </c>
      <c r="B653" s="123"/>
      <c r="C653" s="123"/>
      <c r="D653" s="128"/>
      <c r="E653" s="128"/>
      <c r="F653" s="129"/>
      <c r="H653" s="29">
        <v>18</v>
      </c>
      <c r="I653" s="29"/>
      <c r="J653" s="29"/>
      <c r="K653" s="29"/>
      <c r="L653" s="123"/>
      <c r="M653" s="123"/>
      <c r="N653" s="128"/>
      <c r="O653" s="128"/>
      <c r="P653" s="129"/>
      <c r="R653" s="29">
        <v>29</v>
      </c>
      <c r="S653" s="123"/>
      <c r="T653" s="123"/>
      <c r="U653" s="128"/>
      <c r="V653" s="128"/>
      <c r="W653" s="129"/>
      <c r="Y653" s="29">
        <v>40</v>
      </c>
      <c r="Z653" s="123"/>
      <c r="AA653" s="123"/>
      <c r="AB653" s="128"/>
      <c r="AC653" s="128"/>
      <c r="AD653" s="129"/>
    </row>
    <row r="654" spans="1:30">
      <c r="A654" s="29">
        <v>8</v>
      </c>
      <c r="B654" s="123"/>
      <c r="C654" s="123"/>
      <c r="D654" s="128"/>
      <c r="E654" s="128"/>
      <c r="F654" s="129"/>
      <c r="H654" s="29">
        <v>19</v>
      </c>
      <c r="I654" s="29"/>
      <c r="J654" s="29"/>
      <c r="K654" s="29"/>
      <c r="L654" s="123"/>
      <c r="M654" s="123"/>
      <c r="N654" s="128"/>
      <c r="O654" s="128"/>
      <c r="P654" s="129" t="s">
        <v>9</v>
      </c>
      <c r="R654" s="29">
        <v>30</v>
      </c>
      <c r="S654" s="123"/>
      <c r="T654" s="123"/>
      <c r="U654" s="128"/>
      <c r="V654" s="128"/>
      <c r="W654" s="129" t="s">
        <v>9</v>
      </c>
      <c r="Y654" s="29">
        <v>41</v>
      </c>
      <c r="Z654" s="123"/>
      <c r="AA654" s="123"/>
      <c r="AB654" s="128"/>
      <c r="AC654" s="128"/>
      <c r="AD654" s="129" t="s">
        <v>9</v>
      </c>
    </row>
    <row r="655" spans="1:30">
      <c r="A655" s="29">
        <v>9</v>
      </c>
      <c r="B655" s="123"/>
      <c r="C655" s="123"/>
      <c r="D655" s="128"/>
      <c r="E655" s="128"/>
      <c r="F655" s="129"/>
      <c r="H655" s="29">
        <v>20</v>
      </c>
      <c r="I655" s="29"/>
      <c r="J655" s="29"/>
      <c r="K655" s="29"/>
      <c r="L655" s="123"/>
      <c r="M655" s="123"/>
      <c r="N655" s="128"/>
      <c r="O655" s="128"/>
      <c r="P655" s="129"/>
      <c r="R655" s="29">
        <v>31</v>
      </c>
      <c r="S655" s="123"/>
      <c r="T655" s="123"/>
      <c r="U655" s="128"/>
      <c r="V655" s="128"/>
      <c r="W655" s="129"/>
      <c r="Y655" s="29">
        <v>42</v>
      </c>
      <c r="Z655" s="123"/>
      <c r="AA655" s="123"/>
      <c r="AB655" s="128"/>
      <c r="AC655" s="128"/>
      <c r="AD655" s="129"/>
    </row>
    <row r="656" spans="1:30">
      <c r="A656" s="29">
        <v>10</v>
      </c>
      <c r="B656" s="123"/>
      <c r="C656" s="123"/>
      <c r="D656" s="128"/>
      <c r="E656" s="128"/>
      <c r="F656" s="129"/>
      <c r="H656" s="29">
        <v>21</v>
      </c>
      <c r="I656" s="29"/>
      <c r="J656" s="29"/>
      <c r="K656" s="29"/>
      <c r="L656" s="123"/>
      <c r="M656" s="123"/>
      <c r="N656" s="128"/>
      <c r="O656" s="128"/>
      <c r="P656" s="129"/>
      <c r="R656" s="29">
        <v>32</v>
      </c>
      <c r="S656" s="123"/>
      <c r="T656" s="123"/>
      <c r="U656" s="128"/>
      <c r="V656" s="128"/>
      <c r="W656" s="129"/>
      <c r="Y656" s="29">
        <v>43</v>
      </c>
      <c r="Z656" s="123"/>
      <c r="AA656" s="123"/>
      <c r="AB656" s="128"/>
      <c r="AC656" s="128"/>
      <c r="AD656" s="129"/>
    </row>
    <row r="657" spans="1:30" ht="13.5" thickBot="1">
      <c r="A657" s="30">
        <v>11</v>
      </c>
      <c r="B657" s="130"/>
      <c r="C657" s="130"/>
      <c r="D657" s="128"/>
      <c r="E657" s="128"/>
      <c r="F657" s="131"/>
      <c r="H657" s="29">
        <v>22</v>
      </c>
      <c r="I657" s="29"/>
      <c r="J657" s="29"/>
      <c r="K657" s="29"/>
      <c r="L657" s="123"/>
      <c r="M657" s="123"/>
      <c r="N657" s="130"/>
      <c r="O657" s="128"/>
      <c r="P657" s="129"/>
      <c r="R657" s="29">
        <v>33</v>
      </c>
      <c r="S657" s="130"/>
      <c r="T657" s="130"/>
      <c r="U657" s="130"/>
      <c r="V657" s="128"/>
      <c r="W657" s="131"/>
      <c r="Y657" s="31"/>
      <c r="Z657" s="33" t="s">
        <v>3</v>
      </c>
      <c r="AA657" s="34"/>
      <c r="AB657" s="34"/>
      <c r="AC657" s="34"/>
      <c r="AD657" s="35">
        <f>SUM(F647:F657)+SUM(P647:P657)+SUM(AD647:AD656)+SUM(W647:W657)</f>
        <v>0</v>
      </c>
    </row>
    <row r="658" spans="1:30">
      <c r="L658" s="3"/>
    </row>
    <row r="659" spans="1:30">
      <c r="L659" s="3"/>
    </row>
    <row r="660" spans="1:30">
      <c r="L660" s="3"/>
    </row>
    <row r="661" spans="1:30">
      <c r="L661" s="3"/>
    </row>
    <row r="662" spans="1:30">
      <c r="L662" s="3"/>
    </row>
    <row r="663" spans="1:30">
      <c r="L663" s="3"/>
    </row>
    <row r="664" spans="1:30" ht="13.5" thickBot="1">
      <c r="L664" s="3"/>
    </row>
    <row r="665" spans="1:30" ht="12.75" customHeight="1">
      <c r="A665" s="24">
        <v>31</v>
      </c>
      <c r="B665" s="25"/>
      <c r="C665" s="523" t="s">
        <v>30</v>
      </c>
      <c r="D665" s="523" t="s">
        <v>139</v>
      </c>
      <c r="E665" s="523" t="s">
        <v>27</v>
      </c>
      <c r="F665" s="523" t="s">
        <v>13</v>
      </c>
      <c r="H665" s="24"/>
      <c r="I665" s="25"/>
      <c r="J665" s="25"/>
      <c r="K665" s="25"/>
      <c r="L665" s="25"/>
      <c r="M665" s="523" t="s">
        <v>30</v>
      </c>
      <c r="N665" s="523" t="s">
        <v>139</v>
      </c>
      <c r="O665" s="523" t="s">
        <v>27</v>
      </c>
      <c r="P665" s="523" t="s">
        <v>13</v>
      </c>
      <c r="R665" s="24">
        <v>31</v>
      </c>
      <c r="S665" s="25"/>
      <c r="T665" s="523" t="s">
        <v>30</v>
      </c>
      <c r="U665" s="523" t="s">
        <v>139</v>
      </c>
      <c r="V665" s="523" t="s">
        <v>27</v>
      </c>
      <c r="W665" s="523" t="s">
        <v>13</v>
      </c>
      <c r="Y665" s="24"/>
      <c r="Z665" s="25"/>
      <c r="AA665" s="523" t="s">
        <v>30</v>
      </c>
      <c r="AB665" s="523" t="s">
        <v>139</v>
      </c>
      <c r="AC665" s="523" t="s">
        <v>27</v>
      </c>
      <c r="AD665" s="523" t="s">
        <v>13</v>
      </c>
    </row>
    <row r="666" spans="1:30" ht="38.25">
      <c r="A666" s="26" t="s">
        <v>7</v>
      </c>
      <c r="B666" s="50" t="str">
        <f>+"מספר אסמכתא "&amp;B33&amp;"         חזרה לטבלה "</f>
        <v xml:space="preserve">מספר אסמכתא          חזרה לטבלה </v>
      </c>
      <c r="C666" s="524"/>
      <c r="D666" s="524"/>
      <c r="E666" s="524"/>
      <c r="F666" s="524"/>
      <c r="H666" s="26" t="s">
        <v>19</v>
      </c>
      <c r="I666" s="28"/>
      <c r="J666" s="28"/>
      <c r="K666" s="28"/>
      <c r="L666" s="50" t="str">
        <f>+"מספר אסמכתא "&amp;B33&amp;"         חזרה לטבלה "</f>
        <v xml:space="preserve">מספר אסמכתא          חזרה לטבלה </v>
      </c>
      <c r="M666" s="524"/>
      <c r="N666" s="524"/>
      <c r="O666" s="524"/>
      <c r="P666" s="524"/>
      <c r="R666" s="26" t="s">
        <v>7</v>
      </c>
      <c r="S666" s="50" t="str">
        <f>+"מספר אסמכתא "&amp;B33&amp;"         חזרה לטבלה "</f>
        <v xml:space="preserve">מספר אסמכתא          חזרה לטבלה </v>
      </c>
      <c r="T666" s="524"/>
      <c r="U666" s="524"/>
      <c r="V666" s="524"/>
      <c r="W666" s="524"/>
      <c r="Y666" s="26" t="s">
        <v>19</v>
      </c>
      <c r="Z666" s="50" t="str">
        <f>+"מספר אסמכתא "&amp;B33&amp;"         חזרה לטבלה "</f>
        <v xml:space="preserve">מספר אסמכתא          חזרה לטבלה </v>
      </c>
      <c r="AA666" s="524"/>
      <c r="AB666" s="524"/>
      <c r="AC666" s="524"/>
      <c r="AD666" s="524"/>
    </row>
    <row r="667" spans="1:30">
      <c r="A667" s="29">
        <v>1</v>
      </c>
      <c r="B667" s="123"/>
      <c r="C667" s="123"/>
      <c r="D667" s="128"/>
      <c r="E667" s="128"/>
      <c r="F667" s="129"/>
      <c r="H667" s="29">
        <v>12</v>
      </c>
      <c r="I667" s="29"/>
      <c r="J667" s="29"/>
      <c r="K667" s="29"/>
      <c r="L667" s="123"/>
      <c r="M667" s="123"/>
      <c r="N667" s="128"/>
      <c r="O667" s="128"/>
      <c r="P667" s="129" t="s">
        <v>9</v>
      </c>
      <c r="R667" s="29">
        <v>23</v>
      </c>
      <c r="S667" s="123"/>
      <c r="T667" s="123"/>
      <c r="U667" s="128"/>
      <c r="V667" s="128"/>
      <c r="W667" s="129"/>
      <c r="Y667" s="29">
        <v>34</v>
      </c>
      <c r="Z667" s="123"/>
      <c r="AA667" s="123"/>
      <c r="AB667" s="128"/>
      <c r="AC667" s="128"/>
      <c r="AD667" s="129" t="s">
        <v>9</v>
      </c>
    </row>
    <row r="668" spans="1:30">
      <c r="A668" s="29">
        <v>2</v>
      </c>
      <c r="B668" s="123"/>
      <c r="C668" s="123"/>
      <c r="D668" s="128"/>
      <c r="E668" s="128"/>
      <c r="F668" s="129"/>
      <c r="H668" s="29">
        <v>13</v>
      </c>
      <c r="I668" s="29"/>
      <c r="J668" s="29"/>
      <c r="K668" s="29"/>
      <c r="L668" s="123"/>
      <c r="M668" s="123"/>
      <c r="N668" s="128"/>
      <c r="O668" s="128"/>
      <c r="P668" s="129"/>
      <c r="R668" s="29">
        <v>24</v>
      </c>
      <c r="S668" s="123"/>
      <c r="T668" s="123"/>
      <c r="U668" s="128"/>
      <c r="V668" s="128"/>
      <c r="W668" s="129"/>
      <c r="Y668" s="29">
        <v>35</v>
      </c>
      <c r="Z668" s="123"/>
      <c r="AA668" s="123"/>
      <c r="AB668" s="128"/>
      <c r="AC668" s="128"/>
      <c r="AD668" s="129"/>
    </row>
    <row r="669" spans="1:30">
      <c r="A669" s="29">
        <v>3</v>
      </c>
      <c r="B669" s="123"/>
      <c r="C669" s="123"/>
      <c r="D669" s="128"/>
      <c r="E669" s="128"/>
      <c r="F669" s="129"/>
      <c r="H669" s="29">
        <v>14</v>
      </c>
      <c r="I669" s="29"/>
      <c r="J669" s="29"/>
      <c r="K669" s="29"/>
      <c r="L669" s="123"/>
      <c r="M669" s="123"/>
      <c r="N669" s="128"/>
      <c r="O669" s="128"/>
      <c r="P669" s="129"/>
      <c r="R669" s="29">
        <v>25</v>
      </c>
      <c r="S669" s="123"/>
      <c r="T669" s="123"/>
      <c r="U669" s="128"/>
      <c r="V669" s="128"/>
      <c r="W669" s="129" t="s">
        <v>9</v>
      </c>
      <c r="Y669" s="29">
        <v>36</v>
      </c>
      <c r="Z669" s="123"/>
      <c r="AA669" s="123"/>
      <c r="AB669" s="128"/>
      <c r="AC669" s="128"/>
      <c r="AD669" s="129"/>
    </row>
    <row r="670" spans="1:30">
      <c r="A670" s="29">
        <v>4</v>
      </c>
      <c r="B670" s="123"/>
      <c r="C670" s="123"/>
      <c r="D670" s="128"/>
      <c r="E670" s="128"/>
      <c r="F670" s="129"/>
      <c r="H670" s="29">
        <v>15</v>
      </c>
      <c r="I670" s="29"/>
      <c r="J670" s="29"/>
      <c r="K670" s="29"/>
      <c r="L670" s="123"/>
      <c r="M670" s="123"/>
      <c r="N670" s="128"/>
      <c r="O670" s="128"/>
      <c r="P670" s="129"/>
      <c r="R670" s="29">
        <v>26</v>
      </c>
      <c r="S670" s="123"/>
      <c r="T670" s="123"/>
      <c r="U670" s="128"/>
      <c r="V670" s="128"/>
      <c r="W670" s="129"/>
      <c r="Y670" s="29">
        <v>37</v>
      </c>
      <c r="Z670" s="123"/>
      <c r="AA670" s="123"/>
      <c r="AB670" s="128"/>
      <c r="AC670" s="128"/>
      <c r="AD670" s="129"/>
    </row>
    <row r="671" spans="1:30">
      <c r="A671" s="29">
        <v>5</v>
      </c>
      <c r="B671" s="123"/>
      <c r="C671" s="123"/>
      <c r="D671" s="128"/>
      <c r="E671" s="128"/>
      <c r="F671" s="129"/>
      <c r="H671" s="29">
        <v>16</v>
      </c>
      <c r="I671" s="29"/>
      <c r="J671" s="29"/>
      <c r="K671" s="29"/>
      <c r="L671" s="123"/>
      <c r="M671" s="123"/>
      <c r="N671" s="128"/>
      <c r="O671" s="128"/>
      <c r="P671" s="129" t="s">
        <v>9</v>
      </c>
      <c r="R671" s="29">
        <v>27</v>
      </c>
      <c r="S671" s="123"/>
      <c r="T671" s="123"/>
      <c r="U671" s="128"/>
      <c r="V671" s="128"/>
      <c r="W671" s="129" t="s">
        <v>9</v>
      </c>
      <c r="Y671" s="29">
        <v>38</v>
      </c>
      <c r="Z671" s="123"/>
      <c r="AA671" s="123"/>
      <c r="AB671" s="128"/>
      <c r="AC671" s="128"/>
      <c r="AD671" s="129" t="s">
        <v>9</v>
      </c>
    </row>
    <row r="672" spans="1:30">
      <c r="A672" s="29">
        <v>6</v>
      </c>
      <c r="B672" s="123"/>
      <c r="C672" s="123"/>
      <c r="D672" s="128"/>
      <c r="E672" s="128"/>
      <c r="F672" s="129"/>
      <c r="H672" s="29">
        <v>17</v>
      </c>
      <c r="I672" s="29"/>
      <c r="J672" s="29"/>
      <c r="K672" s="29"/>
      <c r="L672" s="123"/>
      <c r="M672" s="123"/>
      <c r="N672" s="128"/>
      <c r="O672" s="128"/>
      <c r="P672" s="129"/>
      <c r="R672" s="29">
        <v>28</v>
      </c>
      <c r="S672" s="123"/>
      <c r="T672" s="123"/>
      <c r="U672" s="128"/>
      <c r="V672" s="128"/>
      <c r="W672" s="129"/>
      <c r="Y672" s="29">
        <v>39</v>
      </c>
      <c r="Z672" s="123"/>
      <c r="AA672" s="123"/>
      <c r="AB672" s="128"/>
      <c r="AC672" s="128"/>
      <c r="AD672" s="129"/>
    </row>
    <row r="673" spans="1:30">
      <c r="A673" s="29">
        <v>7</v>
      </c>
      <c r="B673" s="123"/>
      <c r="C673" s="123"/>
      <c r="D673" s="128"/>
      <c r="E673" s="128"/>
      <c r="F673" s="129"/>
      <c r="H673" s="29">
        <v>18</v>
      </c>
      <c r="I673" s="29"/>
      <c r="J673" s="29"/>
      <c r="K673" s="29"/>
      <c r="L673" s="123"/>
      <c r="M673" s="123"/>
      <c r="N673" s="128"/>
      <c r="O673" s="128"/>
      <c r="P673" s="129"/>
      <c r="R673" s="29">
        <v>29</v>
      </c>
      <c r="S673" s="123"/>
      <c r="T673" s="123"/>
      <c r="U673" s="128"/>
      <c r="V673" s="128"/>
      <c r="W673" s="129"/>
      <c r="Y673" s="29">
        <v>40</v>
      </c>
      <c r="Z673" s="123"/>
      <c r="AA673" s="123"/>
      <c r="AB673" s="128"/>
      <c r="AC673" s="128"/>
      <c r="AD673" s="129"/>
    </row>
    <row r="674" spans="1:30">
      <c r="A674" s="29">
        <v>8</v>
      </c>
      <c r="B674" s="123"/>
      <c r="C674" s="123"/>
      <c r="D674" s="128"/>
      <c r="E674" s="128"/>
      <c r="F674" s="129"/>
      <c r="H674" s="29">
        <v>19</v>
      </c>
      <c r="I674" s="29"/>
      <c r="J674" s="29"/>
      <c r="K674" s="29"/>
      <c r="L674" s="123"/>
      <c r="M674" s="123"/>
      <c r="N674" s="128"/>
      <c r="O674" s="128"/>
      <c r="P674" s="129" t="s">
        <v>9</v>
      </c>
      <c r="R674" s="29">
        <v>30</v>
      </c>
      <c r="S674" s="123"/>
      <c r="T674" s="123"/>
      <c r="U674" s="128"/>
      <c r="V674" s="128"/>
      <c r="W674" s="129" t="s">
        <v>9</v>
      </c>
      <c r="Y674" s="29">
        <v>41</v>
      </c>
      <c r="Z674" s="123"/>
      <c r="AA674" s="123"/>
      <c r="AB674" s="128"/>
      <c r="AC674" s="128"/>
      <c r="AD674" s="129" t="s">
        <v>9</v>
      </c>
    </row>
    <row r="675" spans="1:30">
      <c r="A675" s="29">
        <v>9</v>
      </c>
      <c r="B675" s="123"/>
      <c r="C675" s="123"/>
      <c r="D675" s="128"/>
      <c r="E675" s="128"/>
      <c r="F675" s="129"/>
      <c r="H675" s="29">
        <v>20</v>
      </c>
      <c r="I675" s="29"/>
      <c r="J675" s="29"/>
      <c r="K675" s="29"/>
      <c r="L675" s="123"/>
      <c r="M675" s="123"/>
      <c r="N675" s="128"/>
      <c r="O675" s="128"/>
      <c r="P675" s="129"/>
      <c r="R675" s="29">
        <v>31</v>
      </c>
      <c r="S675" s="123"/>
      <c r="T675" s="123"/>
      <c r="U675" s="128"/>
      <c r="V675" s="128"/>
      <c r="W675" s="129"/>
      <c r="Y675" s="29">
        <v>42</v>
      </c>
      <c r="Z675" s="123"/>
      <c r="AA675" s="123"/>
      <c r="AB675" s="128"/>
      <c r="AC675" s="128"/>
      <c r="AD675" s="129"/>
    </row>
    <row r="676" spans="1:30">
      <c r="A676" s="29">
        <v>10</v>
      </c>
      <c r="B676" s="123"/>
      <c r="C676" s="123"/>
      <c r="D676" s="128"/>
      <c r="E676" s="128"/>
      <c r="F676" s="129"/>
      <c r="H676" s="29">
        <v>21</v>
      </c>
      <c r="I676" s="29"/>
      <c r="J676" s="29"/>
      <c r="K676" s="29"/>
      <c r="L676" s="123"/>
      <c r="M676" s="123"/>
      <c r="N676" s="128"/>
      <c r="O676" s="128"/>
      <c r="P676" s="129"/>
      <c r="R676" s="29">
        <v>32</v>
      </c>
      <c r="S676" s="123"/>
      <c r="T676" s="123"/>
      <c r="U676" s="128"/>
      <c r="V676" s="128"/>
      <c r="W676" s="129"/>
      <c r="Y676" s="29">
        <v>43</v>
      </c>
      <c r="Z676" s="123"/>
      <c r="AA676" s="123"/>
      <c r="AB676" s="128"/>
      <c r="AC676" s="128"/>
      <c r="AD676" s="129"/>
    </row>
    <row r="677" spans="1:30" ht="13.5" thickBot="1">
      <c r="A677" s="30">
        <v>11</v>
      </c>
      <c r="B677" s="130"/>
      <c r="C677" s="130"/>
      <c r="D677" s="128"/>
      <c r="E677" s="128"/>
      <c r="F677" s="131"/>
      <c r="H677" s="29">
        <v>22</v>
      </c>
      <c r="I677" s="29"/>
      <c r="J677" s="29"/>
      <c r="K677" s="29"/>
      <c r="L677" s="123"/>
      <c r="M677" s="123"/>
      <c r="N677" s="130"/>
      <c r="O677" s="128"/>
      <c r="P677" s="129"/>
      <c r="R677" s="29">
        <v>33</v>
      </c>
      <c r="S677" s="130"/>
      <c r="T677" s="130"/>
      <c r="U677" s="130"/>
      <c r="V677" s="128"/>
      <c r="W677" s="131"/>
      <c r="Y677" s="31"/>
      <c r="Z677" s="33" t="s">
        <v>3</v>
      </c>
      <c r="AA677" s="34"/>
      <c r="AB677" s="34"/>
      <c r="AC677" s="34"/>
      <c r="AD677" s="35">
        <f>SUM(F667:F677)+SUM(P667:P677)+SUM(AD667:AD676)+SUM(W667:W677)</f>
        <v>0</v>
      </c>
    </row>
    <row r="678" spans="1:30">
      <c r="L678" s="3"/>
    </row>
    <row r="679" spans="1:30">
      <c r="L679" s="3"/>
    </row>
    <row r="680" spans="1:30">
      <c r="L680" s="3"/>
    </row>
    <row r="681" spans="1:30">
      <c r="L681" s="3"/>
    </row>
    <row r="682" spans="1:30">
      <c r="L682" s="3"/>
    </row>
    <row r="683" spans="1:30">
      <c r="L683" s="3"/>
    </row>
    <row r="684" spans="1:30" ht="13.5" thickBot="1">
      <c r="L684" s="3"/>
    </row>
    <row r="685" spans="1:30" ht="12.75" customHeight="1">
      <c r="A685" s="24">
        <v>32</v>
      </c>
      <c r="B685" s="25"/>
      <c r="C685" s="523" t="s">
        <v>30</v>
      </c>
      <c r="D685" s="523" t="s">
        <v>139</v>
      </c>
      <c r="E685" s="523" t="s">
        <v>27</v>
      </c>
      <c r="F685" s="523" t="s">
        <v>13</v>
      </c>
      <c r="H685" s="24"/>
      <c r="I685" s="25"/>
      <c r="J685" s="25"/>
      <c r="K685" s="25"/>
      <c r="L685" s="25"/>
      <c r="M685" s="523" t="s">
        <v>30</v>
      </c>
      <c r="N685" s="523" t="s">
        <v>139</v>
      </c>
      <c r="O685" s="523" t="s">
        <v>27</v>
      </c>
      <c r="P685" s="523" t="s">
        <v>13</v>
      </c>
      <c r="R685" s="24">
        <v>32</v>
      </c>
      <c r="S685" s="25"/>
      <c r="T685" s="523" t="s">
        <v>30</v>
      </c>
      <c r="U685" s="523" t="s">
        <v>139</v>
      </c>
      <c r="V685" s="523" t="s">
        <v>27</v>
      </c>
      <c r="W685" s="523" t="s">
        <v>13</v>
      </c>
      <c r="Y685" s="24"/>
      <c r="Z685" s="25"/>
      <c r="AA685" s="523" t="s">
        <v>30</v>
      </c>
      <c r="AB685" s="523" t="s">
        <v>139</v>
      </c>
      <c r="AC685" s="523" t="s">
        <v>27</v>
      </c>
      <c r="AD685" s="523" t="s">
        <v>13</v>
      </c>
    </row>
    <row r="686" spans="1:30" ht="38.25">
      <c r="A686" s="26" t="s">
        <v>7</v>
      </c>
      <c r="B686" s="50" t="str">
        <f>+"מספר אסמכתא "&amp;B34&amp;"         חזרה לטבלה "</f>
        <v xml:space="preserve">מספר אסמכתא          חזרה לטבלה </v>
      </c>
      <c r="C686" s="524"/>
      <c r="D686" s="524"/>
      <c r="E686" s="524"/>
      <c r="F686" s="524"/>
      <c r="H686" s="26" t="s">
        <v>19</v>
      </c>
      <c r="I686" s="28"/>
      <c r="J686" s="28"/>
      <c r="K686" s="28"/>
      <c r="L686" s="50" t="str">
        <f>+"מספר אסמכתא "&amp;B34&amp;"         חזרה לטבלה "</f>
        <v xml:space="preserve">מספר אסמכתא          חזרה לטבלה </v>
      </c>
      <c r="M686" s="524"/>
      <c r="N686" s="524"/>
      <c r="O686" s="524"/>
      <c r="P686" s="524"/>
      <c r="R686" s="26" t="s">
        <v>7</v>
      </c>
      <c r="S686" s="50" t="str">
        <f>+"מספר אסמכתא "&amp;B34&amp;"         חזרה לטבלה "</f>
        <v xml:space="preserve">מספר אסמכתא          חזרה לטבלה </v>
      </c>
      <c r="T686" s="524"/>
      <c r="U686" s="524"/>
      <c r="V686" s="524"/>
      <c r="W686" s="524"/>
      <c r="Y686" s="26" t="s">
        <v>19</v>
      </c>
      <c r="Z686" s="50" t="str">
        <f>+"מספר אסמכתא "&amp;B34&amp;"         חזרה לטבלה "</f>
        <v xml:space="preserve">מספר אסמכתא          חזרה לטבלה </v>
      </c>
      <c r="AA686" s="524"/>
      <c r="AB686" s="524"/>
      <c r="AC686" s="524"/>
      <c r="AD686" s="524"/>
    </row>
    <row r="687" spans="1:30">
      <c r="A687" s="29">
        <v>1</v>
      </c>
      <c r="B687" s="123"/>
      <c r="C687" s="123"/>
      <c r="D687" s="128"/>
      <c r="E687" s="128"/>
      <c r="F687" s="129"/>
      <c r="H687" s="29">
        <v>12</v>
      </c>
      <c r="I687" s="29"/>
      <c r="J687" s="29"/>
      <c r="K687" s="29"/>
      <c r="L687" s="123"/>
      <c r="M687" s="123"/>
      <c r="N687" s="128"/>
      <c r="O687" s="128"/>
      <c r="P687" s="129" t="s">
        <v>9</v>
      </c>
      <c r="R687" s="29">
        <v>23</v>
      </c>
      <c r="S687" s="123"/>
      <c r="T687" s="123"/>
      <c r="U687" s="128"/>
      <c r="V687" s="128"/>
      <c r="W687" s="129"/>
      <c r="Y687" s="29">
        <v>34</v>
      </c>
      <c r="Z687" s="123"/>
      <c r="AA687" s="123"/>
      <c r="AB687" s="128"/>
      <c r="AC687" s="128"/>
      <c r="AD687" s="129" t="s">
        <v>9</v>
      </c>
    </row>
    <row r="688" spans="1:30">
      <c r="A688" s="29">
        <v>2</v>
      </c>
      <c r="B688" s="123"/>
      <c r="C688" s="123"/>
      <c r="D688" s="128"/>
      <c r="E688" s="128"/>
      <c r="F688" s="129"/>
      <c r="H688" s="29">
        <v>13</v>
      </c>
      <c r="I688" s="29"/>
      <c r="J688" s="29"/>
      <c r="K688" s="29"/>
      <c r="L688" s="123"/>
      <c r="M688" s="123"/>
      <c r="N688" s="128"/>
      <c r="O688" s="128"/>
      <c r="P688" s="129"/>
      <c r="R688" s="29">
        <v>24</v>
      </c>
      <c r="S688" s="123"/>
      <c r="T688" s="123"/>
      <c r="U688" s="128"/>
      <c r="V688" s="128"/>
      <c r="W688" s="129"/>
      <c r="Y688" s="29">
        <v>35</v>
      </c>
      <c r="Z688" s="123"/>
      <c r="AA688" s="123"/>
      <c r="AB688" s="128"/>
      <c r="AC688" s="128"/>
      <c r="AD688" s="129"/>
    </row>
    <row r="689" spans="1:30">
      <c r="A689" s="29">
        <v>3</v>
      </c>
      <c r="B689" s="123"/>
      <c r="C689" s="123"/>
      <c r="D689" s="128"/>
      <c r="E689" s="128"/>
      <c r="F689" s="129"/>
      <c r="H689" s="29">
        <v>14</v>
      </c>
      <c r="I689" s="29"/>
      <c r="J689" s="29"/>
      <c r="K689" s="29"/>
      <c r="L689" s="123"/>
      <c r="M689" s="123"/>
      <c r="N689" s="128"/>
      <c r="O689" s="128"/>
      <c r="P689" s="129"/>
      <c r="R689" s="29">
        <v>25</v>
      </c>
      <c r="S689" s="123"/>
      <c r="T689" s="123"/>
      <c r="U689" s="128"/>
      <c r="V689" s="128"/>
      <c r="W689" s="129" t="s">
        <v>9</v>
      </c>
      <c r="Y689" s="29">
        <v>36</v>
      </c>
      <c r="Z689" s="123"/>
      <c r="AA689" s="123"/>
      <c r="AB689" s="128"/>
      <c r="AC689" s="128"/>
      <c r="AD689" s="129"/>
    </row>
    <row r="690" spans="1:30">
      <c r="A690" s="29">
        <v>4</v>
      </c>
      <c r="B690" s="123"/>
      <c r="C690" s="123"/>
      <c r="D690" s="128"/>
      <c r="E690" s="128"/>
      <c r="F690" s="129"/>
      <c r="H690" s="29">
        <v>15</v>
      </c>
      <c r="I690" s="29"/>
      <c r="J690" s="29"/>
      <c r="K690" s="29"/>
      <c r="L690" s="123"/>
      <c r="M690" s="123"/>
      <c r="N690" s="128"/>
      <c r="O690" s="128"/>
      <c r="P690" s="129"/>
      <c r="R690" s="29">
        <v>26</v>
      </c>
      <c r="S690" s="123"/>
      <c r="T690" s="123"/>
      <c r="U690" s="128"/>
      <c r="V690" s="128"/>
      <c r="W690" s="129"/>
      <c r="Y690" s="29">
        <v>37</v>
      </c>
      <c r="Z690" s="123"/>
      <c r="AA690" s="123"/>
      <c r="AB690" s="128"/>
      <c r="AC690" s="128"/>
      <c r="AD690" s="129"/>
    </row>
    <row r="691" spans="1:30">
      <c r="A691" s="29">
        <v>5</v>
      </c>
      <c r="B691" s="123"/>
      <c r="C691" s="123"/>
      <c r="D691" s="128"/>
      <c r="E691" s="128"/>
      <c r="F691" s="129"/>
      <c r="H691" s="29">
        <v>16</v>
      </c>
      <c r="I691" s="29"/>
      <c r="J691" s="29"/>
      <c r="K691" s="29"/>
      <c r="L691" s="123"/>
      <c r="M691" s="123"/>
      <c r="N691" s="128"/>
      <c r="O691" s="128"/>
      <c r="P691" s="129" t="s">
        <v>9</v>
      </c>
      <c r="R691" s="29">
        <v>27</v>
      </c>
      <c r="S691" s="123"/>
      <c r="T691" s="123"/>
      <c r="U691" s="128"/>
      <c r="V691" s="128"/>
      <c r="W691" s="129" t="s">
        <v>9</v>
      </c>
      <c r="Y691" s="29">
        <v>38</v>
      </c>
      <c r="Z691" s="123"/>
      <c r="AA691" s="123"/>
      <c r="AB691" s="128"/>
      <c r="AC691" s="128"/>
      <c r="AD691" s="129" t="s">
        <v>9</v>
      </c>
    </row>
    <row r="692" spans="1:30">
      <c r="A692" s="29">
        <v>6</v>
      </c>
      <c r="B692" s="123"/>
      <c r="C692" s="123"/>
      <c r="D692" s="128"/>
      <c r="E692" s="128"/>
      <c r="F692" s="129"/>
      <c r="H692" s="29">
        <v>17</v>
      </c>
      <c r="I692" s="29"/>
      <c r="J692" s="29"/>
      <c r="K692" s="29"/>
      <c r="L692" s="123"/>
      <c r="M692" s="123"/>
      <c r="N692" s="128"/>
      <c r="O692" s="128"/>
      <c r="P692" s="129"/>
      <c r="R692" s="29">
        <v>28</v>
      </c>
      <c r="S692" s="123"/>
      <c r="T692" s="123"/>
      <c r="U692" s="128"/>
      <c r="V692" s="128"/>
      <c r="W692" s="129"/>
      <c r="Y692" s="29">
        <v>39</v>
      </c>
      <c r="Z692" s="123"/>
      <c r="AA692" s="123"/>
      <c r="AB692" s="128"/>
      <c r="AC692" s="128"/>
      <c r="AD692" s="129"/>
    </row>
    <row r="693" spans="1:30">
      <c r="A693" s="29">
        <v>7</v>
      </c>
      <c r="B693" s="123"/>
      <c r="C693" s="123"/>
      <c r="D693" s="128"/>
      <c r="E693" s="128"/>
      <c r="F693" s="129"/>
      <c r="H693" s="29">
        <v>18</v>
      </c>
      <c r="I693" s="29"/>
      <c r="J693" s="29"/>
      <c r="K693" s="29"/>
      <c r="L693" s="123"/>
      <c r="M693" s="123"/>
      <c r="N693" s="128"/>
      <c r="O693" s="128"/>
      <c r="P693" s="129"/>
      <c r="R693" s="29">
        <v>29</v>
      </c>
      <c r="S693" s="123"/>
      <c r="T693" s="123"/>
      <c r="U693" s="128"/>
      <c r="V693" s="128"/>
      <c r="W693" s="129"/>
      <c r="Y693" s="29">
        <v>40</v>
      </c>
      <c r="Z693" s="123"/>
      <c r="AA693" s="123"/>
      <c r="AB693" s="128"/>
      <c r="AC693" s="128"/>
      <c r="AD693" s="129"/>
    </row>
    <row r="694" spans="1:30">
      <c r="A694" s="29">
        <v>8</v>
      </c>
      <c r="B694" s="123"/>
      <c r="C694" s="123"/>
      <c r="D694" s="128"/>
      <c r="E694" s="128"/>
      <c r="F694" s="129"/>
      <c r="H694" s="29">
        <v>19</v>
      </c>
      <c r="I694" s="29"/>
      <c r="J694" s="29"/>
      <c r="K694" s="29"/>
      <c r="L694" s="123"/>
      <c r="M694" s="123"/>
      <c r="N694" s="128"/>
      <c r="O694" s="128"/>
      <c r="P694" s="129" t="s">
        <v>9</v>
      </c>
      <c r="R694" s="29">
        <v>30</v>
      </c>
      <c r="S694" s="123"/>
      <c r="T694" s="123"/>
      <c r="U694" s="128"/>
      <c r="V694" s="128"/>
      <c r="W694" s="129" t="s">
        <v>9</v>
      </c>
      <c r="Y694" s="29">
        <v>41</v>
      </c>
      <c r="Z694" s="123"/>
      <c r="AA694" s="123"/>
      <c r="AB694" s="128"/>
      <c r="AC694" s="128"/>
      <c r="AD694" s="129" t="s">
        <v>9</v>
      </c>
    </row>
    <row r="695" spans="1:30">
      <c r="A695" s="29">
        <v>9</v>
      </c>
      <c r="B695" s="123"/>
      <c r="C695" s="123"/>
      <c r="D695" s="128"/>
      <c r="E695" s="128"/>
      <c r="F695" s="129"/>
      <c r="H695" s="29">
        <v>20</v>
      </c>
      <c r="I695" s="29"/>
      <c r="J695" s="29"/>
      <c r="K695" s="29"/>
      <c r="L695" s="123"/>
      <c r="M695" s="123"/>
      <c r="N695" s="128"/>
      <c r="O695" s="128"/>
      <c r="P695" s="129"/>
      <c r="R695" s="29">
        <v>31</v>
      </c>
      <c r="S695" s="123"/>
      <c r="T695" s="123"/>
      <c r="U695" s="128"/>
      <c r="V695" s="128"/>
      <c r="W695" s="129"/>
      <c r="Y695" s="29">
        <v>42</v>
      </c>
      <c r="Z695" s="123"/>
      <c r="AA695" s="123"/>
      <c r="AB695" s="128"/>
      <c r="AC695" s="128"/>
      <c r="AD695" s="129"/>
    </row>
    <row r="696" spans="1:30">
      <c r="A696" s="29">
        <v>10</v>
      </c>
      <c r="B696" s="123"/>
      <c r="C696" s="123"/>
      <c r="D696" s="128"/>
      <c r="E696" s="128"/>
      <c r="F696" s="129"/>
      <c r="H696" s="29">
        <v>21</v>
      </c>
      <c r="I696" s="29"/>
      <c r="J696" s="29"/>
      <c r="K696" s="29"/>
      <c r="L696" s="123"/>
      <c r="M696" s="123"/>
      <c r="N696" s="128"/>
      <c r="O696" s="128"/>
      <c r="P696" s="129"/>
      <c r="R696" s="29">
        <v>32</v>
      </c>
      <c r="S696" s="123"/>
      <c r="T696" s="123"/>
      <c r="U696" s="128"/>
      <c r="V696" s="128"/>
      <c r="W696" s="129"/>
      <c r="Y696" s="29">
        <v>43</v>
      </c>
      <c r="Z696" s="123"/>
      <c r="AA696" s="123"/>
      <c r="AB696" s="128"/>
      <c r="AC696" s="128"/>
      <c r="AD696" s="129"/>
    </row>
    <row r="697" spans="1:30" ht="13.5" thickBot="1">
      <c r="A697" s="30">
        <v>11</v>
      </c>
      <c r="B697" s="130"/>
      <c r="C697" s="130"/>
      <c r="D697" s="128"/>
      <c r="E697" s="128"/>
      <c r="F697" s="131"/>
      <c r="H697" s="29">
        <v>22</v>
      </c>
      <c r="I697" s="29"/>
      <c r="J697" s="29"/>
      <c r="K697" s="29"/>
      <c r="L697" s="123"/>
      <c r="M697" s="123"/>
      <c r="N697" s="130"/>
      <c r="O697" s="128"/>
      <c r="P697" s="129"/>
      <c r="R697" s="29">
        <v>33</v>
      </c>
      <c r="S697" s="130"/>
      <c r="T697" s="130"/>
      <c r="U697" s="130"/>
      <c r="V697" s="128"/>
      <c r="W697" s="131"/>
      <c r="Y697" s="31"/>
      <c r="Z697" s="33" t="s">
        <v>3</v>
      </c>
      <c r="AA697" s="34"/>
      <c r="AB697" s="34"/>
      <c r="AC697" s="34"/>
      <c r="AD697" s="35">
        <f>SUM(F687:F697)+SUM(P687:P697)+SUM(AD687:AD696)+SUM(W687:W697)</f>
        <v>0</v>
      </c>
    </row>
    <row r="698" spans="1:30">
      <c r="L698" s="3"/>
    </row>
    <row r="699" spans="1:30">
      <c r="L699" s="3"/>
    </row>
    <row r="700" spans="1:30">
      <c r="L700" s="3"/>
    </row>
    <row r="701" spans="1:30">
      <c r="L701" s="3"/>
    </row>
    <row r="702" spans="1:30">
      <c r="L702" s="3"/>
    </row>
    <row r="703" spans="1:30">
      <c r="L703" s="3"/>
    </row>
    <row r="704" spans="1:30" ht="13.5" thickBot="1">
      <c r="L704" s="3"/>
    </row>
    <row r="705" spans="1:30" ht="12.75" customHeight="1">
      <c r="A705" s="24">
        <v>33</v>
      </c>
      <c r="B705" s="25"/>
      <c r="C705" s="523" t="s">
        <v>30</v>
      </c>
      <c r="D705" s="523" t="s">
        <v>139</v>
      </c>
      <c r="E705" s="523" t="s">
        <v>27</v>
      </c>
      <c r="F705" s="523" t="s">
        <v>13</v>
      </c>
      <c r="H705" s="24"/>
      <c r="I705" s="25"/>
      <c r="J705" s="25"/>
      <c r="K705" s="25"/>
      <c r="L705" s="25"/>
      <c r="M705" s="523" t="s">
        <v>30</v>
      </c>
      <c r="N705" s="523" t="s">
        <v>139</v>
      </c>
      <c r="O705" s="523" t="s">
        <v>27</v>
      </c>
      <c r="P705" s="523" t="s">
        <v>13</v>
      </c>
      <c r="R705" s="24">
        <v>33</v>
      </c>
      <c r="S705" s="25"/>
      <c r="T705" s="523" t="s">
        <v>30</v>
      </c>
      <c r="U705" s="523" t="s">
        <v>139</v>
      </c>
      <c r="V705" s="523" t="s">
        <v>27</v>
      </c>
      <c r="W705" s="523" t="s">
        <v>13</v>
      </c>
      <c r="Y705" s="24"/>
      <c r="Z705" s="25"/>
      <c r="AA705" s="523" t="s">
        <v>30</v>
      </c>
      <c r="AB705" s="523" t="s">
        <v>139</v>
      </c>
      <c r="AC705" s="523" t="s">
        <v>27</v>
      </c>
      <c r="AD705" s="523" t="s">
        <v>13</v>
      </c>
    </row>
    <row r="706" spans="1:30" ht="38.25">
      <c r="A706" s="26" t="s">
        <v>7</v>
      </c>
      <c r="B706" s="50" t="str">
        <f>+"מספר אסמכתא "&amp;B35&amp;"         חזרה לטבלה "</f>
        <v xml:space="preserve">מספר אסמכתא          חזרה לטבלה </v>
      </c>
      <c r="C706" s="524"/>
      <c r="D706" s="524"/>
      <c r="E706" s="524"/>
      <c r="F706" s="524"/>
      <c r="H706" s="26" t="s">
        <v>19</v>
      </c>
      <c r="I706" s="28"/>
      <c r="J706" s="28"/>
      <c r="K706" s="28"/>
      <c r="L706" s="50" t="str">
        <f>+"מספר אסמכתא "&amp;B35&amp;"         חזרה לטבלה "</f>
        <v xml:space="preserve">מספר אסמכתא          חזרה לטבלה </v>
      </c>
      <c r="M706" s="524"/>
      <c r="N706" s="524"/>
      <c r="O706" s="524"/>
      <c r="P706" s="524"/>
      <c r="R706" s="26" t="s">
        <v>7</v>
      </c>
      <c r="S706" s="50" t="str">
        <f>+"מספר אסמכתא "&amp;B35&amp;"         חזרה לטבלה "</f>
        <v xml:space="preserve">מספר אסמכתא          חזרה לטבלה </v>
      </c>
      <c r="T706" s="524"/>
      <c r="U706" s="524"/>
      <c r="V706" s="524"/>
      <c r="W706" s="524"/>
      <c r="Y706" s="26" t="s">
        <v>19</v>
      </c>
      <c r="Z706" s="50" t="str">
        <f>+"מספר אסמכתא "&amp;B35&amp;"         חזרה לטבלה "</f>
        <v xml:space="preserve">מספר אסמכתא          חזרה לטבלה </v>
      </c>
      <c r="AA706" s="524"/>
      <c r="AB706" s="524"/>
      <c r="AC706" s="524"/>
      <c r="AD706" s="524"/>
    </row>
    <row r="707" spans="1:30">
      <c r="A707" s="29">
        <v>1</v>
      </c>
      <c r="B707" s="123"/>
      <c r="C707" s="123"/>
      <c r="D707" s="128"/>
      <c r="E707" s="128"/>
      <c r="F707" s="129"/>
      <c r="H707" s="29">
        <v>12</v>
      </c>
      <c r="I707" s="29"/>
      <c r="J707" s="29"/>
      <c r="K707" s="29"/>
      <c r="L707" s="123"/>
      <c r="M707" s="123"/>
      <c r="N707" s="128"/>
      <c r="O707" s="128"/>
      <c r="P707" s="129" t="s">
        <v>9</v>
      </c>
      <c r="R707" s="29">
        <v>23</v>
      </c>
      <c r="S707" s="123"/>
      <c r="T707" s="123"/>
      <c r="U707" s="128"/>
      <c r="V707" s="128"/>
      <c r="W707" s="129"/>
      <c r="Y707" s="29">
        <v>34</v>
      </c>
      <c r="Z707" s="123"/>
      <c r="AA707" s="123"/>
      <c r="AB707" s="128"/>
      <c r="AC707" s="128"/>
      <c r="AD707" s="129" t="s">
        <v>9</v>
      </c>
    </row>
    <row r="708" spans="1:30">
      <c r="A708" s="29">
        <v>2</v>
      </c>
      <c r="B708" s="123"/>
      <c r="C708" s="123"/>
      <c r="D708" s="128"/>
      <c r="E708" s="128"/>
      <c r="F708" s="129"/>
      <c r="H708" s="29">
        <v>13</v>
      </c>
      <c r="I708" s="29"/>
      <c r="J708" s="29"/>
      <c r="K708" s="29"/>
      <c r="L708" s="123"/>
      <c r="M708" s="123"/>
      <c r="N708" s="128"/>
      <c r="O708" s="128"/>
      <c r="P708" s="129"/>
      <c r="R708" s="29">
        <v>24</v>
      </c>
      <c r="S708" s="123"/>
      <c r="T708" s="123"/>
      <c r="U708" s="128"/>
      <c r="V708" s="128"/>
      <c r="W708" s="129"/>
      <c r="Y708" s="29">
        <v>35</v>
      </c>
      <c r="Z708" s="123"/>
      <c r="AA708" s="123"/>
      <c r="AB708" s="128"/>
      <c r="AC708" s="128"/>
      <c r="AD708" s="129"/>
    </row>
    <row r="709" spans="1:30">
      <c r="A709" s="29">
        <v>3</v>
      </c>
      <c r="B709" s="123"/>
      <c r="C709" s="123"/>
      <c r="D709" s="128"/>
      <c r="E709" s="128"/>
      <c r="F709" s="129"/>
      <c r="H709" s="29">
        <v>14</v>
      </c>
      <c r="I709" s="29"/>
      <c r="J709" s="29"/>
      <c r="K709" s="29"/>
      <c r="L709" s="123"/>
      <c r="M709" s="123"/>
      <c r="N709" s="128"/>
      <c r="O709" s="128"/>
      <c r="P709" s="129"/>
      <c r="R709" s="29">
        <v>25</v>
      </c>
      <c r="S709" s="123"/>
      <c r="T709" s="123"/>
      <c r="U709" s="128"/>
      <c r="V709" s="128"/>
      <c r="W709" s="129" t="s">
        <v>9</v>
      </c>
      <c r="Y709" s="29">
        <v>36</v>
      </c>
      <c r="Z709" s="123"/>
      <c r="AA709" s="123"/>
      <c r="AB709" s="128"/>
      <c r="AC709" s="128"/>
      <c r="AD709" s="129"/>
    </row>
    <row r="710" spans="1:30">
      <c r="A710" s="29">
        <v>4</v>
      </c>
      <c r="B710" s="123"/>
      <c r="C710" s="123"/>
      <c r="D710" s="128"/>
      <c r="E710" s="128"/>
      <c r="F710" s="129"/>
      <c r="H710" s="29">
        <v>15</v>
      </c>
      <c r="I710" s="29"/>
      <c r="J710" s="29"/>
      <c r="K710" s="29"/>
      <c r="L710" s="123"/>
      <c r="M710" s="123"/>
      <c r="N710" s="128"/>
      <c r="O710" s="128"/>
      <c r="P710" s="129"/>
      <c r="R710" s="29">
        <v>26</v>
      </c>
      <c r="S710" s="123"/>
      <c r="T710" s="123"/>
      <c r="U710" s="128"/>
      <c r="V710" s="128"/>
      <c r="W710" s="129"/>
      <c r="Y710" s="29">
        <v>37</v>
      </c>
      <c r="Z710" s="123"/>
      <c r="AA710" s="123"/>
      <c r="AB710" s="128"/>
      <c r="AC710" s="128"/>
      <c r="AD710" s="129"/>
    </row>
    <row r="711" spans="1:30">
      <c r="A711" s="29">
        <v>5</v>
      </c>
      <c r="B711" s="123"/>
      <c r="C711" s="123"/>
      <c r="D711" s="128"/>
      <c r="E711" s="128"/>
      <c r="F711" s="129"/>
      <c r="H711" s="29">
        <v>16</v>
      </c>
      <c r="I711" s="29"/>
      <c r="J711" s="29"/>
      <c r="K711" s="29"/>
      <c r="L711" s="123"/>
      <c r="M711" s="123"/>
      <c r="N711" s="128"/>
      <c r="O711" s="128"/>
      <c r="P711" s="129" t="s">
        <v>9</v>
      </c>
      <c r="R711" s="29">
        <v>27</v>
      </c>
      <c r="S711" s="123"/>
      <c r="T711" s="123"/>
      <c r="U711" s="128"/>
      <c r="V711" s="128"/>
      <c r="W711" s="129" t="s">
        <v>9</v>
      </c>
      <c r="Y711" s="29">
        <v>38</v>
      </c>
      <c r="Z711" s="123"/>
      <c r="AA711" s="123"/>
      <c r="AB711" s="128"/>
      <c r="AC711" s="128"/>
      <c r="AD711" s="129" t="s">
        <v>9</v>
      </c>
    </row>
    <row r="712" spans="1:30">
      <c r="A712" s="29">
        <v>6</v>
      </c>
      <c r="B712" s="123"/>
      <c r="C712" s="123"/>
      <c r="D712" s="128"/>
      <c r="E712" s="128"/>
      <c r="F712" s="129"/>
      <c r="H712" s="29">
        <v>17</v>
      </c>
      <c r="I712" s="29"/>
      <c r="J712" s="29"/>
      <c r="K712" s="29"/>
      <c r="L712" s="123"/>
      <c r="M712" s="123"/>
      <c r="N712" s="128"/>
      <c r="O712" s="128"/>
      <c r="P712" s="129"/>
      <c r="R712" s="29">
        <v>28</v>
      </c>
      <c r="S712" s="123"/>
      <c r="T712" s="123"/>
      <c r="U712" s="128"/>
      <c r="V712" s="128"/>
      <c r="W712" s="129"/>
      <c r="Y712" s="29">
        <v>39</v>
      </c>
      <c r="Z712" s="123"/>
      <c r="AA712" s="123"/>
      <c r="AB712" s="128"/>
      <c r="AC712" s="128"/>
      <c r="AD712" s="129"/>
    </row>
    <row r="713" spans="1:30">
      <c r="A713" s="29">
        <v>7</v>
      </c>
      <c r="B713" s="123"/>
      <c r="C713" s="123"/>
      <c r="D713" s="128"/>
      <c r="E713" s="128"/>
      <c r="F713" s="129"/>
      <c r="H713" s="29">
        <v>18</v>
      </c>
      <c r="I713" s="29"/>
      <c r="J713" s="29"/>
      <c r="K713" s="29"/>
      <c r="L713" s="123"/>
      <c r="M713" s="123"/>
      <c r="N713" s="128"/>
      <c r="O713" s="128"/>
      <c r="P713" s="129"/>
      <c r="R713" s="29">
        <v>29</v>
      </c>
      <c r="S713" s="123"/>
      <c r="T713" s="123"/>
      <c r="U713" s="128"/>
      <c r="V713" s="128"/>
      <c r="W713" s="129"/>
      <c r="Y713" s="29">
        <v>40</v>
      </c>
      <c r="Z713" s="123"/>
      <c r="AA713" s="123"/>
      <c r="AB713" s="128"/>
      <c r="AC713" s="128"/>
      <c r="AD713" s="129"/>
    </row>
    <row r="714" spans="1:30">
      <c r="A714" s="29">
        <v>8</v>
      </c>
      <c r="B714" s="123"/>
      <c r="C714" s="123"/>
      <c r="D714" s="128"/>
      <c r="E714" s="128"/>
      <c r="F714" s="129"/>
      <c r="H714" s="29">
        <v>19</v>
      </c>
      <c r="I714" s="29"/>
      <c r="J714" s="29"/>
      <c r="K714" s="29"/>
      <c r="L714" s="123"/>
      <c r="M714" s="123"/>
      <c r="N714" s="128"/>
      <c r="O714" s="128"/>
      <c r="P714" s="129" t="s">
        <v>9</v>
      </c>
      <c r="R714" s="29">
        <v>30</v>
      </c>
      <c r="S714" s="123"/>
      <c r="T714" s="123"/>
      <c r="U714" s="128"/>
      <c r="V714" s="128"/>
      <c r="W714" s="129" t="s">
        <v>9</v>
      </c>
      <c r="Y714" s="29">
        <v>41</v>
      </c>
      <c r="Z714" s="123"/>
      <c r="AA714" s="123"/>
      <c r="AB714" s="128"/>
      <c r="AC714" s="128"/>
      <c r="AD714" s="129" t="s">
        <v>9</v>
      </c>
    </row>
    <row r="715" spans="1:30">
      <c r="A715" s="29">
        <v>9</v>
      </c>
      <c r="B715" s="123"/>
      <c r="C715" s="123"/>
      <c r="D715" s="128"/>
      <c r="E715" s="128"/>
      <c r="F715" s="129"/>
      <c r="H715" s="29">
        <v>20</v>
      </c>
      <c r="I715" s="29"/>
      <c r="J715" s="29"/>
      <c r="K715" s="29"/>
      <c r="L715" s="123"/>
      <c r="M715" s="123"/>
      <c r="N715" s="128"/>
      <c r="O715" s="128"/>
      <c r="P715" s="129"/>
      <c r="R715" s="29">
        <v>31</v>
      </c>
      <c r="S715" s="123"/>
      <c r="T715" s="123"/>
      <c r="U715" s="128"/>
      <c r="V715" s="128"/>
      <c r="W715" s="129"/>
      <c r="Y715" s="29">
        <v>42</v>
      </c>
      <c r="Z715" s="123"/>
      <c r="AA715" s="123"/>
      <c r="AB715" s="128"/>
      <c r="AC715" s="128"/>
      <c r="AD715" s="129"/>
    </row>
    <row r="716" spans="1:30">
      <c r="A716" s="29">
        <v>10</v>
      </c>
      <c r="B716" s="123"/>
      <c r="C716" s="123"/>
      <c r="D716" s="128"/>
      <c r="E716" s="128"/>
      <c r="F716" s="129"/>
      <c r="H716" s="29">
        <v>21</v>
      </c>
      <c r="I716" s="29"/>
      <c r="J716" s="29"/>
      <c r="K716" s="29"/>
      <c r="L716" s="123"/>
      <c r="M716" s="123"/>
      <c r="N716" s="128"/>
      <c r="O716" s="128"/>
      <c r="P716" s="129"/>
      <c r="R716" s="29">
        <v>32</v>
      </c>
      <c r="S716" s="123"/>
      <c r="T716" s="123"/>
      <c r="U716" s="128"/>
      <c r="V716" s="128"/>
      <c r="W716" s="129"/>
      <c r="Y716" s="29">
        <v>43</v>
      </c>
      <c r="Z716" s="123"/>
      <c r="AA716" s="123"/>
      <c r="AB716" s="128"/>
      <c r="AC716" s="128"/>
      <c r="AD716" s="129"/>
    </row>
    <row r="717" spans="1:30" ht="13.5" thickBot="1">
      <c r="A717" s="30">
        <v>11</v>
      </c>
      <c r="B717" s="130"/>
      <c r="C717" s="130"/>
      <c r="D717" s="128"/>
      <c r="E717" s="128"/>
      <c r="F717" s="131"/>
      <c r="H717" s="29">
        <v>22</v>
      </c>
      <c r="I717" s="29"/>
      <c r="J717" s="29"/>
      <c r="K717" s="29"/>
      <c r="L717" s="123"/>
      <c r="M717" s="123"/>
      <c r="N717" s="130"/>
      <c r="O717" s="128"/>
      <c r="P717" s="129"/>
      <c r="R717" s="29">
        <v>33</v>
      </c>
      <c r="S717" s="130"/>
      <c r="T717" s="130"/>
      <c r="U717" s="130"/>
      <c r="V717" s="128"/>
      <c r="W717" s="131"/>
      <c r="Y717" s="31"/>
      <c r="Z717" s="33" t="s">
        <v>3</v>
      </c>
      <c r="AA717" s="34"/>
      <c r="AB717" s="34"/>
      <c r="AC717" s="34"/>
      <c r="AD717" s="35">
        <f>SUM(F707:F717)+SUM(P707:P717)+SUM(AD707:AD716)+SUM(W707:W717)</f>
        <v>0</v>
      </c>
    </row>
    <row r="718" spans="1:30">
      <c r="L718" s="3"/>
    </row>
    <row r="719" spans="1:30">
      <c r="L719" s="3"/>
    </row>
    <row r="720" spans="1:30">
      <c r="L720" s="3"/>
    </row>
    <row r="721" spans="1:30">
      <c r="L721" s="3"/>
    </row>
    <row r="722" spans="1:30">
      <c r="L722" s="3"/>
    </row>
    <row r="723" spans="1:30">
      <c r="L723" s="3"/>
    </row>
    <row r="724" spans="1:30" ht="13.5" thickBot="1">
      <c r="L724" s="3"/>
    </row>
    <row r="725" spans="1:30" ht="12.75" customHeight="1">
      <c r="A725" s="24">
        <v>34</v>
      </c>
      <c r="B725" s="25"/>
      <c r="C725" s="523" t="s">
        <v>30</v>
      </c>
      <c r="D725" s="523" t="s">
        <v>139</v>
      </c>
      <c r="E725" s="523" t="s">
        <v>27</v>
      </c>
      <c r="F725" s="523" t="s">
        <v>13</v>
      </c>
      <c r="H725" s="24"/>
      <c r="I725" s="25"/>
      <c r="J725" s="25"/>
      <c r="K725" s="25"/>
      <c r="L725" s="25"/>
      <c r="M725" s="523" t="s">
        <v>30</v>
      </c>
      <c r="N725" s="523" t="s">
        <v>139</v>
      </c>
      <c r="O725" s="523" t="s">
        <v>27</v>
      </c>
      <c r="P725" s="523" t="s">
        <v>13</v>
      </c>
      <c r="R725" s="24">
        <v>34</v>
      </c>
      <c r="S725" s="25"/>
      <c r="T725" s="523" t="s">
        <v>30</v>
      </c>
      <c r="U725" s="523" t="s">
        <v>139</v>
      </c>
      <c r="V725" s="523" t="s">
        <v>27</v>
      </c>
      <c r="W725" s="523" t="s">
        <v>13</v>
      </c>
      <c r="Y725" s="24"/>
      <c r="Z725" s="25"/>
      <c r="AA725" s="523" t="s">
        <v>30</v>
      </c>
      <c r="AB725" s="523" t="s">
        <v>139</v>
      </c>
      <c r="AC725" s="523" t="s">
        <v>27</v>
      </c>
      <c r="AD725" s="523" t="s">
        <v>13</v>
      </c>
    </row>
    <row r="726" spans="1:30" ht="38.25">
      <c r="A726" s="26" t="s">
        <v>7</v>
      </c>
      <c r="B726" s="50" t="str">
        <f>+"מספר אסמכתא "&amp;B36&amp;"         חזרה לטבלה "</f>
        <v xml:space="preserve">מספר אסמכתא          חזרה לטבלה </v>
      </c>
      <c r="C726" s="524"/>
      <c r="D726" s="524"/>
      <c r="E726" s="524"/>
      <c r="F726" s="524"/>
      <c r="H726" s="26" t="s">
        <v>19</v>
      </c>
      <c r="I726" s="28"/>
      <c r="J726" s="28"/>
      <c r="K726" s="28"/>
      <c r="L726" s="50" t="str">
        <f>+"מספר אסמכתא "&amp;B36&amp;"         חזרה לטבלה "</f>
        <v xml:space="preserve">מספר אסמכתא          חזרה לטבלה </v>
      </c>
      <c r="M726" s="524"/>
      <c r="N726" s="524"/>
      <c r="O726" s="524"/>
      <c r="P726" s="524"/>
      <c r="R726" s="26" t="s">
        <v>7</v>
      </c>
      <c r="S726" s="50" t="str">
        <f>+"מספר אסמכתא "&amp;B36&amp;"         חזרה לטבלה "</f>
        <v xml:space="preserve">מספר אסמכתא          חזרה לטבלה </v>
      </c>
      <c r="T726" s="524"/>
      <c r="U726" s="524"/>
      <c r="V726" s="524"/>
      <c r="W726" s="524"/>
      <c r="Y726" s="26" t="s">
        <v>19</v>
      </c>
      <c r="Z726" s="50" t="str">
        <f>+"מספר אסמכתא "&amp;B36&amp;"         חזרה לטבלה "</f>
        <v xml:space="preserve">מספר אסמכתא          חזרה לטבלה </v>
      </c>
      <c r="AA726" s="524"/>
      <c r="AB726" s="524"/>
      <c r="AC726" s="524"/>
      <c r="AD726" s="524"/>
    </row>
    <row r="727" spans="1:30">
      <c r="A727" s="29">
        <v>1</v>
      </c>
      <c r="B727" s="123"/>
      <c r="C727" s="123"/>
      <c r="D727" s="128"/>
      <c r="E727" s="128"/>
      <c r="F727" s="129"/>
      <c r="H727" s="29">
        <v>12</v>
      </c>
      <c r="I727" s="29"/>
      <c r="J727" s="29"/>
      <c r="K727" s="29"/>
      <c r="L727" s="123"/>
      <c r="M727" s="123"/>
      <c r="N727" s="128"/>
      <c r="O727" s="128"/>
      <c r="P727" s="129" t="s">
        <v>9</v>
      </c>
      <c r="R727" s="29">
        <v>23</v>
      </c>
      <c r="S727" s="123"/>
      <c r="T727" s="123"/>
      <c r="U727" s="128"/>
      <c r="V727" s="128"/>
      <c r="W727" s="129"/>
      <c r="Y727" s="29">
        <v>34</v>
      </c>
      <c r="Z727" s="123"/>
      <c r="AA727" s="123"/>
      <c r="AB727" s="128"/>
      <c r="AC727" s="128"/>
      <c r="AD727" s="129"/>
    </row>
    <row r="728" spans="1:30">
      <c r="A728" s="29">
        <v>2</v>
      </c>
      <c r="B728" s="123"/>
      <c r="C728" s="123"/>
      <c r="D728" s="128"/>
      <c r="E728" s="128"/>
      <c r="F728" s="129"/>
      <c r="H728" s="29">
        <v>13</v>
      </c>
      <c r="I728" s="29"/>
      <c r="J728" s="29"/>
      <c r="K728" s="29"/>
      <c r="L728" s="123"/>
      <c r="M728" s="123"/>
      <c r="N728" s="128"/>
      <c r="O728" s="128"/>
      <c r="P728" s="129"/>
      <c r="R728" s="29">
        <v>24</v>
      </c>
      <c r="S728" s="123"/>
      <c r="T728" s="123"/>
      <c r="U728" s="128"/>
      <c r="V728" s="128"/>
      <c r="W728" s="129"/>
      <c r="Y728" s="29">
        <v>35</v>
      </c>
      <c r="Z728" s="123"/>
      <c r="AA728" s="123"/>
      <c r="AB728" s="128"/>
      <c r="AC728" s="128"/>
      <c r="AD728" s="129"/>
    </row>
    <row r="729" spans="1:30">
      <c r="A729" s="29">
        <v>3</v>
      </c>
      <c r="B729" s="123"/>
      <c r="C729" s="123"/>
      <c r="D729" s="128"/>
      <c r="E729" s="128"/>
      <c r="F729" s="129"/>
      <c r="H729" s="29">
        <v>14</v>
      </c>
      <c r="I729" s="29"/>
      <c r="J729" s="29"/>
      <c r="K729" s="29"/>
      <c r="L729" s="123"/>
      <c r="M729" s="123"/>
      <c r="N729" s="128"/>
      <c r="O729" s="128"/>
      <c r="P729" s="129"/>
      <c r="R729" s="29">
        <v>25</v>
      </c>
      <c r="S729" s="123"/>
      <c r="T729" s="123"/>
      <c r="U729" s="128"/>
      <c r="V729" s="128"/>
      <c r="W729" s="129" t="s">
        <v>9</v>
      </c>
      <c r="Y729" s="29">
        <v>36</v>
      </c>
      <c r="Z729" s="123"/>
      <c r="AA729" s="123"/>
      <c r="AB729" s="128"/>
      <c r="AC729" s="128"/>
      <c r="AD729" s="129"/>
    </row>
    <row r="730" spans="1:30">
      <c r="A730" s="29">
        <v>4</v>
      </c>
      <c r="B730" s="123"/>
      <c r="C730" s="123"/>
      <c r="D730" s="128"/>
      <c r="E730" s="128"/>
      <c r="F730" s="129"/>
      <c r="H730" s="29">
        <v>15</v>
      </c>
      <c r="I730" s="29"/>
      <c r="J730" s="29"/>
      <c r="K730" s="29"/>
      <c r="L730" s="123"/>
      <c r="M730" s="123"/>
      <c r="N730" s="128"/>
      <c r="O730" s="128"/>
      <c r="P730" s="129"/>
      <c r="R730" s="29">
        <v>26</v>
      </c>
      <c r="S730" s="123"/>
      <c r="T730" s="123"/>
      <c r="U730" s="128"/>
      <c r="V730" s="128"/>
      <c r="W730" s="129"/>
      <c r="Y730" s="29">
        <v>37</v>
      </c>
      <c r="Z730" s="123"/>
      <c r="AA730" s="123"/>
      <c r="AB730" s="128"/>
      <c r="AC730" s="128"/>
      <c r="AD730" s="129"/>
    </row>
    <row r="731" spans="1:30">
      <c r="A731" s="29">
        <v>5</v>
      </c>
      <c r="B731" s="123"/>
      <c r="C731" s="123"/>
      <c r="D731" s="128"/>
      <c r="E731" s="128"/>
      <c r="F731" s="129"/>
      <c r="H731" s="29">
        <v>16</v>
      </c>
      <c r="I731" s="29"/>
      <c r="J731" s="29"/>
      <c r="K731" s="29"/>
      <c r="L731" s="123"/>
      <c r="M731" s="123"/>
      <c r="N731" s="128"/>
      <c r="O731" s="128"/>
      <c r="P731" s="129" t="s">
        <v>9</v>
      </c>
      <c r="R731" s="29">
        <v>27</v>
      </c>
      <c r="S731" s="123"/>
      <c r="T731" s="123"/>
      <c r="U731" s="128"/>
      <c r="V731" s="128"/>
      <c r="W731" s="129"/>
      <c r="Y731" s="29">
        <v>38</v>
      </c>
      <c r="Z731" s="123"/>
      <c r="AA731" s="123"/>
      <c r="AB731" s="128"/>
      <c r="AC731" s="128"/>
      <c r="AD731" s="129" t="s">
        <v>9</v>
      </c>
    </row>
    <row r="732" spans="1:30">
      <c r="A732" s="29">
        <v>6</v>
      </c>
      <c r="B732" s="123"/>
      <c r="C732" s="123"/>
      <c r="D732" s="128"/>
      <c r="E732" s="128"/>
      <c r="F732" s="129"/>
      <c r="H732" s="29">
        <v>17</v>
      </c>
      <c r="I732" s="29"/>
      <c r="J732" s="29"/>
      <c r="K732" s="29"/>
      <c r="L732" s="123"/>
      <c r="M732" s="123"/>
      <c r="N732" s="128"/>
      <c r="O732" s="128"/>
      <c r="P732" s="129"/>
      <c r="R732" s="29">
        <v>28</v>
      </c>
      <c r="S732" s="123"/>
      <c r="T732" s="123"/>
      <c r="U732" s="128"/>
      <c r="V732" s="128"/>
      <c r="W732" s="129"/>
      <c r="Y732" s="29">
        <v>39</v>
      </c>
      <c r="Z732" s="123"/>
      <c r="AA732" s="123"/>
      <c r="AB732" s="128"/>
      <c r="AC732" s="128"/>
      <c r="AD732" s="129"/>
    </row>
    <row r="733" spans="1:30">
      <c r="A733" s="29">
        <v>7</v>
      </c>
      <c r="B733" s="123"/>
      <c r="C733" s="123"/>
      <c r="D733" s="128"/>
      <c r="E733" s="128"/>
      <c r="F733" s="129"/>
      <c r="H733" s="29">
        <v>18</v>
      </c>
      <c r="I733" s="29"/>
      <c r="J733" s="29"/>
      <c r="K733" s="29"/>
      <c r="L733" s="123"/>
      <c r="M733" s="123"/>
      <c r="N733" s="128"/>
      <c r="O733" s="128"/>
      <c r="P733" s="129"/>
      <c r="R733" s="29">
        <v>29</v>
      </c>
      <c r="S733" s="123"/>
      <c r="T733" s="123"/>
      <c r="U733" s="128"/>
      <c r="V733" s="128"/>
      <c r="W733" s="129"/>
      <c r="Y733" s="29">
        <v>40</v>
      </c>
      <c r="Z733" s="123"/>
      <c r="AA733" s="123"/>
      <c r="AB733" s="128"/>
      <c r="AC733" s="128"/>
      <c r="AD733" s="129"/>
    </row>
    <row r="734" spans="1:30">
      <c r="A734" s="29">
        <v>8</v>
      </c>
      <c r="B734" s="123"/>
      <c r="C734" s="123"/>
      <c r="D734" s="128"/>
      <c r="E734" s="128"/>
      <c r="F734" s="129"/>
      <c r="H734" s="29">
        <v>19</v>
      </c>
      <c r="I734" s="29"/>
      <c r="J734" s="29"/>
      <c r="K734" s="29"/>
      <c r="L734" s="123"/>
      <c r="M734" s="123"/>
      <c r="N734" s="128"/>
      <c r="O734" s="128"/>
      <c r="P734" s="129" t="s">
        <v>9</v>
      </c>
      <c r="R734" s="29">
        <v>30</v>
      </c>
      <c r="S734" s="123"/>
      <c r="T734" s="123"/>
      <c r="U734" s="128"/>
      <c r="V734" s="128"/>
      <c r="W734" s="129"/>
      <c r="Y734" s="29">
        <v>41</v>
      </c>
      <c r="Z734" s="123"/>
      <c r="AA734" s="123"/>
      <c r="AB734" s="128"/>
      <c r="AC734" s="128"/>
      <c r="AD734" s="129" t="s">
        <v>9</v>
      </c>
    </row>
    <row r="735" spans="1:30">
      <c r="A735" s="29">
        <v>9</v>
      </c>
      <c r="B735" s="123"/>
      <c r="C735" s="123"/>
      <c r="D735" s="128"/>
      <c r="E735" s="128"/>
      <c r="F735" s="129"/>
      <c r="H735" s="29">
        <v>20</v>
      </c>
      <c r="I735" s="29"/>
      <c r="J735" s="29"/>
      <c r="K735" s="29"/>
      <c r="L735" s="123"/>
      <c r="M735" s="123"/>
      <c r="N735" s="128"/>
      <c r="O735" s="128"/>
      <c r="P735" s="129"/>
      <c r="R735" s="29">
        <v>31</v>
      </c>
      <c r="S735" s="123"/>
      <c r="T735" s="123"/>
      <c r="U735" s="128"/>
      <c r="V735" s="128"/>
      <c r="W735" s="129"/>
      <c r="Y735" s="29">
        <v>42</v>
      </c>
      <c r="Z735" s="123"/>
      <c r="AA735" s="123"/>
      <c r="AB735" s="128"/>
      <c r="AC735" s="128"/>
      <c r="AD735" s="129"/>
    </row>
    <row r="736" spans="1:30">
      <c r="A736" s="29">
        <v>10</v>
      </c>
      <c r="B736" s="123"/>
      <c r="C736" s="123"/>
      <c r="D736" s="128"/>
      <c r="E736" s="128"/>
      <c r="F736" s="129"/>
      <c r="H736" s="29">
        <v>21</v>
      </c>
      <c r="I736" s="29"/>
      <c r="J736" s="29"/>
      <c r="K736" s="29"/>
      <c r="L736" s="123"/>
      <c r="M736" s="123"/>
      <c r="N736" s="128"/>
      <c r="O736" s="128"/>
      <c r="P736" s="129"/>
      <c r="R736" s="29">
        <v>32</v>
      </c>
      <c r="S736" s="123"/>
      <c r="T736" s="123"/>
      <c r="U736" s="128"/>
      <c r="V736" s="128"/>
      <c r="W736" s="129"/>
      <c r="Y736" s="29">
        <v>43</v>
      </c>
      <c r="Z736" s="123"/>
      <c r="AA736" s="123"/>
      <c r="AB736" s="128"/>
      <c r="AC736" s="128"/>
      <c r="AD736" s="129"/>
    </row>
    <row r="737" spans="1:30" ht="13.5" thickBot="1">
      <c r="A737" s="30">
        <v>11</v>
      </c>
      <c r="B737" s="130"/>
      <c r="C737" s="130"/>
      <c r="D737" s="128"/>
      <c r="E737" s="128"/>
      <c r="F737" s="131"/>
      <c r="H737" s="29">
        <v>22</v>
      </c>
      <c r="I737" s="29"/>
      <c r="J737" s="29"/>
      <c r="K737" s="29"/>
      <c r="L737" s="123"/>
      <c r="M737" s="123"/>
      <c r="N737" s="130"/>
      <c r="O737" s="128"/>
      <c r="P737" s="129"/>
      <c r="R737" s="29">
        <v>33</v>
      </c>
      <c r="S737" s="130"/>
      <c r="T737" s="130"/>
      <c r="U737" s="130"/>
      <c r="V737" s="128"/>
      <c r="W737" s="131"/>
      <c r="Y737" s="31"/>
      <c r="Z737" s="33" t="s">
        <v>3</v>
      </c>
      <c r="AA737" s="34"/>
      <c r="AB737" s="34"/>
      <c r="AC737" s="34"/>
      <c r="AD737" s="35">
        <f>SUM(F727:F737)+SUM(P727:P737)+SUM(AD727:AD736)+SUM(W727:W737)</f>
        <v>0</v>
      </c>
    </row>
    <row r="738" spans="1:30">
      <c r="L738" s="3"/>
    </row>
    <row r="739" spans="1:30">
      <c r="L739" s="3"/>
    </row>
    <row r="740" spans="1:30">
      <c r="L740" s="3"/>
    </row>
    <row r="741" spans="1:30">
      <c r="L741" s="3"/>
    </row>
    <row r="742" spans="1:30">
      <c r="L742" s="3"/>
    </row>
    <row r="743" spans="1:30">
      <c r="L743" s="3"/>
    </row>
    <row r="744" spans="1:30" ht="13.5" thickBot="1">
      <c r="L744" s="3"/>
    </row>
    <row r="745" spans="1:30" ht="12.75" customHeight="1">
      <c r="A745" s="24">
        <v>35</v>
      </c>
      <c r="B745" s="25"/>
      <c r="C745" s="523" t="s">
        <v>30</v>
      </c>
      <c r="D745" s="523" t="s">
        <v>139</v>
      </c>
      <c r="E745" s="523" t="s">
        <v>27</v>
      </c>
      <c r="F745" s="523" t="s">
        <v>13</v>
      </c>
      <c r="H745" s="24"/>
      <c r="I745" s="25"/>
      <c r="J745" s="25"/>
      <c r="K745" s="25"/>
      <c r="L745" s="25"/>
      <c r="M745" s="523" t="s">
        <v>30</v>
      </c>
      <c r="N745" s="523" t="s">
        <v>139</v>
      </c>
      <c r="O745" s="523" t="s">
        <v>27</v>
      </c>
      <c r="P745" s="523" t="s">
        <v>13</v>
      </c>
      <c r="R745" s="24">
        <v>35</v>
      </c>
      <c r="S745" s="25"/>
      <c r="T745" s="523" t="s">
        <v>30</v>
      </c>
      <c r="U745" s="523" t="s">
        <v>139</v>
      </c>
      <c r="V745" s="523" t="s">
        <v>27</v>
      </c>
      <c r="W745" s="523" t="s">
        <v>13</v>
      </c>
      <c r="Y745" s="24"/>
      <c r="Z745" s="25"/>
      <c r="AA745" s="523" t="s">
        <v>30</v>
      </c>
      <c r="AB745" s="523" t="s">
        <v>139</v>
      </c>
      <c r="AC745" s="523" t="s">
        <v>27</v>
      </c>
      <c r="AD745" s="523" t="s">
        <v>13</v>
      </c>
    </row>
    <row r="746" spans="1:30" ht="38.25">
      <c r="A746" s="26" t="s">
        <v>7</v>
      </c>
      <c r="B746" s="50" t="str">
        <f>+"מספר אסמכתא "&amp;B37&amp;"         חזרה לטבלה "</f>
        <v xml:space="preserve">מספר אסמכתא          חזרה לטבלה </v>
      </c>
      <c r="C746" s="524"/>
      <c r="D746" s="524"/>
      <c r="E746" s="524"/>
      <c r="F746" s="524"/>
      <c r="H746" s="26" t="s">
        <v>19</v>
      </c>
      <c r="I746" s="28"/>
      <c r="J746" s="28"/>
      <c r="K746" s="28"/>
      <c r="L746" s="50" t="str">
        <f>+"מספר אסמכתא "&amp;B37&amp;"         חזרה לטבלה "</f>
        <v xml:space="preserve">מספר אסמכתא          חזרה לטבלה </v>
      </c>
      <c r="M746" s="524"/>
      <c r="N746" s="524"/>
      <c r="O746" s="524"/>
      <c r="P746" s="524"/>
      <c r="R746" s="26" t="s">
        <v>7</v>
      </c>
      <c r="S746" s="50" t="str">
        <f>+"מספר אסמכתא "&amp;B37&amp;"         חזרה לטבלה "</f>
        <v xml:space="preserve">מספר אסמכתא          חזרה לטבלה </v>
      </c>
      <c r="T746" s="524"/>
      <c r="U746" s="524"/>
      <c r="V746" s="524"/>
      <c r="W746" s="524"/>
      <c r="Y746" s="26" t="s">
        <v>19</v>
      </c>
      <c r="Z746" s="50" t="str">
        <f>+"מספר אסמכתא "&amp;B37&amp;"         חזרה לטבלה "</f>
        <v xml:space="preserve">מספר אסמכתא          חזרה לטבלה </v>
      </c>
      <c r="AA746" s="524"/>
      <c r="AB746" s="524"/>
      <c r="AC746" s="524"/>
      <c r="AD746" s="524"/>
    </row>
    <row r="747" spans="1:30">
      <c r="A747" s="29">
        <v>1</v>
      </c>
      <c r="B747" s="123"/>
      <c r="C747" s="123"/>
      <c r="D747" s="128"/>
      <c r="E747" s="128"/>
      <c r="F747" s="129"/>
      <c r="H747" s="29">
        <v>12</v>
      </c>
      <c r="I747" s="29"/>
      <c r="J747" s="29"/>
      <c r="K747" s="29"/>
      <c r="L747" s="123"/>
      <c r="M747" s="123"/>
      <c r="N747" s="128"/>
      <c r="O747" s="128"/>
      <c r="P747" s="129" t="s">
        <v>9</v>
      </c>
      <c r="R747" s="29">
        <v>23</v>
      </c>
      <c r="S747" s="123"/>
      <c r="T747" s="123"/>
      <c r="U747" s="128"/>
      <c r="V747" s="128"/>
      <c r="W747" s="129"/>
      <c r="Y747" s="29">
        <v>34</v>
      </c>
      <c r="Z747" s="123"/>
      <c r="AA747" s="123"/>
      <c r="AB747" s="128"/>
      <c r="AC747" s="128"/>
      <c r="AD747" s="129" t="s">
        <v>9</v>
      </c>
    </row>
    <row r="748" spans="1:30">
      <c r="A748" s="29">
        <v>2</v>
      </c>
      <c r="B748" s="123"/>
      <c r="C748" s="123"/>
      <c r="D748" s="128"/>
      <c r="E748" s="128"/>
      <c r="F748" s="129"/>
      <c r="H748" s="29">
        <v>13</v>
      </c>
      <c r="I748" s="29"/>
      <c r="J748" s="29"/>
      <c r="K748" s="29"/>
      <c r="L748" s="123"/>
      <c r="M748" s="123"/>
      <c r="N748" s="128"/>
      <c r="O748" s="128"/>
      <c r="P748" s="129"/>
      <c r="R748" s="29">
        <v>24</v>
      </c>
      <c r="S748" s="123"/>
      <c r="T748" s="123"/>
      <c r="U748" s="128"/>
      <c r="V748" s="128"/>
      <c r="W748" s="129"/>
      <c r="Y748" s="29">
        <v>35</v>
      </c>
      <c r="Z748" s="123"/>
      <c r="AA748" s="123"/>
      <c r="AB748" s="128"/>
      <c r="AC748" s="128"/>
      <c r="AD748" s="129"/>
    </row>
    <row r="749" spans="1:30">
      <c r="A749" s="29">
        <v>3</v>
      </c>
      <c r="B749" s="123"/>
      <c r="C749" s="123"/>
      <c r="D749" s="128"/>
      <c r="E749" s="128"/>
      <c r="F749" s="129"/>
      <c r="H749" s="29">
        <v>14</v>
      </c>
      <c r="I749" s="29"/>
      <c r="J749" s="29"/>
      <c r="K749" s="29"/>
      <c r="L749" s="123"/>
      <c r="M749" s="123"/>
      <c r="N749" s="128"/>
      <c r="O749" s="128"/>
      <c r="P749" s="129"/>
      <c r="R749" s="29">
        <v>25</v>
      </c>
      <c r="S749" s="123"/>
      <c r="T749" s="123"/>
      <c r="U749" s="128"/>
      <c r="V749" s="128"/>
      <c r="W749" s="129" t="s">
        <v>9</v>
      </c>
      <c r="Y749" s="29">
        <v>36</v>
      </c>
      <c r="Z749" s="123"/>
      <c r="AA749" s="123"/>
      <c r="AB749" s="128"/>
      <c r="AC749" s="128"/>
      <c r="AD749" s="129"/>
    </row>
    <row r="750" spans="1:30">
      <c r="A750" s="29">
        <v>4</v>
      </c>
      <c r="B750" s="123"/>
      <c r="C750" s="123"/>
      <c r="D750" s="128"/>
      <c r="E750" s="128"/>
      <c r="F750" s="129"/>
      <c r="H750" s="29">
        <v>15</v>
      </c>
      <c r="I750" s="29"/>
      <c r="J750" s="29"/>
      <c r="K750" s="29"/>
      <c r="L750" s="123"/>
      <c r="M750" s="123"/>
      <c r="N750" s="128"/>
      <c r="O750" s="128"/>
      <c r="P750" s="129"/>
      <c r="R750" s="29">
        <v>26</v>
      </c>
      <c r="S750" s="123"/>
      <c r="T750" s="123"/>
      <c r="U750" s="128"/>
      <c r="V750" s="128"/>
      <c r="W750" s="129"/>
      <c r="Y750" s="29">
        <v>37</v>
      </c>
      <c r="Z750" s="123"/>
      <c r="AA750" s="123"/>
      <c r="AB750" s="128"/>
      <c r="AC750" s="128"/>
      <c r="AD750" s="129"/>
    </row>
    <row r="751" spans="1:30">
      <c r="A751" s="29">
        <v>5</v>
      </c>
      <c r="B751" s="123"/>
      <c r="C751" s="123"/>
      <c r="D751" s="128"/>
      <c r="E751" s="128"/>
      <c r="F751" s="129"/>
      <c r="H751" s="29">
        <v>16</v>
      </c>
      <c r="I751" s="29"/>
      <c r="J751" s="29"/>
      <c r="K751" s="29"/>
      <c r="L751" s="123"/>
      <c r="M751" s="123"/>
      <c r="N751" s="128"/>
      <c r="O751" s="128"/>
      <c r="P751" s="129" t="s">
        <v>9</v>
      </c>
      <c r="R751" s="29">
        <v>27</v>
      </c>
      <c r="S751" s="123"/>
      <c r="T751" s="123"/>
      <c r="U751" s="128"/>
      <c r="V751" s="128"/>
      <c r="W751" s="129" t="s">
        <v>9</v>
      </c>
      <c r="Y751" s="29">
        <v>38</v>
      </c>
      <c r="Z751" s="123"/>
      <c r="AA751" s="123"/>
      <c r="AB751" s="128"/>
      <c r="AC751" s="128"/>
      <c r="AD751" s="129" t="s">
        <v>9</v>
      </c>
    </row>
    <row r="752" spans="1:30">
      <c r="A752" s="29">
        <v>6</v>
      </c>
      <c r="B752" s="123"/>
      <c r="C752" s="123"/>
      <c r="D752" s="128"/>
      <c r="E752" s="128"/>
      <c r="F752" s="129"/>
      <c r="H752" s="29">
        <v>17</v>
      </c>
      <c r="I752" s="29"/>
      <c r="J752" s="29"/>
      <c r="K752" s="29"/>
      <c r="L752" s="123"/>
      <c r="M752" s="123"/>
      <c r="N752" s="128"/>
      <c r="O752" s="128"/>
      <c r="P752" s="129"/>
      <c r="R752" s="29">
        <v>28</v>
      </c>
      <c r="S752" s="123"/>
      <c r="T752" s="123"/>
      <c r="U752" s="128"/>
      <c r="V752" s="128"/>
      <c r="W752" s="129"/>
      <c r="Y752" s="29">
        <v>39</v>
      </c>
      <c r="Z752" s="123"/>
      <c r="AA752" s="123"/>
      <c r="AB752" s="128"/>
      <c r="AC752" s="128"/>
      <c r="AD752" s="129"/>
    </row>
    <row r="753" spans="1:30">
      <c r="A753" s="29">
        <v>7</v>
      </c>
      <c r="B753" s="123"/>
      <c r="C753" s="123"/>
      <c r="D753" s="128"/>
      <c r="E753" s="128"/>
      <c r="F753" s="129"/>
      <c r="H753" s="29">
        <v>18</v>
      </c>
      <c r="I753" s="29"/>
      <c r="J753" s="29"/>
      <c r="K753" s="29"/>
      <c r="L753" s="123"/>
      <c r="M753" s="123"/>
      <c r="N753" s="128"/>
      <c r="O753" s="128"/>
      <c r="P753" s="129"/>
      <c r="R753" s="29">
        <v>29</v>
      </c>
      <c r="S753" s="123"/>
      <c r="T753" s="123"/>
      <c r="U753" s="128"/>
      <c r="V753" s="128"/>
      <c r="W753" s="129"/>
      <c r="Y753" s="29">
        <v>40</v>
      </c>
      <c r="Z753" s="123"/>
      <c r="AA753" s="123"/>
      <c r="AB753" s="128"/>
      <c r="AC753" s="128"/>
      <c r="AD753" s="129"/>
    </row>
    <row r="754" spans="1:30">
      <c r="A754" s="29">
        <v>8</v>
      </c>
      <c r="B754" s="123"/>
      <c r="C754" s="123"/>
      <c r="D754" s="128"/>
      <c r="E754" s="128"/>
      <c r="F754" s="129"/>
      <c r="H754" s="29">
        <v>19</v>
      </c>
      <c r="I754" s="29"/>
      <c r="J754" s="29"/>
      <c r="K754" s="29"/>
      <c r="L754" s="123"/>
      <c r="M754" s="123"/>
      <c r="N754" s="128"/>
      <c r="O754" s="128"/>
      <c r="P754" s="129" t="s">
        <v>9</v>
      </c>
      <c r="R754" s="29">
        <v>30</v>
      </c>
      <c r="S754" s="123"/>
      <c r="T754" s="123"/>
      <c r="U754" s="128"/>
      <c r="V754" s="128"/>
      <c r="W754" s="129" t="s">
        <v>9</v>
      </c>
      <c r="Y754" s="29">
        <v>41</v>
      </c>
      <c r="Z754" s="123"/>
      <c r="AA754" s="123"/>
      <c r="AB754" s="128"/>
      <c r="AC754" s="128"/>
      <c r="AD754" s="129" t="s">
        <v>9</v>
      </c>
    </row>
    <row r="755" spans="1:30">
      <c r="A755" s="29">
        <v>9</v>
      </c>
      <c r="B755" s="123"/>
      <c r="C755" s="123"/>
      <c r="D755" s="128"/>
      <c r="E755" s="128"/>
      <c r="F755" s="129"/>
      <c r="H755" s="29">
        <v>20</v>
      </c>
      <c r="I755" s="29"/>
      <c r="J755" s="29"/>
      <c r="K755" s="29"/>
      <c r="L755" s="123"/>
      <c r="M755" s="123"/>
      <c r="N755" s="128"/>
      <c r="O755" s="128"/>
      <c r="P755" s="129"/>
      <c r="R755" s="29">
        <v>31</v>
      </c>
      <c r="S755" s="123"/>
      <c r="T755" s="123"/>
      <c r="U755" s="128"/>
      <c r="V755" s="128"/>
      <c r="W755" s="129"/>
      <c r="Y755" s="29">
        <v>42</v>
      </c>
      <c r="Z755" s="123"/>
      <c r="AA755" s="123"/>
      <c r="AB755" s="128"/>
      <c r="AC755" s="128"/>
      <c r="AD755" s="129"/>
    </row>
    <row r="756" spans="1:30">
      <c r="A756" s="29">
        <v>10</v>
      </c>
      <c r="B756" s="123"/>
      <c r="C756" s="123"/>
      <c r="D756" s="128"/>
      <c r="E756" s="128"/>
      <c r="F756" s="129"/>
      <c r="H756" s="29">
        <v>21</v>
      </c>
      <c r="I756" s="29"/>
      <c r="J756" s="29"/>
      <c r="K756" s="29"/>
      <c r="L756" s="123"/>
      <c r="M756" s="123"/>
      <c r="N756" s="128"/>
      <c r="O756" s="128"/>
      <c r="P756" s="129"/>
      <c r="R756" s="29">
        <v>32</v>
      </c>
      <c r="S756" s="123"/>
      <c r="T756" s="123"/>
      <c r="U756" s="128"/>
      <c r="V756" s="128"/>
      <c r="W756" s="129"/>
      <c r="Y756" s="29">
        <v>43</v>
      </c>
      <c r="Z756" s="123"/>
      <c r="AA756" s="123"/>
      <c r="AB756" s="128"/>
      <c r="AC756" s="128"/>
      <c r="AD756" s="129"/>
    </row>
    <row r="757" spans="1:30" ht="13.5" thickBot="1">
      <c r="A757" s="30">
        <v>11</v>
      </c>
      <c r="B757" s="130"/>
      <c r="C757" s="130"/>
      <c r="D757" s="128"/>
      <c r="E757" s="128"/>
      <c r="F757" s="131"/>
      <c r="H757" s="29">
        <v>22</v>
      </c>
      <c r="I757" s="29"/>
      <c r="J757" s="29"/>
      <c r="K757" s="29"/>
      <c r="L757" s="123"/>
      <c r="M757" s="123"/>
      <c r="N757" s="130"/>
      <c r="O757" s="128"/>
      <c r="P757" s="129"/>
      <c r="R757" s="29">
        <v>33</v>
      </c>
      <c r="S757" s="130"/>
      <c r="T757" s="130"/>
      <c r="U757" s="130"/>
      <c r="V757" s="128"/>
      <c r="W757" s="131"/>
      <c r="Y757" s="31"/>
      <c r="Z757" s="33" t="s">
        <v>3</v>
      </c>
      <c r="AA757" s="34"/>
      <c r="AB757" s="34"/>
      <c r="AC757" s="34"/>
      <c r="AD757" s="35">
        <f>SUM(F747:F757)+SUM(P747:P757)+SUM(AD747:AD756)+SUM(W747:W757)</f>
        <v>0</v>
      </c>
    </row>
  </sheetData>
  <sheetProtection formatColumns="0" formatRows="0"/>
  <protectedRanges>
    <protectedRange sqref="AB67:AB77 AB87:AB97 AB107:AB117 AB127:AB137 AB147:AB157 AB167:AB177 AB187:AB197 AB207:AB217 AB227:AB237 AB247:AB257 AB267:AB277 AB287:AB297 AB307:AB317 AB327:AB337 AB347:AB357 AB367:AB377 AB387:AB397 AB407:AB417 AB427:AB437 AB447:AB457 AB487:AB497 AB507:AB517 AB527:AB537 AB547:AB557 AB567:AB577 AB587:AB597 AB607:AB617 AB627:AB637 AB647:AB657 AB667:AB677 AB687:AB697 AB707:AB717 AB727:AB737 AB747:AB757 U67:U77 U87:U97 U107:U117 U127:U137 U147:U157 U167:U177 U187:U197 U207:U217 U227:U237 U247:U257 U267:U277 U287:U297 U307:U317 U327:U337 U347:U357 U367:U377 U387:U397 U407:U417 U427:U437 U447:U457 U487:U497 U507:U517 U527:U537 U547:U557 U567:U577 U587:U597 U607:U617 U627:U637 U647:U657 U667:U677 U687:U697 U707:U717 U727:U737 U747:U757 N67:N77 N87:N97 N107:N117 N127:N137 N147:N157 N167:N177 N187:N197 N207:N217 N227:N237 N247:N257 N267:N277 N287:N297 N307:N317 N327:N337 N347:N357 N367:N377 N387:N397 N407:N417 N427:N437 N447:N457 N487:N497 N507:N517 N527:N537 N547:N557 N567:N577 N587:N597 N607:N617 N627:N637 N647:N657 N667:N677 N687:N697 N707:N717 N727:N737 N747:N757 D67:D77 D87:D97 D107:D117 D127:D137 D147:D157 D167:D177 D187:D197 D207:D217 D227:D237 D247:D257 D267:D277 D287:D297 D307:D317 D327:D337 D347:D357 D367:D377 D387:D397 D407:D417 D427:D437 D447:D457 D487:D497 D507:D517 D527:D537 D547:D557 D567:D577 D587:D597 D607:D617 D627:D637 D647:D657 D667:D677 D687:D697 D707:D717 D727:D737 D747:D757" name="shunot1_1"/>
    <protectedRange sqref="F427:F437 P427:P437 W427:W437 Z427:AA436 S427:T437 L427:M437 B427:C437 AD427:AD436" name="shunot19"/>
    <protectedRange sqref="F407:F417 P407:P417 W407:W417 Z407:AA416 S407:T417 L407:M417 B407:C417 AD407:AD416" name="shunot18"/>
    <protectedRange sqref="F387:F397 P387:P397 W387:W397 Z387:AA396 S387:T397 L387:M397 B387:C397 AD387:AD396" name="shunot17"/>
    <protectedRange sqref="F367:F377 P367:P377 W367:W377 Z367:AA376 S367:T377 L367:M377 B367:C377 AD367:AD376" name="shunot16"/>
    <protectedRange sqref="F347:F357 P347:P357 W347:W357 Z347:AA356 S347:T357 L347:M357 B347:C357 AD347:AD356" name="shunot15"/>
    <protectedRange sqref="F327:F337 P327:P337 W327:W337 Z327:AA336 S327:T337 L327:M337 B327:C337 AD327:AD336" name="shunot14"/>
    <protectedRange sqref="F307:F317 P307:P317 W307:W317 Z307:AA316 S307:T317 L307:M317 B307:C317 AD307:AD316" name="shunot13"/>
    <protectedRange sqref="F287:F297 P287:P297 W287:W297 Z287:AA296 S287:T297 L287:M297 B287:C297 AD287:AD296" name="shunot12"/>
    <protectedRange sqref="F267:F277 P267:P277 W267:W277 Z267:AA276 S267:T277 L267:M277 B267:C277 AD267:AD276" name="shunot11"/>
    <protectedRange sqref="F247:F257 P247:P257 W247:W257 Z247:AA256 S247:T257 L247:M257 B247:C257 AD247:AD256" name="shunot10"/>
    <protectedRange sqref="F227:F237 P227:P237 W227:W237 Z227:AA236 S227:T237 L227:M237 B227:C237 AD227:AD236" name="shunot9"/>
    <protectedRange sqref="F207:F217 P207:P217 W207:W217 Z207:AA216 S207:T217 L207:M217 B207:C217 AD207:AD216" name="shunot8"/>
    <protectedRange sqref="F187:F197 P187:P197 W187:W197 Z187:AA196 S187:T197 L187:M197 B187:C197 AD187:AD196" name="shunot7"/>
    <protectedRange sqref="F167:F177 P167:P177 W167:W177 Z167:AA176 S167:T177 L167:M177 B167:C177 AD167:AD176" name="shunot6"/>
    <protectedRange sqref="F147:F157 P147:P157 W147:W157 Z147:AA156 S147:T157 L147:M157 B147:C157 AD147:AD156" name="shunot5"/>
    <protectedRange sqref="F127:F137 P127:P137 W127:W137 Z127:AA136 S127:T137 L127:M137 B127:C137 AD127:AD136" name="shunot4"/>
    <protectedRange sqref="F107:F117 P107:P117 W107:W117 Z107:AA116 S107:T117 L107:M117 B107:C117 AD107:AD116" name="shunot3"/>
    <protectedRange sqref="F87:F97 P87:P97 W87:W97 Z87:AA96 S87:T97 L87:M97 B87:C97 AD87:AD96" name="shunot2"/>
    <protectedRange sqref="E747:E757 O747:O757 V747:V757 Z67:AA76 S67:T77 L67:M77 B67:C77 E67:F77 E87:E97 E107:E117 E127:E137 E147:E157 E167:E177 E187:E197 E207:E217 E227:E237 E247:E257 E267:E277 E287:E297 E307:E317 E327:E337 E347:E357 E367:E377 E387:E397 E407:E417 E427:E437 E447:E457 E467:E477 E487:E497 E507:E517 E527:E537 E547:E557 E567:E577 E587:E597 E607:E617 E627:E637 E647:E657 E667:E677 E687:E697 E707:E717 E727:E737 O67:P77 O87:O97 O107:O117 O127:O137 O147:O157 O167:O177 O187:O197 O207:O217 O227:O237 O247:O257 O267:O277 O287:O297 O307:O317 O327:O337 O347:O357 O367:O377 O387:O397 O407:O417 O427:O437 O447:O457 O467:O477 O487:O497 O507:O517 O527:O537 O547:O557 O567:O577 O587:O597 O607:O617 O627:O637 O647:O657 O667:O677 O687:O697 O707:O717 O727:O737 V67:W77 V87:V97 V107:V117 V127:V137 V147:V157 V167:V177 V187:V197 V207:V217 V227:V237 V247:V257 V267:V277 V287:V297 V307:V317 V327:V337 V347:V357 V367:V377 V387:V397 V407:V417 V427:V437 V447:V457 V467:V477 V487:V497 V507:V517 V527:V537 V547:V557 V567:V577 V587:V597 V607:V617 V627:V637 V647:V657 V667:V677 V687:V697 V707:V717 V727:V737 AD67:AD76 AC747:AC757 AC67:AC77 AC87:AC97 AC107:AC117 AC127:AC137 AC147:AC157 AC167:AC177 AC187:AC197 AC207:AC217 AC227:AC237 AC247:AC257 AC267:AC277 AC287:AC297 AC307:AC317 AC327:AC337 AC347:AC357 AC367:AC377 AC387:AC397 AC407:AC417 AC427:AC437 AC447:AC457 AC467:AC477 AC487:AC497 AC507:AC517 AC527:AC537 AC547:AC557 AC567:AC577 AC587:AC597 AC607:AC617 AC627:AC637 AC647:AC657 AC667:AC677 AC687:AC697 AC707:AC717 AC727:AC737" name="shunot1"/>
    <protectedRange sqref="D3:D37 C35:C37" name="shunot0"/>
    <protectedRange sqref="F447:F457 P447:P457 W447:W457 Z447:AA456 S447:T457 L447:M457 B447:C457 AD447:AD456" name="shunot20"/>
    <protectedRange sqref="N467:N476 U467:U476 W467:W477 S467:T477 P467:P477 L467:M477 F467:F477 B467:C477 D467:D476 Z467:AB476 AD467:AD476" name="shunot21"/>
    <protectedRange sqref="F487:F497 P487:P497 W487:W497 Z487:AA496 S487:T497 L487:M497 B487:C497 AD487:AD496" name="shunot22"/>
    <protectedRange sqref="F507:F517 P507:P517 W507:W517 Z507:AA516 S507:T517 L507:M517 B507:C517 AD507:AD516" name="shunot23"/>
    <protectedRange sqref="F527:F537 P527:P537 W527:W537 Z527:AA536 S527:T537 L527:M537 B527:C537 AD527:AD536" name="shunot24"/>
    <protectedRange sqref="F547:F557 P547:P557 W547:W557 Z547:AA556 S547:T557 L547:M557 B547:C557 AD547:AD556" name="shunot25"/>
    <protectedRange sqref="F567:F577 P567:P577 W567:W577 Z567:AA576 S567:T577 L567:M577 B567:C577 AD567:AD576" name="shunot26"/>
    <protectedRange sqref="F587:F597 P587:P597 W587:W597 Z587:AA596 S587:T597 L587:M597 B587:C597 AD587:AD596" name="shunot27"/>
    <protectedRange sqref="F607:F617 P607:P617 W607:W617 Z607:AA616 S607:T617 L607:M617 B607:C617 AD607:AD616" name="shunot28"/>
    <protectedRange sqref="F627:F637 P627:P637 W627:W637 Z627:AA636 S627:T637 L627:M637 B627:C637 AD627:AD636" name="shunot29"/>
    <protectedRange sqref="F647:F657 P647:P657 W647:W657 Z647:AA656 S647:T657 L647:M657 B647:C657 AD647:AD656" name="shunot30"/>
    <protectedRange sqref="F667:F677 P667:P677 W667:W677 Z667:AA676 S667:T677 L667:M677 B667:C677 AD667:AD676" name="shunot31"/>
    <protectedRange sqref="F687:F697 P687:P697 W687:W697 Z687:AA696 S687:T697 L687:M697 B687:C697 AD687:AD696" name="shunot32"/>
    <protectedRange sqref="F707:F717 P707:P717 W707:W717 Z707:AA716 S707:T717 L707:M717 B707:C717 AD707:AD716" name="shunot33"/>
    <protectedRange sqref="F727:F737 P727:P737 W727:W737 Z727:AA736 S727:T737 L727:M737 B727:C737 AD727:AD736" name="shunot34"/>
    <protectedRange sqref="F747:F757 P747:P757 W747:W757 Z747:AA756 S747:T757 L747:M757 B747:C757 AD747:AD756" name="shunot35"/>
  </protectedRanges>
  <customSheetViews>
    <customSheetView guid="{0C0A7354-1E68-4AF0-8238-6CB67405E9AA}">
      <selection activeCell="F9" sqref="F9"/>
      <pageMargins left="0.75" right="0.75" top="1" bottom="1" header="0.5" footer="0.5"/>
      <pageSetup orientation="portrait"/>
      <headerFooter alignWithMargins="0"/>
    </customSheetView>
  </customSheetViews>
  <mergeCells count="559">
    <mergeCell ref="P85:P86"/>
    <mergeCell ref="P125:P126"/>
    <mergeCell ref="O125:O126"/>
    <mergeCell ref="O105:O106"/>
    <mergeCell ref="O225:O226"/>
    <mergeCell ref="P185:P186"/>
    <mergeCell ref="O345:O346"/>
    <mergeCell ref="O525:O526"/>
    <mergeCell ref="O505:O506"/>
    <mergeCell ref="N205:N206"/>
    <mergeCell ref="P665:P666"/>
    <mergeCell ref="P465:P466"/>
    <mergeCell ref="P225:P226"/>
    <mergeCell ref="P265:P266"/>
    <mergeCell ref="P285:P286"/>
    <mergeCell ref="P345:P346"/>
    <mergeCell ref="P425:P426"/>
    <mergeCell ref="P585:P586"/>
    <mergeCell ref="P325:P326"/>
    <mergeCell ref="P385:P386"/>
    <mergeCell ref="P625:P626"/>
    <mergeCell ref="P505:P506"/>
    <mergeCell ref="P545:P546"/>
    <mergeCell ref="P565:P566"/>
    <mergeCell ref="P605:P606"/>
    <mergeCell ref="P405:P406"/>
    <mergeCell ref="P525:P526"/>
    <mergeCell ref="P245:P246"/>
    <mergeCell ref="O425:O426"/>
    <mergeCell ref="O465:O466"/>
    <mergeCell ref="N345:N346"/>
    <mergeCell ref="N365:N366"/>
    <mergeCell ref="N385:N386"/>
    <mergeCell ref="N185:N186"/>
    <mergeCell ref="P65:P66"/>
    <mergeCell ref="P145:P146"/>
    <mergeCell ref="P105:P106"/>
    <mergeCell ref="F145:F146"/>
    <mergeCell ref="M65:M66"/>
    <mergeCell ref="O325:O326"/>
    <mergeCell ref="N325:N326"/>
    <mergeCell ref="M205:M206"/>
    <mergeCell ref="N105:N106"/>
    <mergeCell ref="O145:O146"/>
    <mergeCell ref="O205:O206"/>
    <mergeCell ref="O245:O246"/>
    <mergeCell ref="N245:N246"/>
    <mergeCell ref="N265:N266"/>
    <mergeCell ref="N285:N286"/>
    <mergeCell ref="O285:O286"/>
    <mergeCell ref="O265:O266"/>
    <mergeCell ref="N125:N126"/>
    <mergeCell ref="N145:N146"/>
    <mergeCell ref="F185:F186"/>
    <mergeCell ref="P305:P306"/>
    <mergeCell ref="N305:N306"/>
    <mergeCell ref="O305:O306"/>
    <mergeCell ref="M145:M146"/>
    <mergeCell ref="M125:M126"/>
    <mergeCell ref="O65:O66"/>
    <mergeCell ref="O165:O166"/>
    <mergeCell ref="M165:M166"/>
    <mergeCell ref="O85:O86"/>
    <mergeCell ref="F85:F86"/>
    <mergeCell ref="M85:M86"/>
    <mergeCell ref="F65:F66"/>
    <mergeCell ref="N65:N66"/>
    <mergeCell ref="N85:N86"/>
    <mergeCell ref="F105:F106"/>
    <mergeCell ref="N165:N166"/>
    <mergeCell ref="C105:C106"/>
    <mergeCell ref="E105:E106"/>
    <mergeCell ref="M105:M106"/>
    <mergeCell ref="E125:E126"/>
    <mergeCell ref="C65:C66"/>
    <mergeCell ref="C85:C86"/>
    <mergeCell ref="E85:E86"/>
    <mergeCell ref="E65:E66"/>
    <mergeCell ref="P205:P206"/>
    <mergeCell ref="C145:C146"/>
    <mergeCell ref="E145:E146"/>
    <mergeCell ref="F125:F126"/>
    <mergeCell ref="C125:C126"/>
    <mergeCell ref="D145:D146"/>
    <mergeCell ref="P165:P166"/>
    <mergeCell ref="M185:M186"/>
    <mergeCell ref="O185:O186"/>
    <mergeCell ref="D165:D166"/>
    <mergeCell ref="D185:D186"/>
    <mergeCell ref="D205:D206"/>
    <mergeCell ref="C165:C166"/>
    <mergeCell ref="E165:E166"/>
    <mergeCell ref="F165:F166"/>
    <mergeCell ref="C205:C206"/>
    <mergeCell ref="F205:F206"/>
    <mergeCell ref="C185:C186"/>
    <mergeCell ref="C245:C246"/>
    <mergeCell ref="E245:E246"/>
    <mergeCell ref="F245:F246"/>
    <mergeCell ref="M245:M246"/>
    <mergeCell ref="D245:D246"/>
    <mergeCell ref="F225:F226"/>
    <mergeCell ref="D225:D226"/>
    <mergeCell ref="C225:C226"/>
    <mergeCell ref="E185:E186"/>
    <mergeCell ref="M225:M226"/>
    <mergeCell ref="C265:C266"/>
    <mergeCell ref="M265:M266"/>
    <mergeCell ref="E325:E326"/>
    <mergeCell ref="F325:F326"/>
    <mergeCell ref="M325:M326"/>
    <mergeCell ref="D325:D326"/>
    <mergeCell ref="C285:C286"/>
    <mergeCell ref="E285:E286"/>
    <mergeCell ref="F285:F286"/>
    <mergeCell ref="M285:M286"/>
    <mergeCell ref="M305:M306"/>
    <mergeCell ref="C305:C306"/>
    <mergeCell ref="E305:E306"/>
    <mergeCell ref="D305:D306"/>
    <mergeCell ref="F305:F306"/>
    <mergeCell ref="C325:C326"/>
    <mergeCell ref="C365:C366"/>
    <mergeCell ref="E365:E366"/>
    <mergeCell ref="C385:C386"/>
    <mergeCell ref="E385:E386"/>
    <mergeCell ref="D385:D386"/>
    <mergeCell ref="C345:C346"/>
    <mergeCell ref="M405:M406"/>
    <mergeCell ref="C425:C426"/>
    <mergeCell ref="E425:E426"/>
    <mergeCell ref="D425:D426"/>
    <mergeCell ref="M345:M346"/>
    <mergeCell ref="M365:M366"/>
    <mergeCell ref="M385:M386"/>
    <mergeCell ref="C405:C406"/>
    <mergeCell ref="D405:D406"/>
    <mergeCell ref="F425:F426"/>
    <mergeCell ref="M425:M426"/>
    <mergeCell ref="C465:C466"/>
    <mergeCell ref="E465:E466"/>
    <mergeCell ref="F465:F466"/>
    <mergeCell ref="D465:D466"/>
    <mergeCell ref="M465:M466"/>
    <mergeCell ref="M445:M446"/>
    <mergeCell ref="C445:C446"/>
    <mergeCell ref="E445:E446"/>
    <mergeCell ref="D445:D446"/>
    <mergeCell ref="F445:F446"/>
    <mergeCell ref="C485:C486"/>
    <mergeCell ref="E485:E486"/>
    <mergeCell ref="F485:F486"/>
    <mergeCell ref="M485:M486"/>
    <mergeCell ref="F505:F506"/>
    <mergeCell ref="C505:C506"/>
    <mergeCell ref="E505:E506"/>
    <mergeCell ref="M505:M506"/>
    <mergeCell ref="C525:C526"/>
    <mergeCell ref="E525:E526"/>
    <mergeCell ref="M525:M526"/>
    <mergeCell ref="F525:F526"/>
    <mergeCell ref="C545:C546"/>
    <mergeCell ref="E545:E546"/>
    <mergeCell ref="F545:F546"/>
    <mergeCell ref="M545:M546"/>
    <mergeCell ref="N585:N586"/>
    <mergeCell ref="D585:D586"/>
    <mergeCell ref="C565:C566"/>
    <mergeCell ref="E565:E566"/>
    <mergeCell ref="D565:D566"/>
    <mergeCell ref="M565:M566"/>
    <mergeCell ref="F565:F566"/>
    <mergeCell ref="D665:D666"/>
    <mergeCell ref="D645:D646"/>
    <mergeCell ref="N565:N566"/>
    <mergeCell ref="C585:C586"/>
    <mergeCell ref="E585:E586"/>
    <mergeCell ref="M585:M586"/>
    <mergeCell ref="M665:M666"/>
    <mergeCell ref="C605:C606"/>
    <mergeCell ref="E605:E606"/>
    <mergeCell ref="F605:F606"/>
    <mergeCell ref="N605:N606"/>
    <mergeCell ref="D605:D606"/>
    <mergeCell ref="M605:M606"/>
    <mergeCell ref="E665:E666"/>
    <mergeCell ref="F665:F666"/>
    <mergeCell ref="M705:M706"/>
    <mergeCell ref="M725:M726"/>
    <mergeCell ref="O725:O726"/>
    <mergeCell ref="O685:O686"/>
    <mergeCell ref="O705:O706"/>
    <mergeCell ref="O605:O606"/>
    <mergeCell ref="A1:C1"/>
    <mergeCell ref="F725:F726"/>
    <mergeCell ref="D65:D66"/>
    <mergeCell ref="D85:D86"/>
    <mergeCell ref="D105:D106"/>
    <mergeCell ref="D125:D126"/>
    <mergeCell ref="F705:F706"/>
    <mergeCell ref="C665:C666"/>
    <mergeCell ref="M645:M646"/>
    <mergeCell ref="C645:C646"/>
    <mergeCell ref="E645:E646"/>
    <mergeCell ref="F645:F646"/>
    <mergeCell ref="C625:C626"/>
    <mergeCell ref="E625:E626"/>
    <mergeCell ref="M625:M626"/>
    <mergeCell ref="M685:M686"/>
    <mergeCell ref="C685:C686"/>
    <mergeCell ref="N725:N726"/>
    <mergeCell ref="C745:C746"/>
    <mergeCell ref="E745:E746"/>
    <mergeCell ref="F745:F746"/>
    <mergeCell ref="M745:M746"/>
    <mergeCell ref="D745:D746"/>
    <mergeCell ref="N745:N746"/>
    <mergeCell ref="D725:D726"/>
    <mergeCell ref="C725:C726"/>
    <mergeCell ref="E725:E726"/>
    <mergeCell ref="N685:N686"/>
    <mergeCell ref="N705:N706"/>
    <mergeCell ref="C705:C706"/>
    <mergeCell ref="E705:E706"/>
    <mergeCell ref="E685:E686"/>
    <mergeCell ref="F685:F686"/>
    <mergeCell ref="W125:W126"/>
    <mergeCell ref="AA125:AA126"/>
    <mergeCell ref="T105:T106"/>
    <mergeCell ref="V105:V106"/>
    <mergeCell ref="W105:W106"/>
    <mergeCell ref="AA105:AA106"/>
    <mergeCell ref="U145:U146"/>
    <mergeCell ref="T205:T206"/>
    <mergeCell ref="V205:V206"/>
    <mergeCell ref="W205:W206"/>
    <mergeCell ref="AA205:AA206"/>
    <mergeCell ref="U205:U206"/>
    <mergeCell ref="T185:T186"/>
    <mergeCell ref="V185:V186"/>
    <mergeCell ref="V225:V226"/>
    <mergeCell ref="T245:T246"/>
    <mergeCell ref="V245:V246"/>
    <mergeCell ref="U245:U246"/>
    <mergeCell ref="O745:O746"/>
    <mergeCell ref="P745:P746"/>
    <mergeCell ref="P725:P726"/>
    <mergeCell ref="O645:O646"/>
    <mergeCell ref="P645:P646"/>
    <mergeCell ref="O485:O486"/>
    <mergeCell ref="P485:P486"/>
    <mergeCell ref="P365:P366"/>
    <mergeCell ref="T125:T126"/>
    <mergeCell ref="P705:P706"/>
    <mergeCell ref="P685:P686"/>
    <mergeCell ref="O665:O666"/>
    <mergeCell ref="O545:O546"/>
    <mergeCell ref="O585:O586"/>
    <mergeCell ref="P445:P446"/>
    <mergeCell ref="O445:O446"/>
    <mergeCell ref="O405:O406"/>
    <mergeCell ref="T285:T286"/>
    <mergeCell ref="T305:T306"/>
    <mergeCell ref="T385:T386"/>
    <mergeCell ref="T425:T426"/>
    <mergeCell ref="T605:T606"/>
    <mergeCell ref="T645:T646"/>
    <mergeCell ref="O625:O626"/>
    <mergeCell ref="AC65:AC66"/>
    <mergeCell ref="AD65:AD66"/>
    <mergeCell ref="T85:T86"/>
    <mergeCell ref="V85:V86"/>
    <mergeCell ref="W85:W86"/>
    <mergeCell ref="AA85:AA86"/>
    <mergeCell ref="AC85:AC86"/>
    <mergeCell ref="AD85:AD86"/>
    <mergeCell ref="T65:T66"/>
    <mergeCell ref="V65:V66"/>
    <mergeCell ref="AB65:AB66"/>
    <mergeCell ref="AB85:AB86"/>
    <mergeCell ref="U65:U66"/>
    <mergeCell ref="U85:U86"/>
    <mergeCell ref="W65:W66"/>
    <mergeCell ref="AA65:AA66"/>
    <mergeCell ref="T145:T146"/>
    <mergeCell ref="V145:V146"/>
    <mergeCell ref="T165:T166"/>
    <mergeCell ref="V165:V166"/>
    <mergeCell ref="W165:W166"/>
    <mergeCell ref="AA165:AA166"/>
    <mergeCell ref="W145:W146"/>
    <mergeCell ref="AA145:AA146"/>
    <mergeCell ref="AB105:AB106"/>
    <mergeCell ref="AB125:AB126"/>
    <mergeCell ref="AB165:AB166"/>
    <mergeCell ref="AB145:AB146"/>
    <mergeCell ref="U105:U106"/>
    <mergeCell ref="U125:U126"/>
    <mergeCell ref="U165:U166"/>
    <mergeCell ref="V125:V126"/>
    <mergeCell ref="AA185:AA186"/>
    <mergeCell ref="AC105:AC106"/>
    <mergeCell ref="AD105:AD106"/>
    <mergeCell ref="AC125:AC126"/>
    <mergeCell ref="AD125:AD126"/>
    <mergeCell ref="AC145:AC146"/>
    <mergeCell ref="AD145:AD146"/>
    <mergeCell ref="AC165:AC166"/>
    <mergeCell ref="AD165:AD166"/>
    <mergeCell ref="U185:U186"/>
    <mergeCell ref="V305:V306"/>
    <mergeCell ref="W325:W326"/>
    <mergeCell ref="AC245:AC246"/>
    <mergeCell ref="AA325:AA326"/>
    <mergeCell ref="W305:W306"/>
    <mergeCell ref="AA305:AA306"/>
    <mergeCell ref="AC265:AC266"/>
    <mergeCell ref="AD245:AD246"/>
    <mergeCell ref="AC225:AC226"/>
    <mergeCell ref="AD225:AD226"/>
    <mergeCell ref="AC185:AC186"/>
    <mergeCell ref="AD185:AD186"/>
    <mergeCell ref="AC205:AC206"/>
    <mergeCell ref="AD205:AD206"/>
    <mergeCell ref="W225:W226"/>
    <mergeCell ref="AA225:AA226"/>
    <mergeCell ref="AB205:AB206"/>
    <mergeCell ref="AB185:AB186"/>
    <mergeCell ref="AB225:AB226"/>
    <mergeCell ref="AB245:AB246"/>
    <mergeCell ref="W245:W246"/>
    <mergeCell ref="AA245:AA246"/>
    <mergeCell ref="W185:W186"/>
    <mergeCell ref="V265:V266"/>
    <mergeCell ref="W265:W266"/>
    <mergeCell ref="AA265:AA266"/>
    <mergeCell ref="U285:U286"/>
    <mergeCell ref="U325:U326"/>
    <mergeCell ref="V285:V286"/>
    <mergeCell ref="W285:W286"/>
    <mergeCell ref="AA285:AA286"/>
    <mergeCell ref="U225:U226"/>
    <mergeCell ref="V385:V386"/>
    <mergeCell ref="AC365:AC366"/>
    <mergeCell ref="AD265:AD266"/>
    <mergeCell ref="AC285:AC286"/>
    <mergeCell ref="AD285:AD286"/>
    <mergeCell ref="AC305:AC306"/>
    <mergeCell ref="AD305:AD306"/>
    <mergeCell ref="T345:T346"/>
    <mergeCell ref="V345:V346"/>
    <mergeCell ref="W345:W346"/>
    <mergeCell ref="AA345:AA346"/>
    <mergeCell ref="AC325:AC326"/>
    <mergeCell ref="AD325:AD326"/>
    <mergeCell ref="AC345:AC346"/>
    <mergeCell ref="AD345:AD346"/>
    <mergeCell ref="T325:T326"/>
    <mergeCell ref="V325:V326"/>
    <mergeCell ref="AB265:AB266"/>
    <mergeCell ref="AB285:AB286"/>
    <mergeCell ref="AB325:AB326"/>
    <mergeCell ref="AB345:AB346"/>
    <mergeCell ref="AB305:AB306"/>
    <mergeCell ref="U305:U306"/>
    <mergeCell ref="U265:U266"/>
    <mergeCell ref="V425:V426"/>
    <mergeCell ref="W425:W426"/>
    <mergeCell ref="AA425:AA426"/>
    <mergeCell ref="AD365:AD366"/>
    <mergeCell ref="AC385:AC386"/>
    <mergeCell ref="AD385:AD386"/>
    <mergeCell ref="AC405:AC406"/>
    <mergeCell ref="AD405:AD406"/>
    <mergeCell ref="T405:T406"/>
    <mergeCell ref="V405:V406"/>
    <mergeCell ref="W405:W406"/>
    <mergeCell ref="AA405:AA406"/>
    <mergeCell ref="W385:W386"/>
    <mergeCell ref="AA385:AA386"/>
    <mergeCell ref="AB405:AB406"/>
    <mergeCell ref="U385:U386"/>
    <mergeCell ref="U405:U406"/>
    <mergeCell ref="T365:T366"/>
    <mergeCell ref="V365:V366"/>
    <mergeCell ref="W365:W366"/>
    <mergeCell ref="AA365:AA366"/>
    <mergeCell ref="AB365:AB366"/>
    <mergeCell ref="AB385:AB386"/>
    <mergeCell ref="AC425:AC426"/>
    <mergeCell ref="AD425:AD426"/>
    <mergeCell ref="AC445:AC446"/>
    <mergeCell ref="AD445:AD446"/>
    <mergeCell ref="AC465:AC466"/>
    <mergeCell ref="AD465:AD466"/>
    <mergeCell ref="AC485:AC486"/>
    <mergeCell ref="AD485:AD486"/>
    <mergeCell ref="T465:T466"/>
    <mergeCell ref="V465:V466"/>
    <mergeCell ref="T485:T486"/>
    <mergeCell ref="V485:V486"/>
    <mergeCell ref="W485:W486"/>
    <mergeCell ref="AA485:AA486"/>
    <mergeCell ref="W465:W466"/>
    <mergeCell ref="AA465:AA466"/>
    <mergeCell ref="AB425:AB426"/>
    <mergeCell ref="AB445:AB446"/>
    <mergeCell ref="AB485:AB486"/>
    <mergeCell ref="T445:T446"/>
    <mergeCell ref="V445:V446"/>
    <mergeCell ref="W445:W446"/>
    <mergeCell ref="AA445:AA446"/>
    <mergeCell ref="U445:U446"/>
    <mergeCell ref="U485:U486"/>
    <mergeCell ref="AA505:AA506"/>
    <mergeCell ref="U505:U506"/>
    <mergeCell ref="V565:V566"/>
    <mergeCell ref="W565:W566"/>
    <mergeCell ref="U545:U546"/>
    <mergeCell ref="T525:T526"/>
    <mergeCell ref="V525:V526"/>
    <mergeCell ref="W525:W526"/>
    <mergeCell ref="W545:W546"/>
    <mergeCell ref="T545:T546"/>
    <mergeCell ref="V545:V546"/>
    <mergeCell ref="T565:T566"/>
    <mergeCell ref="AA565:AA566"/>
    <mergeCell ref="AA545:AA546"/>
    <mergeCell ref="AA525:AA526"/>
    <mergeCell ref="U525:U526"/>
    <mergeCell ref="T505:T506"/>
    <mergeCell ref="V505:V506"/>
    <mergeCell ref="W505:W506"/>
    <mergeCell ref="U565:U566"/>
    <mergeCell ref="AB545:AB546"/>
    <mergeCell ref="AB565:AB566"/>
    <mergeCell ref="AD505:AD506"/>
    <mergeCell ref="AC525:AC526"/>
    <mergeCell ref="AD525:AD526"/>
    <mergeCell ref="AC565:AC566"/>
    <mergeCell ref="AD565:AD566"/>
    <mergeCell ref="AD545:AD546"/>
    <mergeCell ref="AC545:AC546"/>
    <mergeCell ref="AC505:AC506"/>
    <mergeCell ref="AB505:AB506"/>
    <mergeCell ref="AB525:AB526"/>
    <mergeCell ref="V605:V606"/>
    <mergeCell ref="W605:W606"/>
    <mergeCell ref="AA605:AA606"/>
    <mergeCell ref="T625:T626"/>
    <mergeCell ref="V625:V626"/>
    <mergeCell ref="AC585:AC586"/>
    <mergeCell ref="AD585:AD586"/>
    <mergeCell ref="AC605:AC606"/>
    <mergeCell ref="AD605:AD606"/>
    <mergeCell ref="AB585:AB586"/>
    <mergeCell ref="AB605:AB606"/>
    <mergeCell ref="T585:T586"/>
    <mergeCell ref="V585:V586"/>
    <mergeCell ref="W585:W586"/>
    <mergeCell ref="AA585:AA586"/>
    <mergeCell ref="U585:U586"/>
    <mergeCell ref="U605:U606"/>
    <mergeCell ref="AB625:AB626"/>
    <mergeCell ref="V645:V646"/>
    <mergeCell ref="W645:W646"/>
    <mergeCell ref="AA645:AA646"/>
    <mergeCell ref="U625:U626"/>
    <mergeCell ref="U645:U646"/>
    <mergeCell ref="W625:W626"/>
    <mergeCell ref="AA625:AA626"/>
    <mergeCell ref="AC625:AC626"/>
    <mergeCell ref="AD625:AD626"/>
    <mergeCell ref="AB645:AB646"/>
    <mergeCell ref="AC645:AC646"/>
    <mergeCell ref="AD645:AD646"/>
    <mergeCell ref="AD685:AD686"/>
    <mergeCell ref="U665:U666"/>
    <mergeCell ref="U685:U686"/>
    <mergeCell ref="T665:T666"/>
    <mergeCell ref="V665:V666"/>
    <mergeCell ref="T685:T686"/>
    <mergeCell ref="V685:V686"/>
    <mergeCell ref="AA705:AA706"/>
    <mergeCell ref="W665:W666"/>
    <mergeCell ref="AA665:AA666"/>
    <mergeCell ref="AC705:AC706"/>
    <mergeCell ref="AD705:AD706"/>
    <mergeCell ref="W685:W686"/>
    <mergeCell ref="AA685:AA686"/>
    <mergeCell ref="AC665:AC666"/>
    <mergeCell ref="AD665:AD666"/>
    <mergeCell ref="AC685:AC686"/>
    <mergeCell ref="T705:T706"/>
    <mergeCell ref="V705:V706"/>
    <mergeCell ref="U705:U706"/>
    <mergeCell ref="W705:W706"/>
    <mergeCell ref="AB665:AB666"/>
    <mergeCell ref="AB685:AB686"/>
    <mergeCell ref="AB705:AB706"/>
    <mergeCell ref="AD725:AD726"/>
    <mergeCell ref="T745:T746"/>
    <mergeCell ref="V745:V746"/>
    <mergeCell ref="W745:W746"/>
    <mergeCell ref="AA745:AA746"/>
    <mergeCell ref="U745:U746"/>
    <mergeCell ref="AC745:AC746"/>
    <mergeCell ref="AD745:AD746"/>
    <mergeCell ref="AB745:AB746"/>
    <mergeCell ref="AC725:AC726"/>
    <mergeCell ref="T725:T726"/>
    <mergeCell ref="V725:V726"/>
    <mergeCell ref="U725:U726"/>
    <mergeCell ref="W725:W726"/>
    <mergeCell ref="AA725:AA726"/>
    <mergeCell ref="AB725:AB726"/>
    <mergeCell ref="U345:U346"/>
    <mergeCell ref="U365:U366"/>
    <mergeCell ref="U425:U426"/>
    <mergeCell ref="N485:N486"/>
    <mergeCell ref="N505:N506"/>
    <mergeCell ref="N525:N526"/>
    <mergeCell ref="N645:N646"/>
    <mergeCell ref="N665:N666"/>
    <mergeCell ref="N225:N226"/>
    <mergeCell ref="N545:N546"/>
    <mergeCell ref="N445:N446"/>
    <mergeCell ref="N425:N426"/>
    <mergeCell ref="N625:N626"/>
    <mergeCell ref="O565:O566"/>
    <mergeCell ref="N405:N406"/>
    <mergeCell ref="O365:O366"/>
    <mergeCell ref="O385:O386"/>
    <mergeCell ref="T225:T226"/>
    <mergeCell ref="T265:T266"/>
    <mergeCell ref="H1:J1"/>
    <mergeCell ref="D685:D686"/>
    <mergeCell ref="D705:D706"/>
    <mergeCell ref="D485:D486"/>
    <mergeCell ref="D505:D506"/>
    <mergeCell ref="D525:D526"/>
    <mergeCell ref="D545:D546"/>
    <mergeCell ref="D345:D346"/>
    <mergeCell ref="D365:D366"/>
    <mergeCell ref="F365:F366"/>
    <mergeCell ref="F405:F406"/>
    <mergeCell ref="F345:F346"/>
    <mergeCell ref="F385:F386"/>
    <mergeCell ref="E405:E406"/>
    <mergeCell ref="D625:D626"/>
    <mergeCell ref="F625:F626"/>
    <mergeCell ref="F585:F586"/>
    <mergeCell ref="E345:E346"/>
    <mergeCell ref="E265:E266"/>
    <mergeCell ref="F265:F266"/>
    <mergeCell ref="D265:D266"/>
    <mergeCell ref="D285:D286"/>
    <mergeCell ref="E225:E226"/>
    <mergeCell ref="E205:E206"/>
  </mergeCells>
  <conditionalFormatting sqref="H3:H37">
    <cfRule type="cellIs" dxfId="47" priority="3" stopIfTrue="1" operator="notEqual">
      <formula>G3</formula>
    </cfRule>
  </conditionalFormatting>
  <conditionalFormatting sqref="AB67:AB76 AB87:AB96 AB107:AB116 AB127:AB136 AB147:AB156 AB167:AB176 AB187:AB196 AB207:AB216 AB227:AB236 AB247:AB256 AB267:AB276 AB287:AB296 AB307:AB316 AB327:AB336 AB347:AB356 AB367:AB376 AB387:AB396 AB407:AB416 AB427:AB436 AB447:AB456 AB487:AB496 AB507:AB516 AB527:AB536 AB547:AB556 AB567:AB576 AB587:AB596 AB607:AB616 AB627:AB636 AB647:AB656 AB667:AB676 AB687:AB696 AB707:AB716 AB727:AB736 U67:U76 U87:U96 U107:U116 U127:U136 U147:U156 U167:U176 U187:U196 U207:U216 U227:U236 U247:U256 U267:U276 U287:U296 U307:U316 U327:U336 U347:U356 U367:U376 U387:U396 U407:U416 U427:U436 U447:U456 U487:U496 U507:U516 U527:U536 U547:U556 U567:U576 U587:U596 U607:U616 U627:U636 U647:U656 U667:U676 U687:U696 U707:U716 U727:U736 N67:N76 N87:N96 N107:N116 N127:N136 N147:N156 N167:N176 N187:N196 N207:N216 N227:N236 N247:N256 N267:N276 N287:N296 N307:N316 N327:N336 N347:N356 N367:N376 N387:N396 N407:N416 N427:N436 N447:N456 N487:N496 N507:N516 N527:N536 N547:N556 N567:N576 N587:N596 N607:N616 N627:N636 N647:N656 N667:N676 N687:N696 N707:N716 N727:N736 AB747:AB756 U747:U756 N747:N756">
    <cfRule type="expression" dxfId="46" priority="4" stopIfTrue="1">
      <formula>AND(COUNTA(N67)=1,(OR(N67&lt;$C$63,N67&gt;$F$63)))</formula>
    </cfRule>
  </conditionalFormatting>
  <conditionalFormatting sqref="D67:D77 D87:D97 D107:D117 D127:D137 D147:D157 D167:D177 D187:D197 D207:D217 D227:D237 D247:D257 D267:D277 D287:D297 D307:D317 D327:D337 D347:D357 D367:D377 D387:D397 D407:D417 D427:D437 D447:D457 D467:D477 D487:D497 D507:D517 D527:D537 D547:D557 D567:D577 D587:D597 D607:D617 D627:D637 D647:D657 D667:D677 D687:D697 D707:D717 D727:D737 D747:D757">
    <cfRule type="expression" dxfId="45" priority="5" stopIfTrue="1">
      <formula>AND(COUNTA(D67)=1,(OR(D67&lt;$C$62,D67&gt;$F$62)))</formula>
    </cfRule>
  </conditionalFormatting>
  <conditionalFormatting sqref="E67:E77 E87:E97 E107:E117 E127:E137 E147:E157 E167:E177 E187:E197 E207:E217 E227:E237 E247:E257 E267:E277 E287:E297 E307:E317 E327:E337 E347:E357 E367:E377 E387:E397 E407:E417 E427:E437 E447:E457 E467:E477 E487:E497 E507:E517 E527:E537 E547:E557 E567:E577 E587:E597 E607:E617 E627:E637 E647:E657 E667:E677 E687:E697 E707:E717 E727:E737 E747:E757 O67:O77 O87:O97 O107:O117 O127:O137 O147:O157 O167:O177 O187:O197 O207:O217 O227:O237 O247:O257 O267:O277 O287:O297 O307:O317 O327:O337 O347:O357 O367:O377 O387:O397 O407:O417 O427:O437 O447:O457 O467:O477 O487:O497 O507:O517 O527:O537 O547:O557 O567:O577 O587:O597 O607:O617 O627:O637 O647:O657 O667:O677 O687:O697 O707:O717 O727:O737 O747:O757 V67:V77 V87:V97 V107:V117 V127:V137 V147:V157 V167:V177 V187:V197 V207:V217 V227:V237 V247:V257 V267:V277 V287:V297 V307:V317 V327:V337 V347:V357 V367:V377 V387:V397 V407:V417 V427:V437 V447:V457 V467:V477 V487:V497 V507:V517 V527:V537 V547:V557 V567:V577 V587:V597 V607:V617 V627:V637 V647:V657 V667:V677 V687:V697 V707:V717 V727:V737 V747:V757 AC727:AC736 AC67:AC76 AC87:AC96 AC107:AC116 AC127:AC136 AC147:AC156 AC167:AC176 AC187:AC196 AC207:AC216 AC227:AC236 AC247:AC256 AC267:AC276 AC287:AC296 AC307:AC316 AC327:AC336 AC347:AC356 AC367:AC376 AC387:AC396 AC407:AC416 AC427:AC436 AC447:AC456 AC467:AC476 AC487:AC496 AC507:AC516 AC527:AC536 AC547:AC556 AC567:AC576 AC587:AC596 AC607:AC616 AC627:AC636 AC647:AC656 AC667:AC676 AC687:AC696 AC707:AC716 AC747:AC756">
    <cfRule type="expression" dxfId="44" priority="6" stopIfTrue="1">
      <formula>AND(COUNTA(E67)=1,(OR(E67&lt;$C$62,E67&gt;$F$62+61)))</formula>
    </cfRule>
  </conditionalFormatting>
  <conditionalFormatting sqref="A1:AD757">
    <cfRule type="expression" dxfId="43" priority="1">
      <formula>$A$43=0</formula>
    </cfRule>
  </conditionalFormatting>
  <dataValidations count="5">
    <dataValidation type="decimal" allowBlank="1" showInputMessage="1" showErrorMessage="1" sqref="D3:E37">
      <formula1>0</formula1>
      <formula2>999999999</formula2>
    </dataValidation>
    <dataValidation type="decimal" allowBlank="1" showInputMessage="1" showErrorMessage="1" error="נא להזין את הסכום ששולם בפועל בש&quot;ח." sqref="P747:P757 F747:F757 W747:W757 F67:F85 P67:P85 W67:W85 AD67:AD85 F87:F105 P87:P105 W87:W105 AD87:AD105 F107:F125 P107:P125 W107:W125 AD107:AD125 F127:F145 P127:P145 W127:W145 AD127:AD145 F147:F165 P147:P165 W147:W165 AD147:AD165 F167:F185 P167:P185 W167:W185 AD167:AD185 F187:F205 P187:P205 W187:W205 AD187:AD205 F207:F225 P207:P225 W207:W225 AD207:AD225 F227:F245 P227:P245 W227:W245 AD227:AD245 F247:F265 P247:P265 W247:W265 AD247:AD265 F267:F285 P267:P285 W267:W285 AD267:AD285 F287:F305 P287:P305 W287:W305 AD287:AD305 F307:F325 P307:P325 W307:W325 AD307:AD325 F327:F345 P327:P345 W327:W345 AD327:AD345 F347:F365 P347:P365 W347:W365 AD347:AD365 F367:F385 P367:P385 W367:W385 AD367:AD385 F387:F405 P387:P405 W387:W405 AD387:AD405 F407:F425 P407:P425 W407:W425 AD407:AD425 F427:F445 P427:P445 W427:W445 AD427:AD445 F447:F465 P447:P465 W447:W465 AD447:AD465 F467:F485 P467:P485 W467:W485 AD467:AD485 F487:F505 P487:P505 W487:W505 AD487:AD505 F507:F525 P507:P525 W507:W525 AD507:AD525 F527:F545 P527:P545 W527:W545 AD527:AD545 F547:F565">
      <formula1>-999999999</formula1>
      <formula2>999999999</formula2>
    </dataValidation>
    <dataValidation type="decimal" allowBlank="1" showInputMessage="1" showErrorMessage="1" error="נא להזין את הסכום ששולם בפועל בש&quot;ח." sqref="P547:P565 W547:W565 AD547:AD565 F567:F585 P567:P585 W567:W585 AD567:AD585 F587:F605 P587:P605 W587:W605 AD587:AD605 F607:F625 P607:P625 W607:W625 AD607:AD625 F627:F645 P627:P645 W627:W645 AD627:AD645 F647:F665 P647:P665 W647:W665 AD647:AD665 F667:F685 P667:P685 W667:W685 AD667:AD685 F687:F705 P687:P705 W687:W705 AD687:AD705 F707:F725 P707:P725 W707:W725 AD707:AD725 F727:F745 P727:P745 W727:W745 AD727:AD745 AD747:AD757">
      <formula1>-999999999</formula1>
      <formula2>999999999</formula2>
    </dataValidation>
    <dataValidation type="date" operator="greaterThan" allowBlank="1" showInputMessage="1" showErrorMessage="1" error="הזנת תאריך שגויה, נא להזין שנית:_x000a_DD/MM/YYYY" sqref="N727:O737 AC467:AC477 N747:O757 V467:V477 D107:E117 D127:E137 D147:E157 D167:E177 D187:E197 D207:E217 D227:E237 D247:E257 D267:E277 D287:E297 D307:E317 D327:E337 D347:E357 D367:E377 D387:E397 D407:E417 D427:E437 D447:E457 E467:E477 D487:E497 D507:E517 D527:E537 D547:E557 D567:E577 D587:E597 D607:E617 D627:E637 D647:E657 D667:E677 D687:E697 D707:E717 D727:E737 D747:E757 AB747:AC757 N67:O77 N87:O97 N107:O117 N127:O137 N147:O157 N167:O177 N187:O197 N207:O217 N227:O237 N247:O257 N267:O277 N287:O297 N307:O317 N327:O337 N347:O357 N367:O377 N387:O397 N407:O417 N427:O437 N447:O457 O467:O477 N487:O497 N507:O517 N527:O537 N547:O557 N567:O577 N587:O597 N607:O617 N627:O637 N647:O657 N667:O677 N687:O697 N707:O717 U747:V757 D67:E77 U67:V77 U87:V97 U107:V117 U127:V137 U147:V157 U167:V177 U187:V197 U207:V217 U227:V237 U247:V257 U267:V277 U287:V297 U307:V317 U327:V337 U347:V357 U367:V377 U387:V397 U407:V417 U427:V437 U447:V457 AB727:AC737 U487:V497 U507:V517 U527:V537 U547:V557 U567:V577 U587:V597">
      <formula1>36526</formula1>
    </dataValidation>
    <dataValidation type="date" operator="greaterThan" allowBlank="1" showInputMessage="1" showErrorMessage="1" error="הזנת תאריך שגויה, נא להזין שנית:_x000a_DD/MM/YYYY" sqref="U607:V617 U627:V637 U647:V657 U667:V677 U687:V697 U707:V717 U727:V737 AB707:AC717 AB687:AC697 AB667:AC677 AB647:AC657 AB627:AC637 AB607:AC617 AB587:AC597 AB567:AC577 AB547:AC557 AB527:AC537 AB507:AC517 AB487:AC497 AB447:AC457 AB427:AC437 AB407:AC417 AB387:AC397 AB367:AC377 AB347:AC357 AB327:AC337 AB307:AC317 AB287:AC297 AB267:AC277 AB247:AC257 AB227:AC237 AB207:AC217 AB187:AC197 AB167:AC177 AB147:AC157 AB127:AC137 AB107:AC117 AB87:AC97 AB67:AC77 D87:E97">
      <formula1>36526</formula1>
    </dataValidation>
  </dataValidations>
  <hyperlinks>
    <hyperlink ref="B66" location="'שונות ופטנטים'!C3" display="'שונות ופטנטים'!C3"/>
    <hyperlink ref="B86" location="'שונות ופטנטים'!C4" display="'שונות ופטנטים'!C4"/>
    <hyperlink ref="B106" location="'שונות ופטנטים'!C5" display="'שונות ופטנטים'!C5"/>
    <hyperlink ref="B126" location="'שונות ופטנטים'!C6" display="'שונות ופטנטים'!C6"/>
    <hyperlink ref="B146" location="'שונות ופטנטים'!C7" display="'שונות ופטנטים'!C7"/>
    <hyperlink ref="B166" location="'שונות ופטנטים'!C8" display="'שונות ופטנטים'!C8"/>
    <hyperlink ref="B186" location="'שונות ופטנטים'!C9" display="'שונות ופטנטים'!C9"/>
    <hyperlink ref="B206" location="'שונות ופטנטים'!C10" display="'שונות ופטנטים'!C10"/>
    <hyperlink ref="B226" location="'שונות ופטנטים'!C11" display="'שונות ופטנטים'!C11"/>
    <hyperlink ref="B246" location="'שונות ופטנטים'!C12" display="'שונות ופטנטים'!C12"/>
    <hyperlink ref="B266" location="'שונות ופטנטים'!C13" display="'שונות ופטנטים'!C13"/>
    <hyperlink ref="B286" location="'שונות ופטנטים'!C14" display="'שונות ופטנטים'!C14"/>
    <hyperlink ref="B306" location="'שונות ופטנטים'!C15" display="'שונות ופטנטים'!C15"/>
    <hyperlink ref="B326" location="'שונות ופטנטים'!C16" display="'שונות ופטנטים'!C16"/>
    <hyperlink ref="B346" location="'שונות ופטנטים'!C17" display="'שונות ופטנטים'!C17"/>
    <hyperlink ref="B366" location="'שונות ופטנטים'!C18" display="'שונות ופטנטים'!C18"/>
    <hyperlink ref="B386" location="'שונות ופטנטים'!C19" display="'שונות ופטנטים'!C19"/>
    <hyperlink ref="B406" location="'שונות ופטנטים'!C20" display="'שונות ופטנטים'!C20"/>
    <hyperlink ref="B426" location="'שונות ופטנטים'!C21" display="'שונות ופטנטים'!C21"/>
    <hyperlink ref="B446" location="'שונות ופטנטים'!C22" display="'שונות ופטנטים'!C22"/>
    <hyperlink ref="B466" location="'שונות ופטנטים'!C23" display="'שונות ופטנטים'!C23"/>
    <hyperlink ref="B486" location="'שונות ופטנטים'!C24" display="'שונות ופטנטים'!C24"/>
    <hyperlink ref="B506" location="'שונות ופטנטים'!C25" display="'שונות ופטנטים'!C25"/>
    <hyperlink ref="B526" location="'שונות ופטנטים'!C26" display="'שונות ופטנטים'!C26"/>
    <hyperlink ref="B546" location="'שונות ופטנטים'!C27" display="'שונות ופטנטים'!C27"/>
    <hyperlink ref="B566" location="'שונות ופטנטים'!C28" display="'שונות ופטנטים'!C28"/>
    <hyperlink ref="B586" location="'שונות ופטנטים'!C29" display="'שונות ופטנטים'!C29"/>
    <hyperlink ref="B606" location="'שונות ופטנטים'!C30" display="'שונות ופטנטים'!C30"/>
    <hyperlink ref="B626" location="'שונות ופטנטים'!C31" display="'שונות ופטנטים'!C31"/>
    <hyperlink ref="B646" location="'שונות ופטנטים'!C32" display="'שונות ופטנטים'!C32"/>
    <hyperlink ref="B666" location="'שונות ופטנטים'!C33" display="'שונות ופטנטים'!C33"/>
    <hyperlink ref="B686" location="'שונות ופטנטים'!C34" display="'שונות ופטנטים'!C34"/>
    <hyperlink ref="B706" location="'שונות ופטנטים'!C35" display="'שונות ופטנטים'!C35"/>
    <hyperlink ref="B726" location="'שונות ופטנטים'!C36" display="'שונות ופטנטים'!C36"/>
    <hyperlink ref="C35" location="'שונות ופטנטים'!A707:A717" tooltip="הקשה על התא תעביר אותך לטבלה מקושרת בה יש לפרט את החשבוניות הרלבנטיות לסעיף" display="'שונות ופטנטים'!A707:A717"/>
    <hyperlink ref="C37" location="'שונות ופטנטים'!A747:A757" tooltip="הקשה על התא תעביר אותך לטבלה מקושרת בה יש לפרט את החשבוניות הרלבנטיות לסעיף" display="'שונות ופטנטים'!A747:A757"/>
    <hyperlink ref="L106" location="'שונות ופטנטים'!C5" display="'שונות ופטנטים'!C5"/>
    <hyperlink ref="L126" location="'שונות ופטנטים'!C6" display="'שונות ופטנטים'!C6"/>
    <hyperlink ref="L146" location="'שונות ופטנטים'!C7" display="'שונות ופטנטים'!C7"/>
    <hyperlink ref="L166" location="'שונות ופטנטים'!C8" display="'שונות ופטנטים'!C8"/>
    <hyperlink ref="L186" location="'שונות ופטנטים'!C9" display="'שונות ופטנטים'!C9"/>
    <hyperlink ref="L206" location="'שונות ופטנטים'!C10" display="'שונות ופטנטים'!C10"/>
    <hyperlink ref="L226" location="'שונות ופטנטים'!C11" display="'שונות ופטנטים'!C11"/>
    <hyperlink ref="L246" location="'שונות ופטנטים'!C12" display="'שונות ופטנטים'!C12"/>
    <hyperlink ref="L266" location="'שונות ופטנטים'!C13" display="'שונות ופטנטים'!C13"/>
    <hyperlink ref="L286" location="'שונות ופטנטים'!C14" display="'שונות ופטנטים'!C14"/>
    <hyperlink ref="L306" location="'שונות ופטנטים'!C15" display="'שונות ופטנטים'!C15"/>
    <hyperlink ref="L326" location="'שונות ופטנטים'!C16" display="'שונות ופטנטים'!C16"/>
    <hyperlink ref="L346" location="'שונות ופטנטים'!C17" display="'שונות ופטנטים'!C17"/>
    <hyperlink ref="L366" location="'שונות ופטנטים'!C18" display="'שונות ופטנטים'!C18"/>
    <hyperlink ref="L386" location="'שונות ופטנטים'!C19" display="'שונות ופטנטים'!C19"/>
    <hyperlink ref="L406" location="'שונות ופטנטים'!C20" display="'שונות ופטנטים'!C20"/>
    <hyperlink ref="L426" location="'שונות ופטנטים'!C21" display="'שונות ופטנטים'!C21"/>
    <hyperlink ref="L446" location="'שונות ופטנטים'!C22" display="'שונות ופטנטים'!C22"/>
    <hyperlink ref="L466" location="'שונות ופטנטים'!C23" display="'שונות ופטנטים'!C23"/>
    <hyperlink ref="L486" location="'שונות ופטנטים'!C24" display="'שונות ופטנטים'!C24"/>
    <hyperlink ref="L506" location="'שונות ופטנטים'!C25" display="'שונות ופטנטים'!C25"/>
    <hyperlink ref="L526" location="'שונות ופטנטים'!C26" display="'שונות ופטנטים'!C26"/>
    <hyperlink ref="L546" location="'שונות ופטנטים'!C27" display="'שונות ופטנטים'!C27"/>
    <hyperlink ref="L566" location="'שונות ופטנטים'!C28" display="'שונות ופטנטים'!C28"/>
    <hyperlink ref="L586" location="'שונות ופטנטים'!C29" display="'שונות ופטנטים'!C29"/>
    <hyperlink ref="L606" location="'שונות ופטנטים'!C30" display="'שונות ופטנטים'!C30"/>
    <hyperlink ref="L626" location="'שונות ופטנטים'!C31" display="'שונות ופטנטים'!C31"/>
    <hyperlink ref="L646" location="'שונות ופטנטים'!C32" display="'שונות ופטנטים'!C32"/>
    <hyperlink ref="L666" location="'שונות ופטנטים'!C33" display="'שונות ופטנטים'!C33"/>
    <hyperlink ref="L686" location="'שונות ופטנטים'!C34" display="'שונות ופטנטים'!C34"/>
    <hyperlink ref="L706" location="'שונות ופטנטים'!C35" display="'שונות ופטנטים'!C35"/>
    <hyperlink ref="L726" location="'שונות ופטנטים'!C36" display="'שונות ופטנטים'!C36"/>
    <hyperlink ref="L66" location="'שונות ופטנטים'!C3" display="'שונות ופטנטים'!C3"/>
    <hyperlink ref="L86" location="'שונות ופטנטים'!C4" display="'שונות ופטנטים'!C4"/>
    <hyperlink ref="B746" location="'שונות ופטנטים'!C37" display="'שונות ופטנטים'!C37"/>
    <hyperlink ref="L746" location="'שונות ופטנטים'!C37" display="'שונות ופטנטים'!C37"/>
    <hyperlink ref="C36" location="'שונות ופטנטים'!A727:A737" tooltip="הקשה על התא תעביר אותך לטבלה מקושרת בה יש לפרט את החשבוניות הרלבנטיות לסעיף" display="'שונות ופטנטים'!A727:A737"/>
    <hyperlink ref="S66" location="'שונות ופטנטים'!C3" display="'שונות ופטנטים'!C3"/>
    <hyperlink ref="S86" location="'שונות ופטנטים'!C4" display="'שונות ופטנטים'!C4"/>
    <hyperlink ref="S106" location="'שונות ופטנטים'!C5" display="'שונות ופטנטים'!C5"/>
    <hyperlink ref="S126" location="'שונות ופטנטים'!C6" display="'שונות ופטנטים'!C6"/>
    <hyperlink ref="S146" location="'שונות ופטנטים'!C7" display="'שונות ופטנטים'!C7"/>
    <hyperlink ref="S166" location="'שונות ופטנטים'!C8" display="'שונות ופטנטים'!C8"/>
    <hyperlink ref="S186" location="'שונות ופטנטים'!C9" display="'שונות ופטנטים'!C9"/>
    <hyperlink ref="S206" location="'שונות ופטנטים'!C10" display="'שונות ופטנטים'!C10"/>
    <hyperlink ref="S226" location="'שונות ופטנטים'!C11" display="'שונות ופטנטים'!C11"/>
    <hyperlink ref="S246" location="'שונות ופטנטים'!C12" display="'שונות ופטנטים'!C12"/>
    <hyperlink ref="S266" location="'שונות ופטנטים'!C13" display="'שונות ופטנטים'!C13"/>
    <hyperlink ref="S286" location="'שונות ופטנטים'!C14" display="'שונות ופטנטים'!C14"/>
    <hyperlink ref="S306" location="'שונות ופטנטים'!C15" display="'שונות ופטנטים'!C15"/>
    <hyperlink ref="S326" location="'שונות ופטנטים'!C16" display="'שונות ופטנטים'!C16"/>
    <hyperlink ref="S346" location="'שונות ופטנטים'!C17" display="'שונות ופטנטים'!C17"/>
    <hyperlink ref="S366" location="'שונות ופטנטים'!C18" display="'שונות ופטנטים'!C18"/>
    <hyperlink ref="S386" location="'שונות ופטנטים'!C19" display="'שונות ופטנטים'!C19"/>
    <hyperlink ref="S406" location="'שונות ופטנטים'!C20" display="'שונות ופטנטים'!C20"/>
    <hyperlink ref="S426" location="'שונות ופטנטים'!C21" display="'שונות ופטנטים'!C21"/>
    <hyperlink ref="S446" location="'שונות ופטנטים'!C22" display="'שונות ופטנטים'!C22"/>
    <hyperlink ref="S466" location="'שונות ופטנטים'!C23" display="'שונות ופטנטים'!C23"/>
    <hyperlink ref="S486" location="'שונות ופטנטים'!C24" display="'שונות ופטנטים'!C24"/>
    <hyperlink ref="S506" location="'שונות ופטנטים'!C25" display="'שונות ופטנטים'!C25"/>
    <hyperlink ref="S526" location="'שונות ופטנטים'!C26" display="'שונות ופטנטים'!C26"/>
    <hyperlink ref="S546" location="'שונות ופטנטים'!C27" display="'שונות ופטנטים'!C27"/>
    <hyperlink ref="S566" location="'שונות ופטנטים'!C28" display="'שונות ופטנטים'!C28"/>
    <hyperlink ref="S586" location="'שונות ופטנטים'!C29" display="'שונות ופטנטים'!C29"/>
    <hyperlink ref="S606" location="'שונות ופטנטים'!C30" display="'שונות ופטנטים'!C30"/>
    <hyperlink ref="S626" location="'שונות ופטנטים'!C31" display="'שונות ופטנטים'!C31"/>
    <hyperlink ref="S646" location="'שונות ופטנטים'!C32" display="'שונות ופטנטים'!C32"/>
    <hyperlink ref="S666" location="'שונות ופטנטים'!C33" display="'שונות ופטנטים'!C33"/>
    <hyperlink ref="S686" location="'שונות ופטנטים'!C34" display="'שונות ופטנטים'!C34"/>
    <hyperlink ref="S706" location="'שונות ופטנטים'!C35" display="'שונות ופטנטים'!C35"/>
    <hyperlink ref="S726" location="'שונות ופטנטים'!C36" display="'שונות ופטנטים'!C36"/>
    <hyperlink ref="Z106" location="'שונות ופטנטים'!C5" display="'שונות ופטנטים'!C5"/>
    <hyperlink ref="Z126" location="'שונות ופטנטים'!C6" display="'שונות ופטנטים'!C6"/>
    <hyperlink ref="Z146" location="'שונות ופטנטים'!C7" display="'שונות ופטנטים'!C7"/>
    <hyperlink ref="Z166" location="'שונות ופטנטים'!C8" display="'שונות ופטנטים'!C8"/>
    <hyperlink ref="Z186" location="'שונות ופטנטים'!C9" display="'שונות ופטנטים'!C9"/>
    <hyperlink ref="Z206" location="'שונות ופטנטים'!C10" display="'שונות ופטנטים'!C10"/>
    <hyperlink ref="Z226" location="'שונות ופטנטים'!C11" display="'שונות ופטנטים'!C11"/>
    <hyperlink ref="Z246" location="'שונות ופטנטים'!C12" display="'שונות ופטנטים'!C12"/>
    <hyperlink ref="Z266" location="'שונות ופטנטים'!C13" display="'שונות ופטנטים'!C13"/>
    <hyperlink ref="Z286" location="'שונות ופטנטים'!C14" display="'שונות ופטנטים'!C14"/>
    <hyperlink ref="Z306" location="'שונות ופטנטים'!C15" display="'שונות ופטנטים'!C15"/>
    <hyperlink ref="Z326" location="'שונות ופטנטים'!C16" display="'שונות ופטנטים'!C16"/>
    <hyperlink ref="Z346" location="'שונות ופטנטים'!C17" display="'שונות ופטנטים'!C17"/>
    <hyperlink ref="Z366" location="'שונות ופטנטים'!C18" display="'שונות ופטנטים'!C18"/>
    <hyperlink ref="Z386" location="'שונות ופטנטים'!C19" display="'שונות ופטנטים'!C19"/>
    <hyperlink ref="Z406" location="'שונות ופטנטים'!C20" display="'שונות ופטנטים'!C20"/>
    <hyperlink ref="Z426" location="'שונות ופטנטים'!C21" display="'שונות ופטנטים'!C21"/>
    <hyperlink ref="Z446" location="'שונות ופטנטים'!C22" display="'שונות ופטנטים'!C22"/>
    <hyperlink ref="Z466" location="'שונות ופטנטים'!C23" display="'שונות ופטנטים'!C23"/>
    <hyperlink ref="Z486" location="'שונות ופטנטים'!C24" display="'שונות ופטנטים'!C24"/>
    <hyperlink ref="Z506" location="'שונות ופטנטים'!C25" display="'שונות ופטנטים'!C25"/>
    <hyperlink ref="Z526" location="'שונות ופטנטים'!C26" display="'שונות ופטנטים'!C26"/>
    <hyperlink ref="Z546" location="'שונות ופטנטים'!C27" display="'שונות ופטנטים'!C27"/>
    <hyperlink ref="Z566" location="'שונות ופטנטים'!C28" display="'שונות ופטנטים'!C28"/>
    <hyperlink ref="Z586" location="'שונות ופטנטים'!C29" display="'שונות ופטנטים'!C29"/>
    <hyperlink ref="Z606" location="'שונות ופטנטים'!C30" display="'שונות ופטנטים'!C30"/>
    <hyperlink ref="Z626" location="'שונות ופטנטים'!C31" display="'שונות ופטנטים'!C31"/>
    <hyperlink ref="Z646" location="'שונות ופטנטים'!C32" display="'שונות ופטנטים'!C32"/>
    <hyperlink ref="Z666" location="'שונות ופטנטים'!C33" display="'שונות ופטנטים'!C33"/>
    <hyperlink ref="Z686" location="'שונות ופטנטים'!C34" display="'שונות ופטנטים'!C34"/>
    <hyperlink ref="Z706" location="'שונות ופטנטים'!C35" display="'שונות ופטנטים'!C35"/>
    <hyperlink ref="Z726" location="'שונות ופטנטים'!C36" display="'שונות ופטנטים'!C36"/>
    <hyperlink ref="Z66" location="'שונות ופטנטים'!C3" display="'שונות ופטנטים'!C3"/>
    <hyperlink ref="Z86" location="'שונות ופטנטים'!C4" display="'שונות ופטנטים'!C4"/>
    <hyperlink ref="S746" location="'שונות ופטנטים'!C37" display="'שונות ופטנטים'!C37"/>
    <hyperlink ref="Z746" location="'שונות ופטנטים'!C37" display="'שונות ופטנטים'!C37"/>
    <hyperlink ref="C3" location="'שונות ופטנטים'!A67:A77" tooltip="הקשה על התא תעביר אותך לטבלה מקושרת בה יש לפרט את החשבוניות הרלבנטיות לסעיף" display="'שונות ופטנטים'!A67:A77"/>
    <hyperlink ref="C4" location="'שונות ופטנטים'!A87:A97" tooltip="הקשה על התא תעביר אותך לטבלה מקושרת בה יש לפרט את החשבוניות הרלבנטיות לסעיף" display="'שונות ופטנטים'!A87:A97"/>
    <hyperlink ref="C5" location="'שונות ופטנטים'!A107:A117" tooltip="הקשה על התא תעביר אותך לטבלה מקושרת בה יש לפרט את החשבוניות הרלבנטיות לסעיף" display="'שונות ופטנטים'!A107:A117"/>
    <hyperlink ref="C6" location="'שונות ופטנטים'!A127:A137" tooltip="הקשה על התא תעביר אותך לטבלה מקושרת בה יש לפרט את החשבוניות הרלבנטיות לסעיף" display="'שונות ופטנטים'!A127:A137"/>
    <hyperlink ref="C7" location="'שונות ופטנטים'!A147:A157" tooltip="הקשה על התא תעביר אותך לטבלה מקושרת בה יש לפרט את החשבוניות הרלבנטיות לסעיף" display="'שונות ופטנטים'!A147:A157"/>
    <hyperlink ref="C8" location="'שונות ופטנטים'!A167:A177" tooltip="הקשה על התא תעביר אותך לטבלה מקושרת בה יש לפרט את החשבוניות הרלבנטיות לסעיף" display="'שונות ופטנטים'!A167:A177"/>
    <hyperlink ref="C9" location="'שונות ופטנטים'!A187:A197" tooltip="הקשה על התא תעביר אותך לטבלה מקושרת בה יש לפרט את החשבוניות הרלבנטיות לסעיף" display="'שונות ופטנטים'!A187:A197"/>
    <hyperlink ref="C10" location="'שונות ופטנטים'!A207:A217" tooltip="הקשה על התא תעביר אותך לטבלה מקושרת בה יש לפרט את החשבוניות הרלבנטיות לסעיף" display="'שונות ופטנטים'!A207:A217"/>
    <hyperlink ref="C11" location="'שונות ופטנטים'!A227:A237" tooltip="הקשה על התא תעביר אותך לטבלה מקושרת בה יש לפרט את החשבוניות הרלבנטיות לסעיף" display="'שונות ופטנטים'!A227:A237"/>
    <hyperlink ref="C12" location="'שונות ופטנטים'!A247:A257" tooltip="הקשה על התא תעביר אותך לטבלה מקושרת בה יש לפרט את החשבוניות הרלבנטיות לסעיף" display="'שונות ופטנטים'!A247:A257"/>
    <hyperlink ref="C13" location="'שונות ופטנטים'!A267:A277" tooltip="הקשה על התא תעביר אותך לטבלה מקושרת בה יש לפרט את החשבוניות הרלבנטיות לסעיף" display="'שונות ופטנטים'!A267:A277"/>
    <hyperlink ref="C14" location="'שונות ופטנטים'!A287:A297" tooltip="הקשה על התא תעביר אותך לטבלה מקושרת בה יש לפרט את החשבוניות הרלבנטיות לסעיף" display="'שונות ופטנטים'!A287:A297"/>
    <hyperlink ref="C15" location="'שונות ופטנטים'!A307:A317" tooltip="הקשה על התא תעביר אותך לטבלה מקושרת בה יש לפרט את החשבוניות הרלבנטיות לסעיף" display="'שונות ופטנטים'!A307:A317"/>
    <hyperlink ref="C16" location="'שונות ופטנטים'!A327:A337" tooltip="הקשה על התא תעביר אותך לטבלה מקושרת בה יש לפרט את החשבוניות הרלבנטיות לסעיף" display="'שונות ופטנטים'!A327:A337"/>
    <hyperlink ref="C17" location="'שונות ופטנטים'!A347:A357" tooltip="הקשה על התא תעביר אותך לטבלה מקושרת בה יש לפרט את החשבוניות הרלבנטיות לסעיף" display="'שונות ופטנטים'!A347:A357"/>
    <hyperlink ref="C18" location="'שונות ופטנטים'!A367:A377" tooltip="הקשה על התא תעביר אותך לטבלה מקושרת בה יש לפרט את החשבוניות הרלבנטיות לסעיף" display="'שונות ופטנטים'!A367:A377"/>
    <hyperlink ref="C19" location="'שונות ופטנטים'!A387:A397" tooltip="הקשה על התא תעביר אותך לטבלה מקושרת בה יש לפרט את החשבוניות הרלבנטיות לסעיף" display="'שונות ופטנטים'!A387:A397"/>
    <hyperlink ref="C20" location="'שונות ופטנטים'!A407:A417" tooltip="הקשה על התא תעביר אותך לטבלה מקושרת בה יש לפרט את החשבוניות הרלבנטיות לסעיף" display="'שונות ופטנטים'!A407:A417"/>
    <hyperlink ref="C21" location="'שונות ופטנטים'!A427:A437" tooltip="הקשה על התא תעביר אותך לטבלה מקושרת בה יש לפרט את החשבוניות הרלבנטיות לסעיף" display="'שונות ופטנטים'!A427:A437"/>
    <hyperlink ref="C22" location="'שונות ופטנטים'!A447:A457" tooltip="הקשה על התא תעביר אותך לטבלה מקושרת בה יש לפרט את החשבוניות הרלבנטיות לסעיף" display="'שונות ופטנטים'!A447:A457"/>
    <hyperlink ref="C23" location="'שונות ופטנטים'!A467:A477" tooltip="הקשה על התא תעביר אותך לטבלה מקושרת בה יש לפרט את החשבוניות הרלבנטיות לסעיף" display="'שונות ופטנטים'!A467:A477"/>
    <hyperlink ref="C24" location="'שונות ופטנטים'!A487:A497" tooltip="הקשה על התא תעביר אותך לטבלה מקושרת בה יש לפרט את החשבוניות הרלבנטיות לסעיף" display="'שונות ופטנטים'!A487:A497"/>
    <hyperlink ref="C25" location="'שונות ופטנטים'!A507:A517" tooltip="הקשה על התא תעביר אותך לטבלה מקושרת בה יש לפרט את החשבוניות הרלבנטיות לסעיף" display="'שונות ופטנטים'!A507:A517"/>
    <hyperlink ref="C26" location="'שונות ופטנטים'!A527:A537" tooltip="הקשה על התא תעביר אותך לטבלה מקושרת בה יש לפרט את החשבוניות הרלבנטיות לסעיף" display="'שונות ופטנטים'!A527:A537"/>
    <hyperlink ref="C27" location="'שונות ופטנטים'!A547:A557" tooltip="הקשה על התא תעביר אותך לטבלה מקושרת בה יש לפרט את החשבוניות הרלבנטיות לסעיף" display="'שונות ופטנטים'!A547:A557"/>
    <hyperlink ref="C28" location="'שונות ופטנטים'!A567:A577" tooltip="הקשה על התא תעביר אותך לטבלה מקושרת בה יש לפרט את החשבוניות הרלבנטיות לסעיף" display="'שונות ופטנטים'!A567:A577"/>
    <hyperlink ref="C29" location="'שונות ופטנטים'!A587:A597" tooltip="הקשה על התא תעביר אותך לטבלה מקושרת בה יש לפרט את החשבוניות הרלבנטיות לסעיף" display="'שונות ופטנטים'!A587:A597"/>
    <hyperlink ref="C30" location="'שונות ופטנטים'!A607:A617" tooltip="הקשה על התא תעביר אותך לטבלה מקושרת בה יש לפרט את החשבוניות הרלבנטיות לסעיף" display="'שונות ופטנטים'!A607:A617"/>
    <hyperlink ref="C33" location="'שונות ופטנטים'!A667:A677" tooltip="הקשה על התא תעביר אותך לטבלה מקושרת בה יש לפרט את החשבוניות הרלבנטיות לסעיף" display="'שונות ופטנטים'!A667:A677"/>
    <hyperlink ref="C34" location="'שונות ופטנטים'!A687:A697" tooltip="הקשה על התא תעביר אותך לטבלה מקושרת בה יש לפרט את החשבוניות הרלבנטיות לסעיף" display="'שונות ופטנטים'!A687:A697"/>
    <hyperlink ref="C31" location="'שונות ופטנטים'!A627:A637" tooltip="הקשה על התא תעביר אותך לטבלה מקושרת בה יש לפרט את החשבוניות הרלבנטיות לסעיף" display="'שונות ופטנטים'!A627:A637"/>
    <hyperlink ref="C32" location="'שונות ופטנטים'!A647:A657" tooltip="הקשה על התא תעביר אותך לטבלה מקושרת בה יש לפרט את החשבוניות הרלבנטיות לסעיף" display="'שונות ופטנטים'!A647:A657"/>
  </hyperlinks>
  <printOptions horizontalCentered="1" verticalCentered="1"/>
  <pageMargins left="0.47244094488188998" right="0.23622047244094499" top="0.196850393700787" bottom="0.47244094488188998" header="0.196850393700787" footer="0.23622047244094499"/>
  <pageSetup paperSize="9" scale="10" orientation="portrait" horizontalDpi="300" verticalDpi="300" r:id="rId1"/>
  <headerFooter alignWithMargins="0">
    <oddFooter>&amp;Cעמוד &amp;P מתוך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6">
    <tabColor rgb="FF5B9BD5"/>
    <pageSetUpPr fitToPage="1"/>
  </sheetPr>
  <dimension ref="A1:S62"/>
  <sheetViews>
    <sheetView showGridLines="0" rightToLeft="1" topLeftCell="B1" zoomScale="90" zoomScaleNormal="90" workbookViewId="0">
      <pane ySplit="2" topLeftCell="A3" activePane="bottomLeft" state="frozen"/>
      <selection activeCell="A44" sqref="A44"/>
      <selection pane="bottomLeft" activeCell="B3" sqref="B3:B52"/>
    </sheetView>
  </sheetViews>
  <sheetFormatPr defaultColWidth="9.140625" defaultRowHeight="12.75"/>
  <cols>
    <col min="1" max="1" width="5" style="3" bestFit="1" customWidth="1"/>
    <col min="2" max="2" width="16" style="3" customWidth="1"/>
    <col min="3" max="3" width="10.7109375" style="3" bestFit="1" customWidth="1"/>
    <col min="4" max="4" width="10.7109375" style="3" customWidth="1"/>
    <col min="5" max="5" width="10.85546875" style="3" customWidth="1"/>
    <col min="6" max="6" width="12" style="3" customWidth="1"/>
    <col min="7" max="7" width="10" style="3" customWidth="1"/>
    <col min="8" max="8" width="9.85546875" style="3" customWidth="1"/>
    <col min="9" max="9" width="12.7109375" style="3" customWidth="1"/>
    <col min="10" max="10" width="13" style="3" customWidth="1"/>
    <col min="11" max="11" width="14.5703125" style="3" customWidth="1"/>
    <col min="12" max="12" width="16.42578125" style="3" customWidth="1"/>
    <col min="13" max="13" width="15.85546875" style="3" customWidth="1"/>
    <col min="14" max="14" width="10.7109375" style="3" customWidth="1"/>
    <col min="15" max="15" width="11.42578125" style="3" customWidth="1"/>
    <col min="16" max="16" width="38.85546875" style="3" customWidth="1"/>
    <col min="17" max="18" width="11.42578125" style="3" customWidth="1"/>
    <col min="19" max="19" width="23.42578125" style="3" customWidth="1"/>
    <col min="20" max="16384" width="9.140625" style="3"/>
  </cols>
  <sheetData>
    <row r="1" spans="1:19" s="68" customFormat="1" ht="25.5" customHeight="1">
      <c r="A1" s="529" t="s">
        <v>55</v>
      </c>
      <c r="B1" s="530"/>
      <c r="C1" s="531" t="s">
        <v>63</v>
      </c>
      <c r="D1" s="531"/>
      <c r="E1" s="531"/>
      <c r="F1" s="308">
        <f>DATEDIF('ראשי-פרטים כלליים וריכוז הוצאות'!$F$10,'ראשי-פרטים כלליים וריכוז הוצאות'!$F$11+1,"m")</f>
        <v>0</v>
      </c>
      <c r="G1" s="309"/>
      <c r="H1" s="310" t="s">
        <v>35</v>
      </c>
      <c r="I1" s="311">
        <f>'ראשי-פרטים כלליים וריכוז הוצאות'!F10</f>
        <v>0</v>
      </c>
      <c r="J1" s="310" t="s">
        <v>36</v>
      </c>
      <c r="K1" s="311">
        <f>'ראשי-פרטים כלליים וריכוז הוצאות'!F11</f>
        <v>0</v>
      </c>
      <c r="L1" s="312" t="s">
        <v>53</v>
      </c>
      <c r="M1" s="313">
        <f>'ראשי-פרטים כלליים וריכוז הוצאות'!C6</f>
        <v>0</v>
      </c>
      <c r="N1" s="532" t="s">
        <v>34</v>
      </c>
      <c r="O1" s="533"/>
      <c r="P1" s="533"/>
      <c r="Q1" s="533"/>
      <c r="R1" s="533"/>
      <c r="S1" s="534"/>
    </row>
    <row r="2" spans="1:19" s="21" customFormat="1" ht="50.25" customHeight="1">
      <c r="A2" s="314" t="s">
        <v>4</v>
      </c>
      <c r="B2" s="298" t="s">
        <v>83</v>
      </c>
      <c r="C2" s="314" t="s">
        <v>66</v>
      </c>
      <c r="D2" s="314" t="s">
        <v>184</v>
      </c>
      <c r="E2" s="315" t="s">
        <v>69</v>
      </c>
      <c r="F2" s="298" t="s">
        <v>142</v>
      </c>
      <c r="G2" s="298" t="s">
        <v>85</v>
      </c>
      <c r="H2" s="298" t="s">
        <v>67</v>
      </c>
      <c r="I2" s="298" t="s">
        <v>68</v>
      </c>
      <c r="J2" s="298" t="s">
        <v>49</v>
      </c>
      <c r="K2" s="298" t="s">
        <v>65</v>
      </c>
      <c r="L2" s="298" t="s">
        <v>72</v>
      </c>
      <c r="M2" s="298" t="s">
        <v>185</v>
      </c>
      <c r="N2" s="64" t="s">
        <v>33</v>
      </c>
      <c r="O2" s="19" t="s">
        <v>73</v>
      </c>
      <c r="P2" s="20" t="s">
        <v>32</v>
      </c>
      <c r="Q2" s="19" t="s">
        <v>92</v>
      </c>
      <c r="R2" s="19" t="s">
        <v>94</v>
      </c>
      <c r="S2" s="19" t="s">
        <v>93</v>
      </c>
    </row>
    <row r="3" spans="1:19" s="5" customFormat="1" ht="24" customHeight="1">
      <c r="A3" s="294">
        <v>1</v>
      </c>
      <c r="B3" s="148"/>
      <c r="C3" s="176"/>
      <c r="D3" s="176"/>
      <c r="E3" s="177"/>
      <c r="F3" s="300">
        <f>IF((COUNTA(C3,E3)=2),E3*A61*$F$1/12,0)</f>
        <v>0</v>
      </c>
      <c r="G3" s="178"/>
      <c r="H3" s="179"/>
      <c r="I3" s="180"/>
      <c r="J3" s="270">
        <v>0</v>
      </c>
      <c r="K3" s="301" t="str">
        <f>IF($F$1=0,"הזן תקופת כתב אישור בגליון ראשי",(H3/$F$1)*F3*G3)</f>
        <v>הזן תקופת כתב אישור בגליון ראשי</v>
      </c>
      <c r="L3" s="299" t="str">
        <f>IF($F$1=0,"הזן תקופת כתב אישור בגליון ראשי",I3+K3)</f>
        <v>הזן תקופת כתב אישור בגליון ראשי</v>
      </c>
      <c r="M3" s="299" t="str">
        <f>IF($F$1=0,"הזן תקופת כתב אישור בגליון ראשי",(IF(J3-I3&lt;=0,0,(MIN(J3-I3,F3,(H3/$F$1)*G3*F3)))))</f>
        <v>הזן תקופת כתב אישור בגליון ראשי</v>
      </c>
      <c r="N3" s="61" t="str">
        <f>M3</f>
        <v>הזן תקופת כתב אישור בגליון ראשי</v>
      </c>
      <c r="O3" s="65" t="e">
        <f t="shared" ref="O3" si="0">N3-K3</f>
        <v>#VALUE!</v>
      </c>
      <c r="P3" s="66"/>
      <c r="Q3" s="67">
        <f t="shared" ref="Q3" si="1">H3</f>
        <v>0</v>
      </c>
      <c r="R3" s="65" t="str">
        <f>IF($F$1=0,"הזן תקופת כתב אישור בגליון ראשי",(IF(J3-I3&lt;=0,0,(MIN(J3-I3,F3,(Q3/$F$1)*G3*F3)))))</f>
        <v>הזן תקופת כתב אישור בגליון ראשי</v>
      </c>
      <c r="S3" s="65" t="e">
        <f>IF((OR(R3-N3&gt;0.5,N3-R3&gt;0.5)),"שים לב כי מומלץ להכיר בסכום שונה מדיווח החברה","")</f>
        <v>#VALUE!</v>
      </c>
    </row>
    <row r="4" spans="1:19" s="5" customFormat="1" ht="24" customHeight="1">
      <c r="A4" s="294">
        <v>2</v>
      </c>
      <c r="B4" s="148"/>
      <c r="C4" s="176"/>
      <c r="D4" s="176"/>
      <c r="E4" s="177"/>
      <c r="F4" s="300">
        <f t="shared" ref="F4" si="2">IF((COUNTA(C4,E4)=2),E4*A62*$F$1/12,0)</f>
        <v>0</v>
      </c>
      <c r="G4" s="178"/>
      <c r="H4" s="179"/>
      <c r="I4" s="180"/>
      <c r="J4" s="270">
        <v>0</v>
      </c>
      <c r="K4" s="301" t="str">
        <f t="shared" ref="K4" si="3">IF($F$1=0,"הזן תקופת כתב אישור בגליון ראשי",(H4/$F$1)*F4*G4)</f>
        <v>הזן תקופת כתב אישור בגליון ראשי</v>
      </c>
      <c r="L4" s="299" t="str">
        <f t="shared" ref="L4" si="4">IF($F$1=0,"הזן תקופת כתב אישור בגליון ראשי",I4+K4)</f>
        <v>הזן תקופת כתב אישור בגליון ראשי</v>
      </c>
      <c r="M4" s="299" t="str">
        <f t="shared" ref="M4" si="5">IF($F$1=0,"הזן תקופת כתב אישור בגליון ראשי",(IF(J4-I4&lt;=0,0,(MIN(J4-I4,F4,(H4/$F$1)*G4*F4)))))</f>
        <v>הזן תקופת כתב אישור בגליון ראשי</v>
      </c>
      <c r="N4" s="61" t="str">
        <f t="shared" ref="N4" si="6">M4</f>
        <v>הזן תקופת כתב אישור בגליון ראשי</v>
      </c>
      <c r="O4" s="65" t="e">
        <f t="shared" ref="O4" si="7">N4-K4</f>
        <v>#VALUE!</v>
      </c>
      <c r="P4" s="66"/>
      <c r="Q4" s="67">
        <f t="shared" ref="Q4" si="8">H4</f>
        <v>0</v>
      </c>
      <c r="R4" s="65" t="str">
        <f t="shared" ref="R4" si="9">IF($F$1=0,"הזן תקופת כתב אישור בגליון ראשי",(IF(J4-I4&lt;=0,0,(MIN(J4-I4,F4,(Q4/$F$1)*G4*F4)))))</f>
        <v>הזן תקופת כתב אישור בגליון ראשי</v>
      </c>
      <c r="S4" s="65" t="e">
        <f t="shared" ref="S4" si="10">IF((OR(R4-N4&gt;0.5,N4-R4&gt;0.5)),"שים לב כי מומלץ להכיר בסכום שונה מדיווח החברה","")</f>
        <v>#VALUE!</v>
      </c>
    </row>
    <row r="5" spans="1:19" s="5" customFormat="1" ht="24" customHeight="1">
      <c r="A5" s="294">
        <v>3</v>
      </c>
      <c r="B5" s="148"/>
      <c r="C5" s="176"/>
      <c r="D5" s="176"/>
      <c r="E5" s="177"/>
      <c r="F5" s="300">
        <f t="shared" ref="F5" si="11">IF((COUNTA(C5,E5)=2),E5*A63*$F$1/12,0)</f>
        <v>0</v>
      </c>
      <c r="G5" s="178"/>
      <c r="H5" s="179"/>
      <c r="I5" s="180"/>
      <c r="J5" s="270">
        <v>0</v>
      </c>
      <c r="K5" s="301" t="str">
        <f t="shared" ref="K5" si="12">IF($F$1=0,"הזן תקופת כתב אישור בגליון ראשי",(H5/$F$1)*F5*G5)</f>
        <v>הזן תקופת כתב אישור בגליון ראשי</v>
      </c>
      <c r="L5" s="299" t="str">
        <f t="shared" ref="L5" si="13">IF($F$1=0,"הזן תקופת כתב אישור בגליון ראשי",I5+K5)</f>
        <v>הזן תקופת כתב אישור בגליון ראשי</v>
      </c>
      <c r="M5" s="299" t="str">
        <f t="shared" ref="M5" si="14">IF($F$1=0,"הזן תקופת כתב אישור בגליון ראשי",(IF(J5-I5&lt;=0,0,(MIN(J5-I5,F5,(H5/$F$1)*G5*F5)))))</f>
        <v>הזן תקופת כתב אישור בגליון ראשי</v>
      </c>
      <c r="N5" s="61" t="str">
        <f t="shared" ref="N5" si="15">M5</f>
        <v>הזן תקופת כתב אישור בגליון ראשי</v>
      </c>
      <c r="O5" s="65" t="e">
        <f t="shared" ref="O5" si="16">N5-K5</f>
        <v>#VALUE!</v>
      </c>
      <c r="P5" s="66"/>
      <c r="Q5" s="67">
        <f t="shared" ref="Q5" si="17">H5</f>
        <v>0</v>
      </c>
      <c r="R5" s="65" t="str">
        <f t="shared" ref="R5" si="18">IF($F$1=0,"הזן תקופת כתב אישור בגליון ראשי",(IF(J5-I5&lt;=0,0,(MIN(J5-I5,F5,(Q5/$F$1)*G5*F5)))))</f>
        <v>הזן תקופת כתב אישור בגליון ראשי</v>
      </c>
      <c r="S5" s="65" t="e">
        <f t="shared" ref="S5" si="19">IF((OR(R5-N5&gt;0.5,N5-R5&gt;0.5)),"שים לב כי מומלץ להכיר בסכום שונה מדיווח החברה","")</f>
        <v>#VALUE!</v>
      </c>
    </row>
    <row r="6" spans="1:19" s="5" customFormat="1" ht="24" customHeight="1">
      <c r="A6" s="294">
        <v>4</v>
      </c>
      <c r="B6" s="148"/>
      <c r="C6" s="176"/>
      <c r="D6" s="176"/>
      <c r="E6" s="177"/>
      <c r="F6" s="300">
        <f t="shared" ref="F6" si="20">IF((COUNTA(C6,E6)=2),E6*A64*$F$1/12,0)</f>
        <v>0</v>
      </c>
      <c r="G6" s="178"/>
      <c r="H6" s="179"/>
      <c r="I6" s="180"/>
      <c r="J6" s="270">
        <v>0</v>
      </c>
      <c r="K6" s="301" t="str">
        <f t="shared" ref="K6" si="21">IF($F$1=0,"הזן תקופת כתב אישור בגליון ראשי",(H6/$F$1)*F6*G6)</f>
        <v>הזן תקופת כתב אישור בגליון ראשי</v>
      </c>
      <c r="L6" s="299" t="str">
        <f t="shared" ref="L6" si="22">IF($F$1=0,"הזן תקופת כתב אישור בגליון ראשי",I6+K6)</f>
        <v>הזן תקופת כתב אישור בגליון ראשי</v>
      </c>
      <c r="M6" s="299" t="str">
        <f t="shared" ref="M6" si="23">IF($F$1=0,"הזן תקופת כתב אישור בגליון ראשי",(IF(J6-I6&lt;=0,0,(MIN(J6-I6,F6,(H6/$F$1)*G6*F6)))))</f>
        <v>הזן תקופת כתב אישור בגליון ראשי</v>
      </c>
      <c r="N6" s="61" t="str">
        <f t="shared" ref="N6" si="24">M6</f>
        <v>הזן תקופת כתב אישור בגליון ראשי</v>
      </c>
      <c r="O6" s="65" t="e">
        <f t="shared" ref="O6" si="25">N6-K6</f>
        <v>#VALUE!</v>
      </c>
      <c r="P6" s="66"/>
      <c r="Q6" s="67">
        <f t="shared" ref="Q6" si="26">H6</f>
        <v>0</v>
      </c>
      <c r="R6" s="65" t="str">
        <f t="shared" ref="R6" si="27">IF($F$1=0,"הזן תקופת כתב אישור בגליון ראשי",(IF(J6-I6&lt;=0,0,(MIN(J6-I6,F6,(Q6/$F$1)*G6*F6)))))</f>
        <v>הזן תקופת כתב אישור בגליון ראשי</v>
      </c>
      <c r="S6" s="65" t="e">
        <f t="shared" ref="S6" si="28">IF((OR(R6-N6&gt;0.5,N6-R6&gt;0.5)),"שים לב כי מומלץ להכיר בסכום שונה מדיווח החברה","")</f>
        <v>#VALUE!</v>
      </c>
    </row>
    <row r="7" spans="1:19" s="5" customFormat="1" ht="24" customHeight="1">
      <c r="A7" s="294">
        <v>5</v>
      </c>
      <c r="B7" s="148"/>
      <c r="C7" s="176"/>
      <c r="D7" s="176"/>
      <c r="E7" s="177"/>
      <c r="F7" s="300">
        <f t="shared" ref="F7" si="29">IF((COUNTA(C7,E7)=2),E7*A65*$F$1/12,0)</f>
        <v>0</v>
      </c>
      <c r="G7" s="178"/>
      <c r="H7" s="179"/>
      <c r="I7" s="180"/>
      <c r="J7" s="270">
        <v>0</v>
      </c>
      <c r="K7" s="301" t="str">
        <f t="shared" ref="K7" si="30">IF($F$1=0,"הזן תקופת כתב אישור בגליון ראשי",(H7/$F$1)*F7*G7)</f>
        <v>הזן תקופת כתב אישור בגליון ראשי</v>
      </c>
      <c r="L7" s="299" t="str">
        <f t="shared" ref="L7" si="31">IF($F$1=0,"הזן תקופת כתב אישור בגליון ראשי",I7+K7)</f>
        <v>הזן תקופת כתב אישור בגליון ראשי</v>
      </c>
      <c r="M7" s="299" t="str">
        <f t="shared" ref="M7" si="32">IF($F$1=0,"הזן תקופת כתב אישור בגליון ראשי",(IF(J7-I7&lt;=0,0,(MIN(J7-I7,F7,(H7/$F$1)*G7*F7)))))</f>
        <v>הזן תקופת כתב אישור בגליון ראשי</v>
      </c>
      <c r="N7" s="61" t="str">
        <f t="shared" ref="N7" si="33">M7</f>
        <v>הזן תקופת כתב אישור בגליון ראשי</v>
      </c>
      <c r="O7" s="65" t="e">
        <f t="shared" ref="O7:O34" si="34">N7-K7</f>
        <v>#VALUE!</v>
      </c>
      <c r="P7" s="66"/>
      <c r="Q7" s="67">
        <f t="shared" ref="Q7:Q35" si="35">H7</f>
        <v>0</v>
      </c>
      <c r="R7" s="65" t="str">
        <f t="shared" ref="R7" si="36">IF($F$1=0,"הזן תקופת כתב אישור בגליון ראשי",(IF(J7-I7&lt;=0,0,(MIN(J7-I7,F7,(Q7/$F$1)*G7*F7)))))</f>
        <v>הזן תקופת כתב אישור בגליון ראשי</v>
      </c>
      <c r="S7" s="65" t="e">
        <f t="shared" ref="S7" si="37">IF((OR(R7-N7&gt;0.5,N7-R7&gt;0.5)),"שים לב כי מומלץ להכיר בסכום שונה מדיווח החברה","")</f>
        <v>#VALUE!</v>
      </c>
    </row>
    <row r="8" spans="1:19" s="5" customFormat="1" ht="24" customHeight="1">
      <c r="A8" s="294">
        <v>6</v>
      </c>
      <c r="B8" s="148"/>
      <c r="C8" s="176"/>
      <c r="D8" s="176"/>
      <c r="E8" s="177"/>
      <c r="F8" s="300">
        <f t="shared" ref="F8:F52" si="38">IF((COUNTA(C8,E8)=2),E8*A66*$F$1/12,0)</f>
        <v>0</v>
      </c>
      <c r="G8" s="178"/>
      <c r="H8" s="179"/>
      <c r="I8" s="180"/>
      <c r="J8" s="270">
        <v>0</v>
      </c>
      <c r="K8" s="301" t="str">
        <f t="shared" ref="K8:K52" si="39">IF($F$1=0,"הזן תקופת כתב אישור בגליון ראשי",(H8/$F$1)*F8*G8)</f>
        <v>הזן תקופת כתב אישור בגליון ראשי</v>
      </c>
      <c r="L8" s="299" t="str">
        <f t="shared" ref="L8:L52" si="40">IF($F$1=0,"הזן תקופת כתב אישור בגליון ראשי",I8+K8)</f>
        <v>הזן תקופת כתב אישור בגליון ראשי</v>
      </c>
      <c r="M8" s="299" t="str">
        <f t="shared" ref="M8:M52" si="41">IF($F$1=0,"הזן תקופת כתב אישור בגליון ראשי",(IF(J8-I8&lt;=0,0,(MIN(J8-I8,F8,(H8/$F$1)*G8*F8)))))</f>
        <v>הזן תקופת כתב אישור בגליון ראשי</v>
      </c>
      <c r="N8" s="61" t="str">
        <f t="shared" ref="N8:N52" si="42">M8</f>
        <v>הזן תקופת כתב אישור בגליון ראשי</v>
      </c>
      <c r="O8" s="65" t="e">
        <f t="shared" si="34"/>
        <v>#VALUE!</v>
      </c>
      <c r="P8" s="66"/>
      <c r="Q8" s="67">
        <f t="shared" si="35"/>
        <v>0</v>
      </c>
      <c r="R8" s="65" t="str">
        <f t="shared" ref="R8:R52" si="43">IF($F$1=0,"הזן תקופת כתב אישור בגליון ראשי",(IF(J8-I8&lt;=0,0,(MIN(J8-I8,F8,(Q8/$F$1)*G8*F8)))))</f>
        <v>הזן תקופת כתב אישור בגליון ראשי</v>
      </c>
      <c r="S8" s="65" t="e">
        <f t="shared" ref="S8:S52" si="44">IF((OR(R8-N8&gt;0.5,N8-R8&gt;0.5)),"שים לב כי מומלץ להכיר בסכום שונה מדיווח החברה","")</f>
        <v>#VALUE!</v>
      </c>
    </row>
    <row r="9" spans="1:19" s="5" customFormat="1" ht="24" customHeight="1">
      <c r="A9" s="294">
        <v>7</v>
      </c>
      <c r="B9" s="148"/>
      <c r="C9" s="176"/>
      <c r="D9" s="176"/>
      <c r="E9" s="177"/>
      <c r="F9" s="300">
        <f t="shared" si="38"/>
        <v>0</v>
      </c>
      <c r="G9" s="178"/>
      <c r="H9" s="179"/>
      <c r="I9" s="180"/>
      <c r="J9" s="270">
        <v>0</v>
      </c>
      <c r="K9" s="301" t="str">
        <f t="shared" si="39"/>
        <v>הזן תקופת כתב אישור בגליון ראשי</v>
      </c>
      <c r="L9" s="299" t="str">
        <f t="shared" si="40"/>
        <v>הזן תקופת כתב אישור בגליון ראשי</v>
      </c>
      <c r="M9" s="299" t="str">
        <f t="shared" si="41"/>
        <v>הזן תקופת כתב אישור בגליון ראשי</v>
      </c>
      <c r="N9" s="61" t="str">
        <f t="shared" si="42"/>
        <v>הזן תקופת כתב אישור בגליון ראשי</v>
      </c>
      <c r="O9" s="65" t="e">
        <f t="shared" si="34"/>
        <v>#VALUE!</v>
      </c>
      <c r="P9" s="66"/>
      <c r="Q9" s="67">
        <f t="shared" si="35"/>
        <v>0</v>
      </c>
      <c r="R9" s="65" t="str">
        <f t="shared" si="43"/>
        <v>הזן תקופת כתב אישור בגליון ראשי</v>
      </c>
      <c r="S9" s="65" t="e">
        <f t="shared" si="44"/>
        <v>#VALUE!</v>
      </c>
    </row>
    <row r="10" spans="1:19" s="5" customFormat="1" ht="24" customHeight="1">
      <c r="A10" s="294">
        <v>8</v>
      </c>
      <c r="B10" s="148"/>
      <c r="C10" s="176"/>
      <c r="D10" s="176"/>
      <c r="E10" s="177"/>
      <c r="F10" s="300">
        <f t="shared" si="38"/>
        <v>0</v>
      </c>
      <c r="G10" s="178"/>
      <c r="H10" s="179"/>
      <c r="I10" s="180"/>
      <c r="J10" s="270">
        <v>0</v>
      </c>
      <c r="K10" s="301" t="str">
        <f t="shared" si="39"/>
        <v>הזן תקופת כתב אישור בגליון ראשי</v>
      </c>
      <c r="L10" s="299" t="str">
        <f t="shared" si="40"/>
        <v>הזן תקופת כתב אישור בגליון ראשי</v>
      </c>
      <c r="M10" s="299" t="str">
        <f t="shared" si="41"/>
        <v>הזן תקופת כתב אישור בגליון ראשי</v>
      </c>
      <c r="N10" s="61" t="str">
        <f t="shared" si="42"/>
        <v>הזן תקופת כתב אישור בגליון ראשי</v>
      </c>
      <c r="O10" s="65" t="e">
        <f t="shared" si="34"/>
        <v>#VALUE!</v>
      </c>
      <c r="P10" s="66"/>
      <c r="Q10" s="67">
        <f t="shared" si="35"/>
        <v>0</v>
      </c>
      <c r="R10" s="65" t="str">
        <f t="shared" si="43"/>
        <v>הזן תקופת כתב אישור בגליון ראשי</v>
      </c>
      <c r="S10" s="65" t="e">
        <f t="shared" si="44"/>
        <v>#VALUE!</v>
      </c>
    </row>
    <row r="11" spans="1:19" s="5" customFormat="1" ht="24" customHeight="1">
      <c r="A11" s="294">
        <v>9</v>
      </c>
      <c r="B11" s="148"/>
      <c r="C11" s="176"/>
      <c r="D11" s="176"/>
      <c r="E11" s="177"/>
      <c r="F11" s="300">
        <f t="shared" si="38"/>
        <v>0</v>
      </c>
      <c r="G11" s="178"/>
      <c r="H11" s="179"/>
      <c r="I11" s="180"/>
      <c r="J11" s="270">
        <v>0</v>
      </c>
      <c r="K11" s="301" t="str">
        <f t="shared" si="39"/>
        <v>הזן תקופת כתב אישור בגליון ראשי</v>
      </c>
      <c r="L11" s="299" t="str">
        <f t="shared" si="40"/>
        <v>הזן תקופת כתב אישור בגליון ראשי</v>
      </c>
      <c r="M11" s="299" t="str">
        <f t="shared" si="41"/>
        <v>הזן תקופת כתב אישור בגליון ראשי</v>
      </c>
      <c r="N11" s="61" t="str">
        <f t="shared" si="42"/>
        <v>הזן תקופת כתב אישור בגליון ראשי</v>
      </c>
      <c r="O11" s="65" t="e">
        <f t="shared" si="34"/>
        <v>#VALUE!</v>
      </c>
      <c r="P11" s="66"/>
      <c r="Q11" s="67">
        <f t="shared" si="35"/>
        <v>0</v>
      </c>
      <c r="R11" s="65" t="str">
        <f t="shared" si="43"/>
        <v>הזן תקופת כתב אישור בגליון ראשי</v>
      </c>
      <c r="S11" s="65" t="e">
        <f t="shared" si="44"/>
        <v>#VALUE!</v>
      </c>
    </row>
    <row r="12" spans="1:19" s="5" customFormat="1" ht="24" customHeight="1">
      <c r="A12" s="294">
        <v>10</v>
      </c>
      <c r="B12" s="148"/>
      <c r="C12" s="176"/>
      <c r="D12" s="176"/>
      <c r="E12" s="177"/>
      <c r="F12" s="300">
        <f t="shared" si="38"/>
        <v>0</v>
      </c>
      <c r="G12" s="178"/>
      <c r="H12" s="179"/>
      <c r="I12" s="180"/>
      <c r="J12" s="270">
        <v>0</v>
      </c>
      <c r="K12" s="301" t="str">
        <f t="shared" si="39"/>
        <v>הזן תקופת כתב אישור בגליון ראשי</v>
      </c>
      <c r="L12" s="299" t="str">
        <f t="shared" si="40"/>
        <v>הזן תקופת כתב אישור בגליון ראשי</v>
      </c>
      <c r="M12" s="299" t="str">
        <f t="shared" si="41"/>
        <v>הזן תקופת כתב אישור בגליון ראשי</v>
      </c>
      <c r="N12" s="61" t="str">
        <f t="shared" si="42"/>
        <v>הזן תקופת כתב אישור בגליון ראשי</v>
      </c>
      <c r="O12" s="65" t="e">
        <f t="shared" si="34"/>
        <v>#VALUE!</v>
      </c>
      <c r="P12" s="66"/>
      <c r="Q12" s="67">
        <f t="shared" si="35"/>
        <v>0</v>
      </c>
      <c r="R12" s="65" t="str">
        <f t="shared" si="43"/>
        <v>הזן תקופת כתב אישור בגליון ראשי</v>
      </c>
      <c r="S12" s="65" t="e">
        <f t="shared" si="44"/>
        <v>#VALUE!</v>
      </c>
    </row>
    <row r="13" spans="1:19" s="5" customFormat="1" ht="24" customHeight="1">
      <c r="A13" s="294">
        <v>11</v>
      </c>
      <c r="B13" s="148"/>
      <c r="C13" s="176"/>
      <c r="D13" s="176"/>
      <c r="E13" s="177"/>
      <c r="F13" s="300">
        <f t="shared" si="38"/>
        <v>0</v>
      </c>
      <c r="G13" s="178"/>
      <c r="H13" s="179"/>
      <c r="I13" s="180"/>
      <c r="J13" s="270">
        <v>0</v>
      </c>
      <c r="K13" s="301" t="str">
        <f t="shared" si="39"/>
        <v>הזן תקופת כתב אישור בגליון ראשי</v>
      </c>
      <c r="L13" s="299" t="str">
        <f t="shared" si="40"/>
        <v>הזן תקופת כתב אישור בגליון ראשי</v>
      </c>
      <c r="M13" s="299" t="str">
        <f t="shared" si="41"/>
        <v>הזן תקופת כתב אישור בגליון ראשי</v>
      </c>
      <c r="N13" s="61" t="str">
        <f t="shared" si="42"/>
        <v>הזן תקופת כתב אישור בגליון ראשי</v>
      </c>
      <c r="O13" s="65" t="e">
        <f t="shared" si="34"/>
        <v>#VALUE!</v>
      </c>
      <c r="P13" s="66"/>
      <c r="Q13" s="67">
        <f t="shared" si="35"/>
        <v>0</v>
      </c>
      <c r="R13" s="65" t="str">
        <f t="shared" si="43"/>
        <v>הזן תקופת כתב אישור בגליון ראשי</v>
      </c>
      <c r="S13" s="65" t="e">
        <f t="shared" si="44"/>
        <v>#VALUE!</v>
      </c>
    </row>
    <row r="14" spans="1:19" s="5" customFormat="1" ht="24" customHeight="1">
      <c r="A14" s="294">
        <v>12</v>
      </c>
      <c r="B14" s="148"/>
      <c r="C14" s="176"/>
      <c r="D14" s="176"/>
      <c r="E14" s="177"/>
      <c r="F14" s="300">
        <f t="shared" si="38"/>
        <v>0</v>
      </c>
      <c r="G14" s="178"/>
      <c r="H14" s="179"/>
      <c r="I14" s="180"/>
      <c r="J14" s="270">
        <v>0</v>
      </c>
      <c r="K14" s="301" t="str">
        <f t="shared" si="39"/>
        <v>הזן תקופת כתב אישור בגליון ראשי</v>
      </c>
      <c r="L14" s="299" t="str">
        <f t="shared" si="40"/>
        <v>הזן תקופת כתב אישור בגליון ראשי</v>
      </c>
      <c r="M14" s="299" t="str">
        <f t="shared" si="41"/>
        <v>הזן תקופת כתב אישור בגליון ראשי</v>
      </c>
      <c r="N14" s="61" t="str">
        <f t="shared" si="42"/>
        <v>הזן תקופת כתב אישור בגליון ראשי</v>
      </c>
      <c r="O14" s="65" t="e">
        <f t="shared" si="34"/>
        <v>#VALUE!</v>
      </c>
      <c r="P14" s="66"/>
      <c r="Q14" s="67">
        <f t="shared" si="35"/>
        <v>0</v>
      </c>
      <c r="R14" s="65" t="str">
        <f t="shared" si="43"/>
        <v>הזן תקופת כתב אישור בגליון ראשי</v>
      </c>
      <c r="S14" s="65" t="e">
        <f t="shared" si="44"/>
        <v>#VALUE!</v>
      </c>
    </row>
    <row r="15" spans="1:19" s="5" customFormat="1" ht="24" customHeight="1">
      <c r="A15" s="294">
        <v>13</v>
      </c>
      <c r="B15" s="148"/>
      <c r="C15" s="176"/>
      <c r="D15" s="176"/>
      <c r="E15" s="177"/>
      <c r="F15" s="300">
        <f t="shared" si="38"/>
        <v>0</v>
      </c>
      <c r="G15" s="178"/>
      <c r="H15" s="179"/>
      <c r="I15" s="180"/>
      <c r="J15" s="270">
        <v>0</v>
      </c>
      <c r="K15" s="301" t="str">
        <f t="shared" si="39"/>
        <v>הזן תקופת כתב אישור בגליון ראשי</v>
      </c>
      <c r="L15" s="299" t="str">
        <f t="shared" si="40"/>
        <v>הזן תקופת כתב אישור בגליון ראשי</v>
      </c>
      <c r="M15" s="299" t="str">
        <f t="shared" si="41"/>
        <v>הזן תקופת כתב אישור בגליון ראשי</v>
      </c>
      <c r="N15" s="61" t="str">
        <f t="shared" si="42"/>
        <v>הזן תקופת כתב אישור בגליון ראשי</v>
      </c>
      <c r="O15" s="65" t="e">
        <f t="shared" si="34"/>
        <v>#VALUE!</v>
      </c>
      <c r="P15" s="66"/>
      <c r="Q15" s="67">
        <f t="shared" si="35"/>
        <v>0</v>
      </c>
      <c r="R15" s="65" t="str">
        <f t="shared" si="43"/>
        <v>הזן תקופת כתב אישור בגליון ראשי</v>
      </c>
      <c r="S15" s="65" t="e">
        <f t="shared" si="44"/>
        <v>#VALUE!</v>
      </c>
    </row>
    <row r="16" spans="1:19" s="5" customFormat="1" ht="24" customHeight="1">
      <c r="A16" s="294">
        <v>14</v>
      </c>
      <c r="B16" s="148"/>
      <c r="C16" s="176"/>
      <c r="D16" s="176"/>
      <c r="E16" s="177"/>
      <c r="F16" s="300">
        <f t="shared" si="38"/>
        <v>0</v>
      </c>
      <c r="G16" s="178"/>
      <c r="H16" s="179"/>
      <c r="I16" s="180"/>
      <c r="J16" s="270">
        <v>0</v>
      </c>
      <c r="K16" s="301" t="str">
        <f t="shared" si="39"/>
        <v>הזן תקופת כתב אישור בגליון ראשי</v>
      </c>
      <c r="L16" s="299" t="str">
        <f t="shared" si="40"/>
        <v>הזן תקופת כתב אישור בגליון ראשי</v>
      </c>
      <c r="M16" s="299" t="str">
        <f t="shared" si="41"/>
        <v>הזן תקופת כתב אישור בגליון ראשי</v>
      </c>
      <c r="N16" s="61" t="str">
        <f t="shared" si="42"/>
        <v>הזן תקופת כתב אישור בגליון ראשי</v>
      </c>
      <c r="O16" s="65" t="e">
        <f t="shared" si="34"/>
        <v>#VALUE!</v>
      </c>
      <c r="P16" s="66"/>
      <c r="Q16" s="67">
        <f t="shared" si="35"/>
        <v>0</v>
      </c>
      <c r="R16" s="65" t="str">
        <f t="shared" si="43"/>
        <v>הזן תקופת כתב אישור בגליון ראשי</v>
      </c>
      <c r="S16" s="65" t="e">
        <f t="shared" si="44"/>
        <v>#VALUE!</v>
      </c>
    </row>
    <row r="17" spans="1:19" s="5" customFormat="1" ht="24" customHeight="1">
      <c r="A17" s="294">
        <v>15</v>
      </c>
      <c r="B17" s="148"/>
      <c r="C17" s="176"/>
      <c r="D17" s="176"/>
      <c r="E17" s="177"/>
      <c r="F17" s="300">
        <f t="shared" si="38"/>
        <v>0</v>
      </c>
      <c r="G17" s="178"/>
      <c r="H17" s="179"/>
      <c r="I17" s="180"/>
      <c r="J17" s="270">
        <v>0</v>
      </c>
      <c r="K17" s="301" t="str">
        <f t="shared" si="39"/>
        <v>הזן תקופת כתב אישור בגליון ראשי</v>
      </c>
      <c r="L17" s="299" t="str">
        <f t="shared" si="40"/>
        <v>הזן תקופת כתב אישור בגליון ראשי</v>
      </c>
      <c r="M17" s="299" t="str">
        <f t="shared" si="41"/>
        <v>הזן תקופת כתב אישור בגליון ראשי</v>
      </c>
      <c r="N17" s="61" t="str">
        <f t="shared" si="42"/>
        <v>הזן תקופת כתב אישור בגליון ראשי</v>
      </c>
      <c r="O17" s="65" t="e">
        <f t="shared" si="34"/>
        <v>#VALUE!</v>
      </c>
      <c r="P17" s="66"/>
      <c r="Q17" s="67">
        <f t="shared" si="35"/>
        <v>0</v>
      </c>
      <c r="R17" s="65" t="str">
        <f t="shared" si="43"/>
        <v>הזן תקופת כתב אישור בגליון ראשי</v>
      </c>
      <c r="S17" s="65" t="e">
        <f t="shared" si="44"/>
        <v>#VALUE!</v>
      </c>
    </row>
    <row r="18" spans="1:19" s="5" customFormat="1" ht="24" customHeight="1">
      <c r="A18" s="294">
        <v>16</v>
      </c>
      <c r="B18" s="148"/>
      <c r="C18" s="176"/>
      <c r="D18" s="176"/>
      <c r="E18" s="177"/>
      <c r="F18" s="300">
        <f t="shared" si="38"/>
        <v>0</v>
      </c>
      <c r="G18" s="178"/>
      <c r="H18" s="179"/>
      <c r="I18" s="180"/>
      <c r="J18" s="270">
        <v>0</v>
      </c>
      <c r="K18" s="301" t="str">
        <f t="shared" si="39"/>
        <v>הזן תקופת כתב אישור בגליון ראשי</v>
      </c>
      <c r="L18" s="299" t="str">
        <f t="shared" si="40"/>
        <v>הזן תקופת כתב אישור בגליון ראשי</v>
      </c>
      <c r="M18" s="299" t="str">
        <f t="shared" si="41"/>
        <v>הזן תקופת כתב אישור בגליון ראשי</v>
      </c>
      <c r="N18" s="61" t="str">
        <f t="shared" si="42"/>
        <v>הזן תקופת כתב אישור בגליון ראשי</v>
      </c>
      <c r="O18" s="65" t="e">
        <f t="shared" si="34"/>
        <v>#VALUE!</v>
      </c>
      <c r="P18" s="66"/>
      <c r="Q18" s="67">
        <f t="shared" si="35"/>
        <v>0</v>
      </c>
      <c r="R18" s="65" t="str">
        <f t="shared" si="43"/>
        <v>הזן תקופת כתב אישור בגליון ראשי</v>
      </c>
      <c r="S18" s="65" t="e">
        <f t="shared" si="44"/>
        <v>#VALUE!</v>
      </c>
    </row>
    <row r="19" spans="1:19" s="5" customFormat="1" ht="24" customHeight="1">
      <c r="A19" s="294">
        <v>17</v>
      </c>
      <c r="B19" s="148"/>
      <c r="C19" s="176"/>
      <c r="D19" s="176"/>
      <c r="E19" s="177"/>
      <c r="F19" s="300">
        <f t="shared" si="38"/>
        <v>0</v>
      </c>
      <c r="G19" s="178"/>
      <c r="H19" s="179"/>
      <c r="I19" s="180"/>
      <c r="J19" s="270">
        <v>0</v>
      </c>
      <c r="K19" s="301" t="str">
        <f t="shared" si="39"/>
        <v>הזן תקופת כתב אישור בגליון ראשי</v>
      </c>
      <c r="L19" s="299" t="str">
        <f t="shared" si="40"/>
        <v>הזן תקופת כתב אישור בגליון ראשי</v>
      </c>
      <c r="M19" s="299" t="str">
        <f t="shared" si="41"/>
        <v>הזן תקופת כתב אישור בגליון ראשי</v>
      </c>
      <c r="N19" s="61" t="str">
        <f t="shared" si="42"/>
        <v>הזן תקופת כתב אישור בגליון ראשי</v>
      </c>
      <c r="O19" s="65" t="e">
        <f t="shared" si="34"/>
        <v>#VALUE!</v>
      </c>
      <c r="P19" s="66"/>
      <c r="Q19" s="67">
        <f t="shared" si="35"/>
        <v>0</v>
      </c>
      <c r="R19" s="65" t="str">
        <f t="shared" si="43"/>
        <v>הזן תקופת כתב אישור בגליון ראשי</v>
      </c>
      <c r="S19" s="65" t="e">
        <f t="shared" si="44"/>
        <v>#VALUE!</v>
      </c>
    </row>
    <row r="20" spans="1:19" s="5" customFormat="1" ht="24" customHeight="1">
      <c r="A20" s="294">
        <v>18</v>
      </c>
      <c r="B20" s="148"/>
      <c r="C20" s="176"/>
      <c r="D20" s="176"/>
      <c r="E20" s="177"/>
      <c r="F20" s="300">
        <f t="shared" si="38"/>
        <v>0</v>
      </c>
      <c r="G20" s="178"/>
      <c r="H20" s="179"/>
      <c r="I20" s="180"/>
      <c r="J20" s="270">
        <v>0</v>
      </c>
      <c r="K20" s="301" t="str">
        <f t="shared" si="39"/>
        <v>הזן תקופת כתב אישור בגליון ראשי</v>
      </c>
      <c r="L20" s="299" t="str">
        <f t="shared" si="40"/>
        <v>הזן תקופת כתב אישור בגליון ראשי</v>
      </c>
      <c r="M20" s="299" t="str">
        <f t="shared" si="41"/>
        <v>הזן תקופת כתב אישור בגליון ראשי</v>
      </c>
      <c r="N20" s="61" t="str">
        <f t="shared" si="42"/>
        <v>הזן תקופת כתב אישור בגליון ראשי</v>
      </c>
      <c r="O20" s="65" t="e">
        <f t="shared" si="34"/>
        <v>#VALUE!</v>
      </c>
      <c r="P20" s="66"/>
      <c r="Q20" s="67">
        <f t="shared" si="35"/>
        <v>0</v>
      </c>
      <c r="R20" s="65" t="str">
        <f t="shared" si="43"/>
        <v>הזן תקופת כתב אישור בגליון ראשי</v>
      </c>
      <c r="S20" s="65" t="e">
        <f t="shared" si="44"/>
        <v>#VALUE!</v>
      </c>
    </row>
    <row r="21" spans="1:19" s="5" customFormat="1" ht="24" customHeight="1">
      <c r="A21" s="294">
        <v>19</v>
      </c>
      <c r="B21" s="148"/>
      <c r="C21" s="176"/>
      <c r="D21" s="176"/>
      <c r="E21" s="177"/>
      <c r="F21" s="300">
        <f t="shared" si="38"/>
        <v>0</v>
      </c>
      <c r="G21" s="178"/>
      <c r="H21" s="179"/>
      <c r="I21" s="180"/>
      <c r="J21" s="270">
        <v>0</v>
      </c>
      <c r="K21" s="301" t="str">
        <f t="shared" si="39"/>
        <v>הזן תקופת כתב אישור בגליון ראשי</v>
      </c>
      <c r="L21" s="299" t="str">
        <f t="shared" si="40"/>
        <v>הזן תקופת כתב אישור בגליון ראשי</v>
      </c>
      <c r="M21" s="299" t="str">
        <f t="shared" si="41"/>
        <v>הזן תקופת כתב אישור בגליון ראשי</v>
      </c>
      <c r="N21" s="61" t="str">
        <f t="shared" si="42"/>
        <v>הזן תקופת כתב אישור בגליון ראשי</v>
      </c>
      <c r="O21" s="65" t="e">
        <f t="shared" si="34"/>
        <v>#VALUE!</v>
      </c>
      <c r="P21" s="66"/>
      <c r="Q21" s="67">
        <f t="shared" si="35"/>
        <v>0</v>
      </c>
      <c r="R21" s="65" t="str">
        <f t="shared" si="43"/>
        <v>הזן תקופת כתב אישור בגליון ראשי</v>
      </c>
      <c r="S21" s="65" t="e">
        <f t="shared" si="44"/>
        <v>#VALUE!</v>
      </c>
    </row>
    <row r="22" spans="1:19" s="5" customFormat="1" ht="24" customHeight="1">
      <c r="A22" s="294">
        <v>20</v>
      </c>
      <c r="B22" s="148"/>
      <c r="C22" s="176"/>
      <c r="D22" s="176"/>
      <c r="E22" s="177"/>
      <c r="F22" s="300">
        <f t="shared" si="38"/>
        <v>0</v>
      </c>
      <c r="G22" s="178"/>
      <c r="H22" s="179"/>
      <c r="I22" s="180"/>
      <c r="J22" s="270">
        <v>0</v>
      </c>
      <c r="K22" s="301" t="str">
        <f t="shared" si="39"/>
        <v>הזן תקופת כתב אישור בגליון ראשי</v>
      </c>
      <c r="L22" s="299" t="str">
        <f t="shared" si="40"/>
        <v>הזן תקופת כתב אישור בגליון ראשי</v>
      </c>
      <c r="M22" s="299" t="str">
        <f t="shared" si="41"/>
        <v>הזן תקופת כתב אישור בגליון ראשי</v>
      </c>
      <c r="N22" s="61" t="str">
        <f t="shared" si="42"/>
        <v>הזן תקופת כתב אישור בגליון ראשי</v>
      </c>
      <c r="O22" s="65" t="e">
        <f t="shared" si="34"/>
        <v>#VALUE!</v>
      </c>
      <c r="P22" s="66"/>
      <c r="Q22" s="67">
        <f t="shared" si="35"/>
        <v>0</v>
      </c>
      <c r="R22" s="65" t="str">
        <f t="shared" si="43"/>
        <v>הזן תקופת כתב אישור בגליון ראשי</v>
      </c>
      <c r="S22" s="65" t="e">
        <f t="shared" si="44"/>
        <v>#VALUE!</v>
      </c>
    </row>
    <row r="23" spans="1:19" s="5" customFormat="1" ht="24" customHeight="1">
      <c r="A23" s="294">
        <v>21</v>
      </c>
      <c r="B23" s="148"/>
      <c r="C23" s="176"/>
      <c r="D23" s="176"/>
      <c r="E23" s="177"/>
      <c r="F23" s="300">
        <f t="shared" si="38"/>
        <v>0</v>
      </c>
      <c r="G23" s="178"/>
      <c r="H23" s="179"/>
      <c r="I23" s="180"/>
      <c r="J23" s="270">
        <v>0</v>
      </c>
      <c r="K23" s="301" t="str">
        <f t="shared" si="39"/>
        <v>הזן תקופת כתב אישור בגליון ראשי</v>
      </c>
      <c r="L23" s="299" t="str">
        <f t="shared" si="40"/>
        <v>הזן תקופת כתב אישור בגליון ראשי</v>
      </c>
      <c r="M23" s="299" t="str">
        <f t="shared" si="41"/>
        <v>הזן תקופת כתב אישור בגליון ראשי</v>
      </c>
      <c r="N23" s="61" t="str">
        <f t="shared" si="42"/>
        <v>הזן תקופת כתב אישור בגליון ראשי</v>
      </c>
      <c r="O23" s="65" t="e">
        <f t="shared" si="34"/>
        <v>#VALUE!</v>
      </c>
      <c r="P23" s="66"/>
      <c r="Q23" s="67">
        <f t="shared" si="35"/>
        <v>0</v>
      </c>
      <c r="R23" s="65" t="str">
        <f t="shared" si="43"/>
        <v>הזן תקופת כתב אישור בגליון ראשי</v>
      </c>
      <c r="S23" s="65" t="e">
        <f t="shared" si="44"/>
        <v>#VALUE!</v>
      </c>
    </row>
    <row r="24" spans="1:19" s="5" customFormat="1" ht="24" customHeight="1">
      <c r="A24" s="294">
        <v>22</v>
      </c>
      <c r="B24" s="148"/>
      <c r="C24" s="176"/>
      <c r="D24" s="176"/>
      <c r="E24" s="177"/>
      <c r="F24" s="300">
        <f t="shared" si="38"/>
        <v>0</v>
      </c>
      <c r="G24" s="178"/>
      <c r="H24" s="179"/>
      <c r="I24" s="180"/>
      <c r="J24" s="270">
        <v>0</v>
      </c>
      <c r="K24" s="301" t="str">
        <f t="shared" si="39"/>
        <v>הזן תקופת כתב אישור בגליון ראשי</v>
      </c>
      <c r="L24" s="299" t="str">
        <f t="shared" si="40"/>
        <v>הזן תקופת כתב אישור בגליון ראשי</v>
      </c>
      <c r="M24" s="299" t="str">
        <f t="shared" si="41"/>
        <v>הזן תקופת כתב אישור בגליון ראשי</v>
      </c>
      <c r="N24" s="61" t="str">
        <f t="shared" si="42"/>
        <v>הזן תקופת כתב אישור בגליון ראשי</v>
      </c>
      <c r="O24" s="65" t="e">
        <f t="shared" si="34"/>
        <v>#VALUE!</v>
      </c>
      <c r="P24" s="66"/>
      <c r="Q24" s="67">
        <f t="shared" si="35"/>
        <v>0</v>
      </c>
      <c r="R24" s="65" t="str">
        <f t="shared" si="43"/>
        <v>הזן תקופת כתב אישור בגליון ראשי</v>
      </c>
      <c r="S24" s="65" t="e">
        <f t="shared" si="44"/>
        <v>#VALUE!</v>
      </c>
    </row>
    <row r="25" spans="1:19" s="5" customFormat="1" ht="24" customHeight="1">
      <c r="A25" s="294">
        <v>23</v>
      </c>
      <c r="B25" s="148"/>
      <c r="C25" s="176"/>
      <c r="D25" s="176"/>
      <c r="E25" s="177"/>
      <c r="F25" s="300">
        <f t="shared" si="38"/>
        <v>0</v>
      </c>
      <c r="G25" s="178"/>
      <c r="H25" s="179"/>
      <c r="I25" s="180"/>
      <c r="J25" s="270">
        <v>0</v>
      </c>
      <c r="K25" s="301" t="str">
        <f t="shared" si="39"/>
        <v>הזן תקופת כתב אישור בגליון ראשי</v>
      </c>
      <c r="L25" s="299" t="str">
        <f t="shared" si="40"/>
        <v>הזן תקופת כתב אישור בגליון ראשי</v>
      </c>
      <c r="M25" s="299" t="str">
        <f t="shared" si="41"/>
        <v>הזן תקופת כתב אישור בגליון ראשי</v>
      </c>
      <c r="N25" s="61" t="str">
        <f t="shared" si="42"/>
        <v>הזן תקופת כתב אישור בגליון ראשי</v>
      </c>
      <c r="O25" s="65" t="e">
        <f t="shared" si="34"/>
        <v>#VALUE!</v>
      </c>
      <c r="P25" s="66"/>
      <c r="Q25" s="67">
        <f t="shared" si="35"/>
        <v>0</v>
      </c>
      <c r="R25" s="65" t="str">
        <f t="shared" si="43"/>
        <v>הזן תקופת כתב אישור בגליון ראשי</v>
      </c>
      <c r="S25" s="65" t="e">
        <f t="shared" si="44"/>
        <v>#VALUE!</v>
      </c>
    </row>
    <row r="26" spans="1:19" s="5" customFormat="1" ht="24" customHeight="1">
      <c r="A26" s="294">
        <v>24</v>
      </c>
      <c r="B26" s="148"/>
      <c r="C26" s="176"/>
      <c r="D26" s="176"/>
      <c r="E26" s="177"/>
      <c r="F26" s="300">
        <f t="shared" si="38"/>
        <v>0</v>
      </c>
      <c r="G26" s="178"/>
      <c r="H26" s="179"/>
      <c r="I26" s="180"/>
      <c r="J26" s="270">
        <v>0</v>
      </c>
      <c r="K26" s="301" t="str">
        <f t="shared" si="39"/>
        <v>הזן תקופת כתב אישור בגליון ראשי</v>
      </c>
      <c r="L26" s="299" t="str">
        <f t="shared" si="40"/>
        <v>הזן תקופת כתב אישור בגליון ראשי</v>
      </c>
      <c r="M26" s="299" t="str">
        <f t="shared" si="41"/>
        <v>הזן תקופת כתב אישור בגליון ראשי</v>
      </c>
      <c r="N26" s="61" t="str">
        <f t="shared" si="42"/>
        <v>הזן תקופת כתב אישור בגליון ראשי</v>
      </c>
      <c r="O26" s="65" t="e">
        <f t="shared" si="34"/>
        <v>#VALUE!</v>
      </c>
      <c r="P26" s="66"/>
      <c r="Q26" s="67">
        <f t="shared" si="35"/>
        <v>0</v>
      </c>
      <c r="R26" s="65" t="str">
        <f t="shared" si="43"/>
        <v>הזן תקופת כתב אישור בגליון ראשי</v>
      </c>
      <c r="S26" s="65" t="e">
        <f t="shared" si="44"/>
        <v>#VALUE!</v>
      </c>
    </row>
    <row r="27" spans="1:19" s="5" customFormat="1" ht="24" customHeight="1">
      <c r="A27" s="294">
        <v>25</v>
      </c>
      <c r="B27" s="148"/>
      <c r="C27" s="176"/>
      <c r="D27" s="176"/>
      <c r="E27" s="177"/>
      <c r="F27" s="300">
        <f t="shared" si="38"/>
        <v>0</v>
      </c>
      <c r="G27" s="178"/>
      <c r="H27" s="179"/>
      <c r="I27" s="180"/>
      <c r="J27" s="270">
        <v>0</v>
      </c>
      <c r="K27" s="301" t="str">
        <f t="shared" si="39"/>
        <v>הזן תקופת כתב אישור בגליון ראשי</v>
      </c>
      <c r="L27" s="299" t="str">
        <f t="shared" si="40"/>
        <v>הזן תקופת כתב אישור בגליון ראשי</v>
      </c>
      <c r="M27" s="299" t="str">
        <f t="shared" si="41"/>
        <v>הזן תקופת כתב אישור בגליון ראשי</v>
      </c>
      <c r="N27" s="61" t="str">
        <f t="shared" si="42"/>
        <v>הזן תקופת כתב אישור בגליון ראשי</v>
      </c>
      <c r="O27" s="65" t="e">
        <f t="shared" si="34"/>
        <v>#VALUE!</v>
      </c>
      <c r="P27" s="66"/>
      <c r="Q27" s="67">
        <f t="shared" si="35"/>
        <v>0</v>
      </c>
      <c r="R27" s="65" t="str">
        <f t="shared" si="43"/>
        <v>הזן תקופת כתב אישור בגליון ראשי</v>
      </c>
      <c r="S27" s="65" t="e">
        <f t="shared" si="44"/>
        <v>#VALUE!</v>
      </c>
    </row>
    <row r="28" spans="1:19" s="5" customFormat="1" ht="24" customHeight="1">
      <c r="A28" s="294">
        <v>26</v>
      </c>
      <c r="B28" s="148"/>
      <c r="C28" s="176"/>
      <c r="D28" s="176"/>
      <c r="E28" s="177"/>
      <c r="F28" s="300">
        <f t="shared" si="38"/>
        <v>0</v>
      </c>
      <c r="G28" s="178"/>
      <c r="H28" s="179"/>
      <c r="I28" s="180"/>
      <c r="J28" s="270">
        <v>0</v>
      </c>
      <c r="K28" s="301" t="str">
        <f t="shared" si="39"/>
        <v>הזן תקופת כתב אישור בגליון ראשי</v>
      </c>
      <c r="L28" s="299" t="str">
        <f t="shared" si="40"/>
        <v>הזן תקופת כתב אישור בגליון ראשי</v>
      </c>
      <c r="M28" s="299" t="str">
        <f t="shared" si="41"/>
        <v>הזן תקופת כתב אישור בגליון ראשי</v>
      </c>
      <c r="N28" s="61" t="str">
        <f t="shared" si="42"/>
        <v>הזן תקופת כתב אישור בגליון ראשי</v>
      </c>
      <c r="O28" s="65" t="e">
        <f t="shared" si="34"/>
        <v>#VALUE!</v>
      </c>
      <c r="P28" s="66"/>
      <c r="Q28" s="67">
        <f t="shared" si="35"/>
        <v>0</v>
      </c>
      <c r="R28" s="65" t="str">
        <f t="shared" si="43"/>
        <v>הזן תקופת כתב אישור בגליון ראשי</v>
      </c>
      <c r="S28" s="65" t="e">
        <f t="shared" si="44"/>
        <v>#VALUE!</v>
      </c>
    </row>
    <row r="29" spans="1:19" s="5" customFormat="1" ht="24" customHeight="1">
      <c r="A29" s="294">
        <v>27</v>
      </c>
      <c r="B29" s="148"/>
      <c r="C29" s="176"/>
      <c r="D29" s="176"/>
      <c r="E29" s="177"/>
      <c r="F29" s="300">
        <f t="shared" si="38"/>
        <v>0</v>
      </c>
      <c r="G29" s="178"/>
      <c r="H29" s="179"/>
      <c r="I29" s="180"/>
      <c r="J29" s="270">
        <v>0</v>
      </c>
      <c r="K29" s="301" t="str">
        <f t="shared" si="39"/>
        <v>הזן תקופת כתב אישור בגליון ראשי</v>
      </c>
      <c r="L29" s="299" t="str">
        <f t="shared" si="40"/>
        <v>הזן תקופת כתב אישור בגליון ראשי</v>
      </c>
      <c r="M29" s="299" t="str">
        <f t="shared" si="41"/>
        <v>הזן תקופת כתב אישור בגליון ראשי</v>
      </c>
      <c r="N29" s="61" t="str">
        <f t="shared" si="42"/>
        <v>הזן תקופת כתב אישור בגליון ראשי</v>
      </c>
      <c r="O29" s="65" t="e">
        <f t="shared" si="34"/>
        <v>#VALUE!</v>
      </c>
      <c r="P29" s="66"/>
      <c r="Q29" s="67">
        <f t="shared" si="35"/>
        <v>0</v>
      </c>
      <c r="R29" s="65" t="str">
        <f t="shared" si="43"/>
        <v>הזן תקופת כתב אישור בגליון ראשי</v>
      </c>
      <c r="S29" s="65" t="e">
        <f t="shared" si="44"/>
        <v>#VALUE!</v>
      </c>
    </row>
    <row r="30" spans="1:19" s="5" customFormat="1" ht="24" customHeight="1">
      <c r="A30" s="294">
        <v>28</v>
      </c>
      <c r="B30" s="148"/>
      <c r="C30" s="176"/>
      <c r="D30" s="176"/>
      <c r="E30" s="177"/>
      <c r="F30" s="300">
        <f t="shared" si="38"/>
        <v>0</v>
      </c>
      <c r="G30" s="178"/>
      <c r="H30" s="179"/>
      <c r="I30" s="180"/>
      <c r="J30" s="270">
        <v>0</v>
      </c>
      <c r="K30" s="301" t="str">
        <f t="shared" si="39"/>
        <v>הזן תקופת כתב אישור בגליון ראשי</v>
      </c>
      <c r="L30" s="299" t="str">
        <f t="shared" si="40"/>
        <v>הזן תקופת כתב אישור בגליון ראשי</v>
      </c>
      <c r="M30" s="299" t="str">
        <f t="shared" si="41"/>
        <v>הזן תקופת כתב אישור בגליון ראשי</v>
      </c>
      <c r="N30" s="61" t="str">
        <f t="shared" si="42"/>
        <v>הזן תקופת כתב אישור בגליון ראשי</v>
      </c>
      <c r="O30" s="65" t="e">
        <f t="shared" si="34"/>
        <v>#VALUE!</v>
      </c>
      <c r="P30" s="66"/>
      <c r="Q30" s="67">
        <f t="shared" si="35"/>
        <v>0</v>
      </c>
      <c r="R30" s="65" t="str">
        <f t="shared" si="43"/>
        <v>הזן תקופת כתב אישור בגליון ראשי</v>
      </c>
      <c r="S30" s="65" t="e">
        <f t="shared" si="44"/>
        <v>#VALUE!</v>
      </c>
    </row>
    <row r="31" spans="1:19" s="5" customFormat="1" ht="24" customHeight="1">
      <c r="A31" s="294">
        <v>29</v>
      </c>
      <c r="B31" s="148"/>
      <c r="C31" s="176"/>
      <c r="D31" s="176"/>
      <c r="E31" s="177"/>
      <c r="F31" s="300">
        <f t="shared" si="38"/>
        <v>0</v>
      </c>
      <c r="G31" s="178"/>
      <c r="H31" s="179"/>
      <c r="I31" s="180"/>
      <c r="J31" s="270">
        <v>0</v>
      </c>
      <c r="K31" s="301" t="str">
        <f t="shared" si="39"/>
        <v>הזן תקופת כתב אישור בגליון ראשי</v>
      </c>
      <c r="L31" s="299" t="str">
        <f t="shared" si="40"/>
        <v>הזן תקופת כתב אישור בגליון ראשי</v>
      </c>
      <c r="M31" s="299" t="str">
        <f t="shared" si="41"/>
        <v>הזן תקופת כתב אישור בגליון ראשי</v>
      </c>
      <c r="N31" s="61" t="str">
        <f t="shared" si="42"/>
        <v>הזן תקופת כתב אישור בגליון ראשי</v>
      </c>
      <c r="O31" s="65" t="e">
        <f t="shared" si="34"/>
        <v>#VALUE!</v>
      </c>
      <c r="P31" s="66"/>
      <c r="Q31" s="67">
        <f t="shared" si="35"/>
        <v>0</v>
      </c>
      <c r="R31" s="65" t="str">
        <f t="shared" si="43"/>
        <v>הזן תקופת כתב אישור בגליון ראשי</v>
      </c>
      <c r="S31" s="65" t="e">
        <f t="shared" si="44"/>
        <v>#VALUE!</v>
      </c>
    </row>
    <row r="32" spans="1:19" s="5" customFormat="1" ht="24" customHeight="1">
      <c r="A32" s="294">
        <v>30</v>
      </c>
      <c r="B32" s="148"/>
      <c r="C32" s="176"/>
      <c r="D32" s="176"/>
      <c r="E32" s="177"/>
      <c r="F32" s="300">
        <f t="shared" si="38"/>
        <v>0</v>
      </c>
      <c r="G32" s="178"/>
      <c r="H32" s="179"/>
      <c r="I32" s="180"/>
      <c r="J32" s="270">
        <v>0</v>
      </c>
      <c r="K32" s="301" t="str">
        <f t="shared" si="39"/>
        <v>הזן תקופת כתב אישור בגליון ראשי</v>
      </c>
      <c r="L32" s="299" t="str">
        <f t="shared" si="40"/>
        <v>הזן תקופת כתב אישור בגליון ראשי</v>
      </c>
      <c r="M32" s="299" t="str">
        <f t="shared" si="41"/>
        <v>הזן תקופת כתב אישור בגליון ראשי</v>
      </c>
      <c r="N32" s="61" t="str">
        <f t="shared" si="42"/>
        <v>הזן תקופת כתב אישור בגליון ראשי</v>
      </c>
      <c r="O32" s="65" t="e">
        <f t="shared" si="34"/>
        <v>#VALUE!</v>
      </c>
      <c r="P32" s="66"/>
      <c r="Q32" s="67">
        <f t="shared" si="35"/>
        <v>0</v>
      </c>
      <c r="R32" s="65" t="str">
        <f t="shared" si="43"/>
        <v>הזן תקופת כתב אישור בגליון ראשי</v>
      </c>
      <c r="S32" s="65" t="e">
        <f t="shared" si="44"/>
        <v>#VALUE!</v>
      </c>
    </row>
    <row r="33" spans="1:19" s="5" customFormat="1" ht="24" customHeight="1">
      <c r="A33" s="294">
        <v>31</v>
      </c>
      <c r="B33" s="148"/>
      <c r="C33" s="176"/>
      <c r="D33" s="176"/>
      <c r="E33" s="177"/>
      <c r="F33" s="300">
        <f t="shared" si="38"/>
        <v>0</v>
      </c>
      <c r="G33" s="178"/>
      <c r="H33" s="179"/>
      <c r="I33" s="180"/>
      <c r="J33" s="270">
        <v>0</v>
      </c>
      <c r="K33" s="301" t="str">
        <f t="shared" si="39"/>
        <v>הזן תקופת כתב אישור בגליון ראשי</v>
      </c>
      <c r="L33" s="299" t="str">
        <f t="shared" si="40"/>
        <v>הזן תקופת כתב אישור בגליון ראשי</v>
      </c>
      <c r="M33" s="299" t="str">
        <f t="shared" si="41"/>
        <v>הזן תקופת כתב אישור בגליון ראשי</v>
      </c>
      <c r="N33" s="61" t="str">
        <f t="shared" si="42"/>
        <v>הזן תקופת כתב אישור בגליון ראשי</v>
      </c>
      <c r="O33" s="65" t="e">
        <f t="shared" si="34"/>
        <v>#VALUE!</v>
      </c>
      <c r="P33" s="66"/>
      <c r="Q33" s="67">
        <f t="shared" si="35"/>
        <v>0</v>
      </c>
      <c r="R33" s="65" t="str">
        <f t="shared" si="43"/>
        <v>הזן תקופת כתב אישור בגליון ראשי</v>
      </c>
      <c r="S33" s="65" t="e">
        <f t="shared" si="44"/>
        <v>#VALUE!</v>
      </c>
    </row>
    <row r="34" spans="1:19" s="5" customFormat="1" ht="24" customHeight="1">
      <c r="A34" s="294">
        <v>32</v>
      </c>
      <c r="B34" s="148"/>
      <c r="C34" s="176"/>
      <c r="D34" s="176"/>
      <c r="E34" s="177"/>
      <c r="F34" s="300">
        <f t="shared" si="38"/>
        <v>0</v>
      </c>
      <c r="G34" s="178"/>
      <c r="H34" s="179"/>
      <c r="I34" s="180"/>
      <c r="J34" s="270">
        <v>0</v>
      </c>
      <c r="K34" s="301" t="str">
        <f t="shared" si="39"/>
        <v>הזן תקופת כתב אישור בגליון ראשי</v>
      </c>
      <c r="L34" s="299" t="str">
        <f t="shared" si="40"/>
        <v>הזן תקופת כתב אישור בגליון ראשי</v>
      </c>
      <c r="M34" s="299" t="str">
        <f t="shared" si="41"/>
        <v>הזן תקופת כתב אישור בגליון ראשי</v>
      </c>
      <c r="N34" s="61" t="str">
        <f t="shared" si="42"/>
        <v>הזן תקופת כתב אישור בגליון ראשי</v>
      </c>
      <c r="O34" s="65" t="e">
        <f t="shared" si="34"/>
        <v>#VALUE!</v>
      </c>
      <c r="P34" s="66"/>
      <c r="Q34" s="67">
        <f t="shared" si="35"/>
        <v>0</v>
      </c>
      <c r="R34" s="65" t="str">
        <f t="shared" si="43"/>
        <v>הזן תקופת כתב אישור בגליון ראשי</v>
      </c>
      <c r="S34" s="65" t="e">
        <f t="shared" si="44"/>
        <v>#VALUE!</v>
      </c>
    </row>
    <row r="35" spans="1:19" s="5" customFormat="1" ht="24" customHeight="1">
      <c r="A35" s="294">
        <v>33</v>
      </c>
      <c r="B35" s="148"/>
      <c r="C35" s="176"/>
      <c r="D35" s="176"/>
      <c r="E35" s="177"/>
      <c r="F35" s="300">
        <f t="shared" si="38"/>
        <v>0</v>
      </c>
      <c r="G35" s="178"/>
      <c r="H35" s="179"/>
      <c r="I35" s="180"/>
      <c r="J35" s="270">
        <v>0</v>
      </c>
      <c r="K35" s="301" t="str">
        <f t="shared" si="39"/>
        <v>הזן תקופת כתב אישור בגליון ראשי</v>
      </c>
      <c r="L35" s="299" t="str">
        <f t="shared" si="40"/>
        <v>הזן תקופת כתב אישור בגליון ראשי</v>
      </c>
      <c r="M35" s="299" t="str">
        <f t="shared" si="41"/>
        <v>הזן תקופת כתב אישור בגליון ראשי</v>
      </c>
      <c r="N35" s="61" t="str">
        <f t="shared" si="42"/>
        <v>הזן תקופת כתב אישור בגליון ראשי</v>
      </c>
      <c r="O35" s="65" t="e">
        <f t="shared" ref="O35" si="45">N35-K35</f>
        <v>#VALUE!</v>
      </c>
      <c r="P35" s="66"/>
      <c r="Q35" s="67">
        <f t="shared" si="35"/>
        <v>0</v>
      </c>
      <c r="R35" s="65" t="str">
        <f t="shared" si="43"/>
        <v>הזן תקופת כתב אישור בגליון ראשי</v>
      </c>
      <c r="S35" s="65" t="e">
        <f t="shared" si="44"/>
        <v>#VALUE!</v>
      </c>
    </row>
    <row r="36" spans="1:19" s="5" customFormat="1" ht="24" customHeight="1">
      <c r="A36" s="294">
        <v>34</v>
      </c>
      <c r="B36" s="148"/>
      <c r="C36" s="176"/>
      <c r="D36" s="176"/>
      <c r="E36" s="177"/>
      <c r="F36" s="300">
        <f t="shared" si="38"/>
        <v>0</v>
      </c>
      <c r="G36" s="178"/>
      <c r="H36" s="179"/>
      <c r="I36" s="180"/>
      <c r="J36" s="270">
        <v>0</v>
      </c>
      <c r="K36" s="301" t="str">
        <f t="shared" si="39"/>
        <v>הזן תקופת כתב אישור בגליון ראשי</v>
      </c>
      <c r="L36" s="299" t="str">
        <f t="shared" si="40"/>
        <v>הזן תקופת כתב אישור בגליון ראשי</v>
      </c>
      <c r="M36" s="299" t="str">
        <f t="shared" si="41"/>
        <v>הזן תקופת כתב אישור בגליון ראשי</v>
      </c>
      <c r="N36" s="61" t="str">
        <f t="shared" si="42"/>
        <v>הזן תקופת כתב אישור בגליון ראשי</v>
      </c>
      <c r="O36" s="65" t="e">
        <f t="shared" ref="O36" si="46">N36-K36</f>
        <v>#VALUE!</v>
      </c>
      <c r="P36" s="66"/>
      <c r="Q36" s="67">
        <f t="shared" ref="Q36" si="47">H36</f>
        <v>0</v>
      </c>
      <c r="R36" s="65" t="str">
        <f t="shared" si="43"/>
        <v>הזן תקופת כתב אישור בגליון ראשי</v>
      </c>
      <c r="S36" s="65" t="e">
        <f t="shared" si="44"/>
        <v>#VALUE!</v>
      </c>
    </row>
    <row r="37" spans="1:19" s="5" customFormat="1" ht="24" customHeight="1">
      <c r="A37" s="294">
        <v>35</v>
      </c>
      <c r="B37" s="148"/>
      <c r="C37" s="176"/>
      <c r="D37" s="176"/>
      <c r="E37" s="177"/>
      <c r="F37" s="300">
        <f t="shared" si="38"/>
        <v>0</v>
      </c>
      <c r="G37" s="178"/>
      <c r="H37" s="179"/>
      <c r="I37" s="180"/>
      <c r="J37" s="270">
        <v>0</v>
      </c>
      <c r="K37" s="301" t="str">
        <f t="shared" si="39"/>
        <v>הזן תקופת כתב אישור בגליון ראשי</v>
      </c>
      <c r="L37" s="299" t="str">
        <f t="shared" si="40"/>
        <v>הזן תקופת כתב אישור בגליון ראשי</v>
      </c>
      <c r="M37" s="299" t="str">
        <f t="shared" si="41"/>
        <v>הזן תקופת כתב אישור בגליון ראשי</v>
      </c>
      <c r="N37" s="61" t="str">
        <f t="shared" si="42"/>
        <v>הזן תקופת כתב אישור בגליון ראשי</v>
      </c>
      <c r="O37" s="65" t="e">
        <f t="shared" ref="O37" si="48">N37-K37</f>
        <v>#VALUE!</v>
      </c>
      <c r="P37" s="66"/>
      <c r="Q37" s="67">
        <f t="shared" ref="Q37" si="49">H37</f>
        <v>0</v>
      </c>
      <c r="R37" s="65" t="str">
        <f t="shared" si="43"/>
        <v>הזן תקופת כתב אישור בגליון ראשי</v>
      </c>
      <c r="S37" s="65" t="e">
        <f t="shared" si="44"/>
        <v>#VALUE!</v>
      </c>
    </row>
    <row r="38" spans="1:19" s="5" customFormat="1" ht="24" customHeight="1">
      <c r="A38" s="294">
        <v>36</v>
      </c>
      <c r="B38" s="148"/>
      <c r="C38" s="176"/>
      <c r="D38" s="176"/>
      <c r="E38" s="177"/>
      <c r="F38" s="300">
        <f t="shared" si="38"/>
        <v>0</v>
      </c>
      <c r="G38" s="178"/>
      <c r="H38" s="179"/>
      <c r="I38" s="180"/>
      <c r="J38" s="270">
        <v>0</v>
      </c>
      <c r="K38" s="301" t="str">
        <f t="shared" si="39"/>
        <v>הזן תקופת כתב אישור בגליון ראשי</v>
      </c>
      <c r="L38" s="299" t="str">
        <f t="shared" si="40"/>
        <v>הזן תקופת כתב אישור בגליון ראשי</v>
      </c>
      <c r="M38" s="299" t="str">
        <f t="shared" si="41"/>
        <v>הזן תקופת כתב אישור בגליון ראשי</v>
      </c>
      <c r="N38" s="61" t="str">
        <f t="shared" si="42"/>
        <v>הזן תקופת כתב אישור בגליון ראשי</v>
      </c>
      <c r="O38" s="65" t="e">
        <f t="shared" ref="O38" si="50">N38-K38</f>
        <v>#VALUE!</v>
      </c>
      <c r="P38" s="66"/>
      <c r="Q38" s="67">
        <f t="shared" ref="Q38" si="51">H38</f>
        <v>0</v>
      </c>
      <c r="R38" s="65" t="str">
        <f t="shared" si="43"/>
        <v>הזן תקופת כתב אישור בגליון ראשי</v>
      </c>
      <c r="S38" s="65" t="e">
        <f t="shared" si="44"/>
        <v>#VALUE!</v>
      </c>
    </row>
    <row r="39" spans="1:19" s="5" customFormat="1" ht="24" customHeight="1">
      <c r="A39" s="294">
        <v>37</v>
      </c>
      <c r="B39" s="148"/>
      <c r="C39" s="176"/>
      <c r="D39" s="176"/>
      <c r="E39" s="177"/>
      <c r="F39" s="300">
        <f t="shared" si="38"/>
        <v>0</v>
      </c>
      <c r="G39" s="178"/>
      <c r="H39" s="179"/>
      <c r="I39" s="180"/>
      <c r="J39" s="270">
        <v>0</v>
      </c>
      <c r="K39" s="301" t="str">
        <f t="shared" si="39"/>
        <v>הזן תקופת כתב אישור בגליון ראשי</v>
      </c>
      <c r="L39" s="299" t="str">
        <f t="shared" si="40"/>
        <v>הזן תקופת כתב אישור בגליון ראשי</v>
      </c>
      <c r="M39" s="299" t="str">
        <f t="shared" si="41"/>
        <v>הזן תקופת כתב אישור בגליון ראשי</v>
      </c>
      <c r="N39" s="61" t="str">
        <f t="shared" si="42"/>
        <v>הזן תקופת כתב אישור בגליון ראשי</v>
      </c>
      <c r="O39" s="65" t="e">
        <f t="shared" ref="O39:O52" si="52">N39-K39</f>
        <v>#VALUE!</v>
      </c>
      <c r="P39" s="66"/>
      <c r="Q39" s="67">
        <f t="shared" ref="Q39:Q52" si="53">H39</f>
        <v>0</v>
      </c>
      <c r="R39" s="65" t="str">
        <f t="shared" si="43"/>
        <v>הזן תקופת כתב אישור בגליון ראשי</v>
      </c>
      <c r="S39" s="65" t="e">
        <f t="shared" si="44"/>
        <v>#VALUE!</v>
      </c>
    </row>
    <row r="40" spans="1:19" s="5" customFormat="1" ht="24" customHeight="1">
      <c r="A40" s="294">
        <v>38</v>
      </c>
      <c r="B40" s="148"/>
      <c r="C40" s="176"/>
      <c r="D40" s="176"/>
      <c r="E40" s="177"/>
      <c r="F40" s="300">
        <f t="shared" si="38"/>
        <v>0</v>
      </c>
      <c r="G40" s="178"/>
      <c r="H40" s="179"/>
      <c r="I40" s="180"/>
      <c r="J40" s="270">
        <v>0</v>
      </c>
      <c r="K40" s="301" t="str">
        <f t="shared" si="39"/>
        <v>הזן תקופת כתב אישור בגליון ראשי</v>
      </c>
      <c r="L40" s="299" t="str">
        <f t="shared" si="40"/>
        <v>הזן תקופת כתב אישור בגליון ראשי</v>
      </c>
      <c r="M40" s="299" t="str">
        <f t="shared" si="41"/>
        <v>הזן תקופת כתב אישור בגליון ראשי</v>
      </c>
      <c r="N40" s="61" t="str">
        <f t="shared" si="42"/>
        <v>הזן תקופת כתב אישור בגליון ראשי</v>
      </c>
      <c r="O40" s="65" t="e">
        <f t="shared" si="52"/>
        <v>#VALUE!</v>
      </c>
      <c r="P40" s="66"/>
      <c r="Q40" s="67">
        <f t="shared" si="53"/>
        <v>0</v>
      </c>
      <c r="R40" s="65" t="str">
        <f t="shared" si="43"/>
        <v>הזן תקופת כתב אישור בגליון ראשי</v>
      </c>
      <c r="S40" s="65" t="e">
        <f t="shared" si="44"/>
        <v>#VALUE!</v>
      </c>
    </row>
    <row r="41" spans="1:19" s="5" customFormat="1" ht="24" customHeight="1">
      <c r="A41" s="294">
        <v>39</v>
      </c>
      <c r="B41" s="148"/>
      <c r="C41" s="176"/>
      <c r="D41" s="176"/>
      <c r="E41" s="177"/>
      <c r="F41" s="300">
        <f t="shared" si="38"/>
        <v>0</v>
      </c>
      <c r="G41" s="178"/>
      <c r="H41" s="179"/>
      <c r="I41" s="180"/>
      <c r="J41" s="270">
        <v>0</v>
      </c>
      <c r="K41" s="301" t="str">
        <f t="shared" si="39"/>
        <v>הזן תקופת כתב אישור בגליון ראשי</v>
      </c>
      <c r="L41" s="299" t="str">
        <f t="shared" si="40"/>
        <v>הזן תקופת כתב אישור בגליון ראשי</v>
      </c>
      <c r="M41" s="299" t="str">
        <f t="shared" si="41"/>
        <v>הזן תקופת כתב אישור בגליון ראשי</v>
      </c>
      <c r="N41" s="61" t="str">
        <f t="shared" si="42"/>
        <v>הזן תקופת כתב אישור בגליון ראשי</v>
      </c>
      <c r="O41" s="65" t="e">
        <f t="shared" si="52"/>
        <v>#VALUE!</v>
      </c>
      <c r="P41" s="66"/>
      <c r="Q41" s="67">
        <f t="shared" si="53"/>
        <v>0</v>
      </c>
      <c r="R41" s="65" t="str">
        <f t="shared" si="43"/>
        <v>הזן תקופת כתב אישור בגליון ראשי</v>
      </c>
      <c r="S41" s="65" t="e">
        <f t="shared" si="44"/>
        <v>#VALUE!</v>
      </c>
    </row>
    <row r="42" spans="1:19" s="5" customFormat="1" ht="24" customHeight="1">
      <c r="A42" s="294">
        <v>40</v>
      </c>
      <c r="B42" s="148"/>
      <c r="C42" s="176"/>
      <c r="D42" s="176"/>
      <c r="E42" s="177"/>
      <c r="F42" s="300">
        <f t="shared" si="38"/>
        <v>0</v>
      </c>
      <c r="G42" s="178"/>
      <c r="H42" s="179"/>
      <c r="I42" s="180"/>
      <c r="J42" s="270">
        <v>0</v>
      </c>
      <c r="K42" s="301" t="str">
        <f t="shared" si="39"/>
        <v>הזן תקופת כתב אישור בגליון ראשי</v>
      </c>
      <c r="L42" s="299" t="str">
        <f t="shared" si="40"/>
        <v>הזן תקופת כתב אישור בגליון ראשי</v>
      </c>
      <c r="M42" s="299" t="str">
        <f t="shared" si="41"/>
        <v>הזן תקופת כתב אישור בגליון ראשי</v>
      </c>
      <c r="N42" s="61" t="str">
        <f t="shared" si="42"/>
        <v>הזן תקופת כתב אישור בגליון ראשי</v>
      </c>
      <c r="O42" s="65" t="e">
        <f t="shared" si="52"/>
        <v>#VALUE!</v>
      </c>
      <c r="P42" s="66"/>
      <c r="Q42" s="67">
        <f t="shared" si="53"/>
        <v>0</v>
      </c>
      <c r="R42" s="65" t="str">
        <f t="shared" si="43"/>
        <v>הזן תקופת כתב אישור בגליון ראשי</v>
      </c>
      <c r="S42" s="65" t="e">
        <f t="shared" si="44"/>
        <v>#VALUE!</v>
      </c>
    </row>
    <row r="43" spans="1:19" s="5" customFormat="1" ht="24" customHeight="1">
      <c r="A43" s="294">
        <v>41</v>
      </c>
      <c r="B43" s="148"/>
      <c r="C43" s="176"/>
      <c r="D43" s="176"/>
      <c r="E43" s="177"/>
      <c r="F43" s="300">
        <f t="shared" si="38"/>
        <v>0</v>
      </c>
      <c r="G43" s="178"/>
      <c r="H43" s="179"/>
      <c r="I43" s="180"/>
      <c r="J43" s="270">
        <v>0</v>
      </c>
      <c r="K43" s="301" t="str">
        <f t="shared" si="39"/>
        <v>הזן תקופת כתב אישור בגליון ראשי</v>
      </c>
      <c r="L43" s="299" t="str">
        <f t="shared" si="40"/>
        <v>הזן תקופת כתב אישור בגליון ראשי</v>
      </c>
      <c r="M43" s="299" t="str">
        <f t="shared" si="41"/>
        <v>הזן תקופת כתב אישור בגליון ראשי</v>
      </c>
      <c r="N43" s="61" t="str">
        <f t="shared" si="42"/>
        <v>הזן תקופת כתב אישור בגליון ראשי</v>
      </c>
      <c r="O43" s="65" t="e">
        <f t="shared" si="52"/>
        <v>#VALUE!</v>
      </c>
      <c r="P43" s="66"/>
      <c r="Q43" s="67">
        <f t="shared" si="53"/>
        <v>0</v>
      </c>
      <c r="R43" s="65" t="str">
        <f t="shared" si="43"/>
        <v>הזן תקופת כתב אישור בגליון ראשי</v>
      </c>
      <c r="S43" s="65" t="e">
        <f t="shared" si="44"/>
        <v>#VALUE!</v>
      </c>
    </row>
    <row r="44" spans="1:19" s="5" customFormat="1" ht="24" customHeight="1">
      <c r="A44" s="294">
        <v>42</v>
      </c>
      <c r="B44" s="148"/>
      <c r="C44" s="176"/>
      <c r="D44" s="176"/>
      <c r="E44" s="177"/>
      <c r="F44" s="300">
        <f t="shared" si="38"/>
        <v>0</v>
      </c>
      <c r="G44" s="178"/>
      <c r="H44" s="179"/>
      <c r="I44" s="180"/>
      <c r="J44" s="270">
        <v>0</v>
      </c>
      <c r="K44" s="301" t="str">
        <f t="shared" si="39"/>
        <v>הזן תקופת כתב אישור בגליון ראשי</v>
      </c>
      <c r="L44" s="299" t="str">
        <f t="shared" si="40"/>
        <v>הזן תקופת כתב אישור בגליון ראשי</v>
      </c>
      <c r="M44" s="299" t="str">
        <f t="shared" si="41"/>
        <v>הזן תקופת כתב אישור בגליון ראשי</v>
      </c>
      <c r="N44" s="61" t="str">
        <f t="shared" si="42"/>
        <v>הזן תקופת כתב אישור בגליון ראשי</v>
      </c>
      <c r="O44" s="65" t="e">
        <f t="shared" si="52"/>
        <v>#VALUE!</v>
      </c>
      <c r="P44" s="66"/>
      <c r="Q44" s="67">
        <f t="shared" si="53"/>
        <v>0</v>
      </c>
      <c r="R44" s="65" t="str">
        <f t="shared" si="43"/>
        <v>הזן תקופת כתב אישור בגליון ראשי</v>
      </c>
      <c r="S44" s="65" t="e">
        <f t="shared" si="44"/>
        <v>#VALUE!</v>
      </c>
    </row>
    <row r="45" spans="1:19" s="5" customFormat="1" ht="24" customHeight="1">
      <c r="A45" s="294">
        <v>43</v>
      </c>
      <c r="B45" s="148"/>
      <c r="C45" s="176"/>
      <c r="D45" s="176"/>
      <c r="E45" s="177"/>
      <c r="F45" s="300">
        <f t="shared" si="38"/>
        <v>0</v>
      </c>
      <c r="G45" s="178"/>
      <c r="H45" s="179"/>
      <c r="I45" s="180"/>
      <c r="J45" s="270">
        <v>0</v>
      </c>
      <c r="K45" s="301" t="str">
        <f t="shared" si="39"/>
        <v>הזן תקופת כתב אישור בגליון ראשי</v>
      </c>
      <c r="L45" s="299" t="str">
        <f t="shared" si="40"/>
        <v>הזן תקופת כתב אישור בגליון ראשי</v>
      </c>
      <c r="M45" s="299" t="str">
        <f t="shared" si="41"/>
        <v>הזן תקופת כתב אישור בגליון ראשי</v>
      </c>
      <c r="N45" s="61" t="str">
        <f t="shared" si="42"/>
        <v>הזן תקופת כתב אישור בגליון ראשי</v>
      </c>
      <c r="O45" s="65" t="e">
        <f t="shared" si="52"/>
        <v>#VALUE!</v>
      </c>
      <c r="P45" s="66"/>
      <c r="Q45" s="67">
        <f t="shared" si="53"/>
        <v>0</v>
      </c>
      <c r="R45" s="65" t="str">
        <f t="shared" si="43"/>
        <v>הזן תקופת כתב אישור בגליון ראשי</v>
      </c>
      <c r="S45" s="65" t="e">
        <f t="shared" si="44"/>
        <v>#VALUE!</v>
      </c>
    </row>
    <row r="46" spans="1:19" s="5" customFormat="1" ht="24" customHeight="1">
      <c r="A46" s="294">
        <v>44</v>
      </c>
      <c r="B46" s="148"/>
      <c r="C46" s="176"/>
      <c r="D46" s="176"/>
      <c r="E46" s="177"/>
      <c r="F46" s="300">
        <f t="shared" si="38"/>
        <v>0</v>
      </c>
      <c r="G46" s="178"/>
      <c r="H46" s="179"/>
      <c r="I46" s="180"/>
      <c r="J46" s="270">
        <v>0</v>
      </c>
      <c r="K46" s="301" t="str">
        <f t="shared" si="39"/>
        <v>הזן תקופת כתב אישור בגליון ראשי</v>
      </c>
      <c r="L46" s="299" t="str">
        <f t="shared" si="40"/>
        <v>הזן תקופת כתב אישור בגליון ראשי</v>
      </c>
      <c r="M46" s="299" t="str">
        <f t="shared" si="41"/>
        <v>הזן תקופת כתב אישור בגליון ראשי</v>
      </c>
      <c r="N46" s="61" t="str">
        <f t="shared" si="42"/>
        <v>הזן תקופת כתב אישור בגליון ראשי</v>
      </c>
      <c r="O46" s="65" t="e">
        <f t="shared" si="52"/>
        <v>#VALUE!</v>
      </c>
      <c r="P46" s="66"/>
      <c r="Q46" s="67">
        <f t="shared" si="53"/>
        <v>0</v>
      </c>
      <c r="R46" s="65" t="str">
        <f t="shared" si="43"/>
        <v>הזן תקופת כתב אישור בגליון ראשי</v>
      </c>
      <c r="S46" s="65" t="e">
        <f t="shared" si="44"/>
        <v>#VALUE!</v>
      </c>
    </row>
    <row r="47" spans="1:19" s="5" customFormat="1" ht="24" customHeight="1">
      <c r="A47" s="294">
        <v>45</v>
      </c>
      <c r="B47" s="148"/>
      <c r="C47" s="176"/>
      <c r="D47" s="176"/>
      <c r="E47" s="177"/>
      <c r="F47" s="300">
        <f t="shared" si="38"/>
        <v>0</v>
      </c>
      <c r="G47" s="178"/>
      <c r="H47" s="179"/>
      <c r="I47" s="180"/>
      <c r="J47" s="270">
        <v>0</v>
      </c>
      <c r="K47" s="301" t="str">
        <f t="shared" si="39"/>
        <v>הזן תקופת כתב אישור בגליון ראשי</v>
      </c>
      <c r="L47" s="299" t="str">
        <f t="shared" si="40"/>
        <v>הזן תקופת כתב אישור בגליון ראשי</v>
      </c>
      <c r="M47" s="299" t="str">
        <f t="shared" si="41"/>
        <v>הזן תקופת כתב אישור בגליון ראשי</v>
      </c>
      <c r="N47" s="61" t="str">
        <f t="shared" si="42"/>
        <v>הזן תקופת כתב אישור בגליון ראשי</v>
      </c>
      <c r="O47" s="65" t="e">
        <f t="shared" si="52"/>
        <v>#VALUE!</v>
      </c>
      <c r="P47" s="66"/>
      <c r="Q47" s="67">
        <f t="shared" si="53"/>
        <v>0</v>
      </c>
      <c r="R47" s="65" t="str">
        <f t="shared" si="43"/>
        <v>הזן תקופת כתב אישור בגליון ראשי</v>
      </c>
      <c r="S47" s="65" t="e">
        <f t="shared" si="44"/>
        <v>#VALUE!</v>
      </c>
    </row>
    <row r="48" spans="1:19" s="5" customFormat="1" ht="24" customHeight="1">
      <c r="A48" s="294">
        <v>46</v>
      </c>
      <c r="B48" s="148"/>
      <c r="C48" s="176"/>
      <c r="D48" s="176"/>
      <c r="E48" s="177"/>
      <c r="F48" s="300">
        <f t="shared" si="38"/>
        <v>0</v>
      </c>
      <c r="G48" s="178"/>
      <c r="H48" s="179"/>
      <c r="I48" s="180"/>
      <c r="J48" s="270">
        <v>0</v>
      </c>
      <c r="K48" s="301" t="str">
        <f t="shared" si="39"/>
        <v>הזן תקופת כתב אישור בגליון ראשי</v>
      </c>
      <c r="L48" s="299" t="str">
        <f t="shared" si="40"/>
        <v>הזן תקופת כתב אישור בגליון ראשי</v>
      </c>
      <c r="M48" s="299" t="str">
        <f t="shared" si="41"/>
        <v>הזן תקופת כתב אישור בגליון ראשי</v>
      </c>
      <c r="N48" s="61" t="str">
        <f t="shared" si="42"/>
        <v>הזן תקופת כתב אישור בגליון ראשי</v>
      </c>
      <c r="O48" s="65" t="e">
        <f t="shared" si="52"/>
        <v>#VALUE!</v>
      </c>
      <c r="P48" s="66"/>
      <c r="Q48" s="67">
        <f t="shared" si="53"/>
        <v>0</v>
      </c>
      <c r="R48" s="65" t="str">
        <f t="shared" si="43"/>
        <v>הזן תקופת כתב אישור בגליון ראשי</v>
      </c>
      <c r="S48" s="65" t="e">
        <f t="shared" si="44"/>
        <v>#VALUE!</v>
      </c>
    </row>
    <row r="49" spans="1:19" s="5" customFormat="1" ht="24" customHeight="1">
      <c r="A49" s="294">
        <v>47</v>
      </c>
      <c r="B49" s="148"/>
      <c r="C49" s="176"/>
      <c r="D49" s="176"/>
      <c r="E49" s="177"/>
      <c r="F49" s="300">
        <f t="shared" si="38"/>
        <v>0</v>
      </c>
      <c r="G49" s="178"/>
      <c r="H49" s="179"/>
      <c r="I49" s="180"/>
      <c r="J49" s="270">
        <v>0</v>
      </c>
      <c r="K49" s="301" t="str">
        <f t="shared" si="39"/>
        <v>הזן תקופת כתב אישור בגליון ראשי</v>
      </c>
      <c r="L49" s="299" t="str">
        <f t="shared" si="40"/>
        <v>הזן תקופת כתב אישור בגליון ראשי</v>
      </c>
      <c r="M49" s="299" t="str">
        <f t="shared" si="41"/>
        <v>הזן תקופת כתב אישור בגליון ראשי</v>
      </c>
      <c r="N49" s="61" t="str">
        <f t="shared" si="42"/>
        <v>הזן תקופת כתב אישור בגליון ראשי</v>
      </c>
      <c r="O49" s="65" t="e">
        <f t="shared" si="52"/>
        <v>#VALUE!</v>
      </c>
      <c r="P49" s="66"/>
      <c r="Q49" s="67">
        <f t="shared" si="53"/>
        <v>0</v>
      </c>
      <c r="R49" s="65" t="str">
        <f t="shared" si="43"/>
        <v>הזן תקופת כתב אישור בגליון ראשי</v>
      </c>
      <c r="S49" s="65" t="e">
        <f t="shared" si="44"/>
        <v>#VALUE!</v>
      </c>
    </row>
    <row r="50" spans="1:19" s="5" customFormat="1" ht="24" customHeight="1">
      <c r="A50" s="294">
        <v>48</v>
      </c>
      <c r="B50" s="148"/>
      <c r="C50" s="176"/>
      <c r="D50" s="176"/>
      <c r="E50" s="177"/>
      <c r="F50" s="300">
        <f t="shared" si="38"/>
        <v>0</v>
      </c>
      <c r="G50" s="178"/>
      <c r="H50" s="179"/>
      <c r="I50" s="180"/>
      <c r="J50" s="270">
        <v>0</v>
      </c>
      <c r="K50" s="301" t="str">
        <f t="shared" si="39"/>
        <v>הזן תקופת כתב אישור בגליון ראשי</v>
      </c>
      <c r="L50" s="299" t="str">
        <f t="shared" si="40"/>
        <v>הזן תקופת כתב אישור בגליון ראשי</v>
      </c>
      <c r="M50" s="299" t="str">
        <f t="shared" si="41"/>
        <v>הזן תקופת כתב אישור בגליון ראשי</v>
      </c>
      <c r="N50" s="61" t="str">
        <f t="shared" si="42"/>
        <v>הזן תקופת כתב אישור בגליון ראשי</v>
      </c>
      <c r="O50" s="65" t="e">
        <f t="shared" si="52"/>
        <v>#VALUE!</v>
      </c>
      <c r="P50" s="66"/>
      <c r="Q50" s="67">
        <f t="shared" si="53"/>
        <v>0</v>
      </c>
      <c r="R50" s="65" t="str">
        <f t="shared" si="43"/>
        <v>הזן תקופת כתב אישור בגליון ראשי</v>
      </c>
      <c r="S50" s="65" t="e">
        <f t="shared" si="44"/>
        <v>#VALUE!</v>
      </c>
    </row>
    <row r="51" spans="1:19" s="5" customFormat="1" ht="24" customHeight="1">
      <c r="A51" s="294">
        <v>49</v>
      </c>
      <c r="B51" s="148"/>
      <c r="C51" s="176"/>
      <c r="D51" s="176"/>
      <c r="E51" s="177"/>
      <c r="F51" s="300">
        <f t="shared" si="38"/>
        <v>0</v>
      </c>
      <c r="G51" s="178"/>
      <c r="H51" s="179"/>
      <c r="I51" s="180"/>
      <c r="J51" s="270">
        <v>0</v>
      </c>
      <c r="K51" s="301" t="str">
        <f t="shared" si="39"/>
        <v>הזן תקופת כתב אישור בגליון ראשי</v>
      </c>
      <c r="L51" s="299" t="str">
        <f t="shared" si="40"/>
        <v>הזן תקופת כתב אישור בגליון ראשי</v>
      </c>
      <c r="M51" s="299" t="str">
        <f t="shared" si="41"/>
        <v>הזן תקופת כתב אישור בגליון ראשי</v>
      </c>
      <c r="N51" s="61" t="str">
        <f t="shared" si="42"/>
        <v>הזן תקופת כתב אישור בגליון ראשי</v>
      </c>
      <c r="O51" s="65" t="e">
        <f t="shared" si="52"/>
        <v>#VALUE!</v>
      </c>
      <c r="P51" s="66"/>
      <c r="Q51" s="67">
        <f t="shared" si="53"/>
        <v>0</v>
      </c>
      <c r="R51" s="65" t="str">
        <f t="shared" si="43"/>
        <v>הזן תקופת כתב אישור בגליון ראשי</v>
      </c>
      <c r="S51" s="65" t="e">
        <f t="shared" si="44"/>
        <v>#VALUE!</v>
      </c>
    </row>
    <row r="52" spans="1:19" s="5" customFormat="1" ht="24" customHeight="1">
      <c r="A52" s="294">
        <v>50</v>
      </c>
      <c r="B52" s="148"/>
      <c r="C52" s="176"/>
      <c r="D52" s="176"/>
      <c r="E52" s="177"/>
      <c r="F52" s="300">
        <f t="shared" si="38"/>
        <v>0</v>
      </c>
      <c r="G52" s="178"/>
      <c r="H52" s="179"/>
      <c r="I52" s="180"/>
      <c r="J52" s="270">
        <v>0</v>
      </c>
      <c r="K52" s="301" t="str">
        <f t="shared" si="39"/>
        <v>הזן תקופת כתב אישור בגליון ראשי</v>
      </c>
      <c r="L52" s="299" t="str">
        <f t="shared" si="40"/>
        <v>הזן תקופת כתב אישור בגליון ראשי</v>
      </c>
      <c r="M52" s="299" t="str">
        <f t="shared" si="41"/>
        <v>הזן תקופת כתב אישור בגליון ראשי</v>
      </c>
      <c r="N52" s="61" t="str">
        <f t="shared" si="42"/>
        <v>הזן תקופת כתב אישור בגליון ראשי</v>
      </c>
      <c r="O52" s="65" t="e">
        <f t="shared" si="52"/>
        <v>#VALUE!</v>
      </c>
      <c r="P52" s="66"/>
      <c r="Q52" s="67">
        <f t="shared" si="53"/>
        <v>0</v>
      </c>
      <c r="R52" s="65" t="str">
        <f t="shared" si="43"/>
        <v>הזן תקופת כתב אישור בגליון ראשי</v>
      </c>
      <c r="S52" s="65" t="e">
        <f t="shared" si="44"/>
        <v>#VALUE!</v>
      </c>
    </row>
    <row r="53" spans="1:19" s="5" customFormat="1" ht="24" customHeight="1">
      <c r="A53" s="303"/>
      <c r="B53" s="304" t="s">
        <v>3</v>
      </c>
      <c r="C53" s="304"/>
      <c r="D53" s="304"/>
      <c r="E53" s="307"/>
      <c r="F53" s="307">
        <f>SUM(F3:F52)</f>
        <v>0</v>
      </c>
      <c r="G53" s="284"/>
      <c r="H53" s="284"/>
      <c r="I53" s="284">
        <f>SUM(I3:I52)</f>
        <v>0</v>
      </c>
      <c r="J53" s="284">
        <f>SUM(J3:J52)</f>
        <v>0</v>
      </c>
      <c r="K53" s="284">
        <f>IF(F1=0,0,SUM(K3:K52))</f>
        <v>0</v>
      </c>
      <c r="L53" s="284">
        <f>SUM(L3:L52)</f>
        <v>0</v>
      </c>
      <c r="M53" s="284">
        <f>SUM(M3:M52)</f>
        <v>0</v>
      </c>
      <c r="N53" s="59">
        <f>SUM(N3:N52)</f>
        <v>0</v>
      </c>
      <c r="O53" s="74" t="e">
        <f>SUM(O3:O52)</f>
        <v>#VALUE!</v>
      </c>
      <c r="P53" s="59"/>
      <c r="Q53" s="74">
        <f>SUM(Q3:Q52)</f>
        <v>0</v>
      </c>
      <c r="R53" s="74"/>
      <c r="S53" s="74"/>
    </row>
    <row r="54" spans="1:19" customFormat="1" ht="12.75" customHeight="1"/>
    <row r="55" spans="1:19" customFormat="1" ht="12.75" customHeight="1"/>
    <row r="56" spans="1:19" customFormat="1" ht="12.75" customHeight="1"/>
    <row r="57" spans="1:19" customFormat="1" ht="12.75" customHeight="1"/>
    <row r="58" spans="1:19" customFormat="1" ht="12.75" customHeight="1"/>
    <row r="59" spans="1:19" customFormat="1" ht="12.75" customHeight="1"/>
    <row r="60" spans="1:19" customFormat="1" ht="12.75" customHeight="1">
      <c r="A60" s="215">
        <f>'ראשי-פרטים כלליים וריכוז הוצאות'!$F$99</f>
        <v>11</v>
      </c>
    </row>
    <row r="61" spans="1:19" customFormat="1" ht="12.75" customHeight="1">
      <c r="A61" s="215">
        <f>INDEX('ראשי-פרטים כלליים וריכוז הוצאות'!$N$102:$N$151,A60)</f>
        <v>0.33333000000000002</v>
      </c>
    </row>
    <row r="62" spans="1:19" customFormat="1" ht="12.75" customHeight="1"/>
  </sheetData>
  <sheetProtection formatColumns="0" formatRows="0"/>
  <protectedRanges>
    <protectedRange sqref="G3:I52 C3:E52" name="ציוד"/>
  </protectedRanges>
  <customSheetViews>
    <customSheetView guid="{0C0A7354-1E68-4AF0-8238-6CB67405E9AA}" showPageBreaks="1" topLeftCell="A4">
      <selection activeCell="B9" sqref="B9"/>
      <pageMargins left="0.75" right="0.75" top="1" bottom="1" header="0.5" footer="0.5"/>
      <pageSetup paperSize="9" orientation="landscape"/>
      <headerFooter alignWithMargins="0"/>
    </customSheetView>
  </customSheetViews>
  <mergeCells count="3">
    <mergeCell ref="A1:B1"/>
    <mergeCell ref="C1:E1"/>
    <mergeCell ref="N1:S1"/>
  </mergeCells>
  <conditionalFormatting sqref="G3:G52">
    <cfRule type="cellIs" dxfId="42" priority="3" stopIfTrue="1" operator="greaterThan">
      <formula>1</formula>
    </cfRule>
  </conditionalFormatting>
  <conditionalFormatting sqref="E3:E52">
    <cfRule type="cellIs" dxfId="41" priority="4" stopIfTrue="1" operator="between">
      <formula>2499</formula>
      <formula>0.6</formula>
    </cfRule>
  </conditionalFormatting>
  <conditionalFormatting sqref="H3:H52">
    <cfRule type="expression" dxfId="40" priority="5" stopIfTrue="1">
      <formula>((DATEDIF(C3,$K$1+1,"m"))&lt;H3)</formula>
    </cfRule>
    <cfRule type="cellIs" dxfId="39" priority="6" stopIfTrue="1" operator="greaterThan">
      <formula>$F$1</formula>
    </cfRule>
    <cfRule type="cellIs" dxfId="38" priority="7" stopIfTrue="1" operator="lessThan">
      <formula>0</formula>
    </cfRule>
  </conditionalFormatting>
  <conditionalFormatting sqref="N3:N52">
    <cfRule type="cellIs" dxfId="37" priority="8" stopIfTrue="1" operator="notEqual">
      <formula>M3</formula>
    </cfRule>
  </conditionalFormatting>
  <conditionalFormatting sqref="Q3:Q52">
    <cfRule type="cellIs" dxfId="36" priority="9" stopIfTrue="1" operator="notEqual">
      <formula>H3</formula>
    </cfRule>
  </conditionalFormatting>
  <conditionalFormatting sqref="C3:D52">
    <cfRule type="expression" dxfId="35" priority="10" stopIfTrue="1">
      <formula>AND((($I$1-$C3)-731&gt;0),COUNTA($C3)=1)</formula>
    </cfRule>
    <cfRule type="expression" dxfId="34" priority="11" stopIfTrue="1">
      <formula>AND((($I$1-$C3)&lt;0),COUNTA($C3)=1)</formula>
    </cfRule>
    <cfRule type="expression" dxfId="33" priority="12" stopIfTrue="1">
      <formula>AND((($K$1-$C3)-1096&gt;0),COUNTA($C3)=1)</formula>
    </cfRule>
  </conditionalFormatting>
  <conditionalFormatting sqref="A60:A61">
    <cfRule type="expression" dxfId="32" priority="2">
      <formula>$A$43=0</formula>
    </cfRule>
  </conditionalFormatting>
  <conditionalFormatting sqref="A1:S61">
    <cfRule type="expression" dxfId="31" priority="1">
      <formula>OR($A$61=0,$A$61=1)</formula>
    </cfRule>
  </conditionalFormatting>
  <dataValidations count="5">
    <dataValidation type="decimal" allowBlank="1" showInputMessage="1" showErrorMessage="1" sqref="I3:J52">
      <formula1>0</formula1>
      <formula2>999999999</formula2>
    </dataValidation>
    <dataValidation type="date" allowBlank="1" showInputMessage="1" showErrorMessage="1" error="נא להזין את תאריך רכישת הציוד כנדרש: dd/mm/yyyy_x000a__x000a_וודא כי תאריך הרכישה אינו עולה על 3 שנים מיום תחילת המו&quot;פ _x000a_ולחילופין שאינו חורג מסיום תקופת המו&quot;פ." sqref="C3:D52">
      <formula1>$I$1-1096</formula1>
      <formula2>$K$1</formula2>
    </dataValidation>
    <dataValidation type="decimal" allowBlank="1" showInputMessage="1" showErrorMessage="1" error="אחוז השימוש בציוד מוגבל  ל-100%._x000a_נא להזין שנית בבקשה." sqref="G3:G52">
      <formula1>0</formula1>
      <formula2>1</formula2>
    </dataValidation>
    <dataValidation type="decimal" allowBlank="1" showInputMessage="1" showErrorMessage="1" error="נא להזין עלות הציוד בש&quot;ח" sqref="E3:E52">
      <formula1>0</formula1>
      <formula2>999999999</formula2>
    </dataValidation>
    <dataValidation type="decimal" allowBlank="1" showInputMessage="1" showErrorMessage="1" errorTitle="הזנת מס' חודשי שימוש שגויה:" error="מס' חודשי השימוש שהזנת עולים על מס' חודשי המו&quot;פ בכתב האישור _x000a_או שהם חורגים מהפרש החודשים בין תאריך הרכישה ותאריך סיום המו&quot;פ._x000a__x000a_נא להזין את מספר חודשי השימוש באופן תקין." sqref="H3:H52">
      <formula1>0</formula1>
      <formula2>MIN((1+(DATEDIF(C3,$K$1+1,"d"))/(DATEDIF($I$1,$K$1+1,"d"))*(DATEDIF($I$1,$K$1+1,"M"))),$F$1)</formula2>
    </dataValidation>
  </dataValidations>
  <printOptions horizontalCentered="1"/>
  <pageMargins left="0.196850393700787" right="0.23622047244094499" top="0.21" bottom="0.15748031496063" header="0.16" footer="0.23"/>
  <pageSetup paperSize="9" scale="38" orientation="portrait" r:id="rId1"/>
  <headerFooter alignWithMargins="0">
    <oddFooter>&amp;Cעמוד &amp;P מתוך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5B9BD5"/>
    <pageSetUpPr fitToPage="1"/>
  </sheetPr>
  <dimension ref="A1:AB1056"/>
  <sheetViews>
    <sheetView rightToLeft="1" workbookViewId="0">
      <pane xSplit="1" ySplit="2" topLeftCell="C3" activePane="bottomRight" state="frozen"/>
      <selection activeCell="A44" sqref="A44"/>
      <selection pane="topRight" activeCell="A44" sqref="A44"/>
      <selection pane="bottomLeft" activeCell="A44" sqref="A44"/>
      <selection pane="bottomRight" activeCell="H2" sqref="H1:K1048576"/>
    </sheetView>
  </sheetViews>
  <sheetFormatPr defaultColWidth="9.140625" defaultRowHeight="12.75"/>
  <cols>
    <col min="1" max="1" width="5.85546875" style="3" bestFit="1" customWidth="1"/>
    <col min="2" max="2" width="28.42578125" style="3" customWidth="1"/>
    <col min="3" max="3" width="16.140625" style="3" customWidth="1"/>
    <col min="4" max="4" width="15.28515625" style="3" customWidth="1"/>
    <col min="5" max="5" width="15.85546875" style="3" customWidth="1"/>
    <col min="6" max="6" width="18.28515625" style="3" customWidth="1"/>
    <col min="7" max="7" width="18.5703125" style="3" bestFit="1" customWidth="1"/>
    <col min="8" max="8" width="15.28515625" style="3" hidden="1" customWidth="1"/>
    <col min="9" max="9" width="12.42578125" style="3" hidden="1" customWidth="1"/>
    <col min="10" max="10" width="23.42578125" style="3" hidden="1" customWidth="1"/>
    <col min="11" max="11" width="32.42578125" style="3" hidden="1" customWidth="1"/>
    <col min="12" max="12" width="14.5703125" style="3" customWidth="1"/>
    <col min="13" max="13" width="14.7109375" style="40" customWidth="1"/>
    <col min="14" max="14" width="14.7109375" style="3" customWidth="1"/>
    <col min="15" max="15" width="9.140625" style="3"/>
    <col min="16" max="16" width="18.5703125" style="3" customWidth="1"/>
    <col min="17" max="17" width="15.28515625" style="3" customWidth="1"/>
    <col min="18" max="18" width="14" style="3" customWidth="1"/>
    <col min="19" max="19" width="9.140625" style="3"/>
    <col min="20" max="20" width="12" style="3" customWidth="1"/>
    <col min="21" max="21" width="18.28515625" style="3" customWidth="1"/>
    <col min="22" max="24" width="13.5703125" style="3" customWidth="1"/>
    <col min="25" max="25" width="9.140625" style="3"/>
    <col min="26" max="26" width="11.7109375" style="3" customWidth="1"/>
    <col min="27" max="16384" width="9.140625" style="3"/>
  </cols>
  <sheetData>
    <row r="1" spans="1:28" s="18" customFormat="1" ht="20.25" customHeight="1">
      <c r="A1" s="518" t="s">
        <v>55</v>
      </c>
      <c r="B1" s="519"/>
      <c r="C1" s="519"/>
      <c r="D1" s="295" t="s">
        <v>46</v>
      </c>
      <c r="E1" s="296">
        <f>'ראשי-פרטים כלליים וריכוז הוצאות'!C8</f>
        <v>0</v>
      </c>
      <c r="F1" s="295" t="s">
        <v>53</v>
      </c>
      <c r="G1" s="297">
        <f>'ראשי-פרטים כלליים וריכוז הוצאות'!C6</f>
        <v>0</v>
      </c>
      <c r="H1" s="520" t="s">
        <v>34</v>
      </c>
      <c r="I1" s="521"/>
      <c r="J1" s="521"/>
      <c r="K1" s="522"/>
      <c r="L1" s="81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36" customHeight="1">
      <c r="A2" s="298" t="s">
        <v>267</v>
      </c>
      <c r="B2" s="298" t="s">
        <v>83</v>
      </c>
      <c r="C2" s="298" t="s">
        <v>65</v>
      </c>
      <c r="D2" s="298" t="s">
        <v>39</v>
      </c>
      <c r="E2" s="298" t="s">
        <v>6</v>
      </c>
      <c r="F2" s="298" t="s">
        <v>72</v>
      </c>
      <c r="G2" s="298" t="s">
        <v>185</v>
      </c>
      <c r="H2" s="19" t="s">
        <v>33</v>
      </c>
      <c r="I2" s="19" t="s">
        <v>73</v>
      </c>
      <c r="J2" s="19" t="s">
        <v>79</v>
      </c>
      <c r="K2" s="19" t="s">
        <v>32</v>
      </c>
      <c r="L2" s="83"/>
      <c r="M2" s="84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5" customFormat="1" ht="26.25" customHeight="1">
      <c r="A3" s="294">
        <v>1</v>
      </c>
      <c r="B3" s="148"/>
      <c r="C3" s="334">
        <f>+$AB76</f>
        <v>0</v>
      </c>
      <c r="D3" s="180"/>
      <c r="E3" s="270">
        <v>0</v>
      </c>
      <c r="F3" s="270">
        <f>C3+D3</f>
        <v>0</v>
      </c>
      <c r="G3" s="302">
        <f t="shared" ref="G3" si="0">IF(E3-D3&gt;C3,C3,IF(E3-D3&lt;=0,0,E3-D3))</f>
        <v>0</v>
      </c>
      <c r="H3" s="61">
        <f>G3</f>
        <v>0</v>
      </c>
      <c r="I3" s="65">
        <f>H3-C3</f>
        <v>0</v>
      </c>
      <c r="J3" s="70" t="str">
        <f>IF(((C3/(E3+1))&gt;0.1),(IF(((DATEDIF('ראשי-פרטים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" s="66"/>
      <c r="L3" s="85"/>
      <c r="M3" s="86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</row>
    <row r="4" spans="1:28" s="5" customFormat="1" ht="26.25" customHeight="1">
      <c r="A4" s="294">
        <v>2</v>
      </c>
      <c r="B4" s="148"/>
      <c r="C4" s="334">
        <f>+$AB96</f>
        <v>0</v>
      </c>
      <c r="D4" s="180"/>
      <c r="E4" s="270">
        <v>0</v>
      </c>
      <c r="F4" s="270">
        <f t="shared" ref="F4" si="1">C4+D4</f>
        <v>0</v>
      </c>
      <c r="G4" s="302">
        <f t="shared" ref="G4" si="2">IF(E4-D4&gt;C4,C4,IF(E4-D4&lt;=0,0,E4-D4))</f>
        <v>0</v>
      </c>
      <c r="H4" s="61">
        <f t="shared" ref="H4" si="3">G4</f>
        <v>0</v>
      </c>
      <c r="I4" s="65">
        <f t="shared" ref="I4" si="4">H4-C4</f>
        <v>0</v>
      </c>
      <c r="J4" s="70" t="str">
        <f>IF(((C4/(E4+1))&gt;0.1),(IF(((DATEDIF('ראשי-פרטים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4" s="66"/>
      <c r="L4" s="85"/>
      <c r="M4" s="86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</row>
    <row r="5" spans="1:28" s="5" customFormat="1" ht="26.25" customHeight="1">
      <c r="A5" s="294">
        <v>3</v>
      </c>
      <c r="B5" s="148"/>
      <c r="C5" s="334">
        <f>+$AB116</f>
        <v>0</v>
      </c>
      <c r="D5" s="180"/>
      <c r="E5" s="270">
        <v>0</v>
      </c>
      <c r="F5" s="270">
        <f t="shared" ref="F5" si="5">C5+D5</f>
        <v>0</v>
      </c>
      <c r="G5" s="302">
        <f t="shared" ref="G5" si="6">IF(E5-D5&gt;C5,C5,IF(E5-D5&lt;=0,0,E5-D5))</f>
        <v>0</v>
      </c>
      <c r="H5" s="61">
        <f t="shared" ref="H5" si="7">G5</f>
        <v>0</v>
      </c>
      <c r="I5" s="65">
        <f t="shared" ref="I5" si="8">H5-C5</f>
        <v>0</v>
      </c>
      <c r="J5" s="70" t="str">
        <f>IF(((C5/(E5+1))&gt;0.1),(IF(((DATEDIF('ראשי-פרטים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5" s="66"/>
      <c r="L5" s="85"/>
      <c r="M5" s="86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28" s="5" customFormat="1" ht="26.25" customHeight="1">
      <c r="A6" s="294">
        <v>4</v>
      </c>
      <c r="B6" s="148"/>
      <c r="C6" s="334">
        <f>+$AB136</f>
        <v>0</v>
      </c>
      <c r="D6" s="180"/>
      <c r="E6" s="270">
        <v>0</v>
      </c>
      <c r="F6" s="270">
        <f t="shared" ref="F6" si="9">C6+D6</f>
        <v>0</v>
      </c>
      <c r="G6" s="302">
        <f t="shared" ref="G6" si="10">IF(E6-D6&gt;C6,C6,IF(E6-D6&lt;=0,0,E6-D6))</f>
        <v>0</v>
      </c>
      <c r="H6" s="61">
        <f t="shared" ref="H6" si="11">G6</f>
        <v>0</v>
      </c>
      <c r="I6" s="65">
        <f t="shared" ref="I6" si="12">H6-C6</f>
        <v>0</v>
      </c>
      <c r="J6" s="70" t="str">
        <f>IF(((C6/(E6+1))&gt;0.1),(IF(((DATEDIF('ראשי-פרטים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6" s="66"/>
      <c r="L6" s="85"/>
      <c r="M6" s="86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8" s="5" customFormat="1" ht="26.25" customHeight="1">
      <c r="A7" s="294">
        <v>5</v>
      </c>
      <c r="B7" s="148"/>
      <c r="C7" s="334">
        <f>+$AB156</f>
        <v>0</v>
      </c>
      <c r="D7" s="180"/>
      <c r="E7" s="270">
        <v>0</v>
      </c>
      <c r="F7" s="270">
        <f t="shared" ref="F7" si="13">C7+D7</f>
        <v>0</v>
      </c>
      <c r="G7" s="302">
        <f t="shared" ref="G7:G35" si="14">IF(E7-D7&gt;C7,C7,IF(E7-D7&lt;=0,0,E7-D7))</f>
        <v>0</v>
      </c>
      <c r="H7" s="61">
        <f t="shared" ref="H7" si="15">G7</f>
        <v>0</v>
      </c>
      <c r="I7" s="65">
        <f t="shared" ref="I7" si="16">H7-C7</f>
        <v>0</v>
      </c>
      <c r="J7" s="70" t="str">
        <f>IF(((C7/(E7+1))&gt;0.1),(IF(((DATEDIF('ראשי-פרטים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7" s="66"/>
      <c r="L7" s="85"/>
      <c r="M7" s="86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</row>
    <row r="8" spans="1:28" s="5" customFormat="1" ht="26.25" customHeight="1">
      <c r="A8" s="294">
        <v>6</v>
      </c>
      <c r="B8" s="148"/>
      <c r="C8" s="334">
        <f>+$AB176</f>
        <v>0</v>
      </c>
      <c r="D8" s="180"/>
      <c r="E8" s="270">
        <v>0</v>
      </c>
      <c r="F8" s="270">
        <f t="shared" ref="F8:F52" si="17">C8+D8</f>
        <v>0</v>
      </c>
      <c r="G8" s="302">
        <f t="shared" si="14"/>
        <v>0</v>
      </c>
      <c r="H8" s="61">
        <f t="shared" ref="H8:H41" si="18">G8</f>
        <v>0</v>
      </c>
      <c r="I8" s="65">
        <f t="shared" ref="I8:I41" si="19">H8-C8</f>
        <v>0</v>
      </c>
      <c r="J8" s="70" t="str">
        <f>IF(((C8/(E8+1))&gt;0.1),(IF(((DATEDIF('ראשי-פרטים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8" s="66"/>
      <c r="L8" s="85"/>
      <c r="M8" s="86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</row>
    <row r="9" spans="1:28" s="5" customFormat="1" ht="26.25" customHeight="1">
      <c r="A9" s="294">
        <v>7</v>
      </c>
      <c r="B9" s="148"/>
      <c r="C9" s="334">
        <f>+$AB196</f>
        <v>0</v>
      </c>
      <c r="D9" s="180"/>
      <c r="E9" s="270">
        <v>0</v>
      </c>
      <c r="F9" s="270">
        <f t="shared" si="17"/>
        <v>0</v>
      </c>
      <c r="G9" s="302">
        <f t="shared" si="14"/>
        <v>0</v>
      </c>
      <c r="H9" s="61">
        <f t="shared" si="18"/>
        <v>0</v>
      </c>
      <c r="I9" s="65">
        <f t="shared" si="19"/>
        <v>0</v>
      </c>
      <c r="J9" s="70" t="str">
        <f>IF(((C9/(E9+1))&gt;0.1),(IF(((DATEDIF('ראשי-פרטים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9" s="66"/>
      <c r="L9" s="85"/>
      <c r="M9" s="86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</row>
    <row r="10" spans="1:28" s="5" customFormat="1" ht="26.25" customHeight="1">
      <c r="A10" s="294">
        <v>8</v>
      </c>
      <c r="B10" s="148"/>
      <c r="C10" s="334">
        <f>+$AB216</f>
        <v>0</v>
      </c>
      <c r="D10" s="180"/>
      <c r="E10" s="270">
        <v>0</v>
      </c>
      <c r="F10" s="270">
        <f t="shared" si="17"/>
        <v>0</v>
      </c>
      <c r="G10" s="302">
        <f t="shared" si="14"/>
        <v>0</v>
      </c>
      <c r="H10" s="61">
        <f t="shared" si="18"/>
        <v>0</v>
      </c>
      <c r="I10" s="65">
        <f t="shared" si="19"/>
        <v>0</v>
      </c>
      <c r="J10" s="70" t="str">
        <f>IF(((C10/(E10+1))&gt;0.1),(IF(((DATEDIF('ראשי-פרטים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0" s="66"/>
      <c r="L10" s="85"/>
      <c r="M10" s="86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</row>
    <row r="11" spans="1:28" s="5" customFormat="1" ht="26.25" customHeight="1">
      <c r="A11" s="294">
        <v>9</v>
      </c>
      <c r="B11" s="148"/>
      <c r="C11" s="334">
        <f>+$AB236</f>
        <v>0</v>
      </c>
      <c r="D11" s="180"/>
      <c r="E11" s="270">
        <v>0</v>
      </c>
      <c r="F11" s="270">
        <f t="shared" si="17"/>
        <v>0</v>
      </c>
      <c r="G11" s="302">
        <f t="shared" si="14"/>
        <v>0</v>
      </c>
      <c r="H11" s="61">
        <f t="shared" si="18"/>
        <v>0</v>
      </c>
      <c r="I11" s="65">
        <f t="shared" si="19"/>
        <v>0</v>
      </c>
      <c r="J11" s="70" t="str">
        <f>IF(((C11/(E11+1))&gt;0.1),(IF(((DATEDIF('ראשי-פרטים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1" s="66"/>
      <c r="L11" s="85"/>
      <c r="M11" s="86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</row>
    <row r="12" spans="1:28" s="5" customFormat="1" ht="26.25" customHeight="1">
      <c r="A12" s="294">
        <v>10</v>
      </c>
      <c r="B12" s="148"/>
      <c r="C12" s="334">
        <f>+$AB256</f>
        <v>0</v>
      </c>
      <c r="D12" s="180"/>
      <c r="E12" s="270">
        <v>0</v>
      </c>
      <c r="F12" s="270">
        <f t="shared" si="17"/>
        <v>0</v>
      </c>
      <c r="G12" s="302">
        <f t="shared" si="14"/>
        <v>0</v>
      </c>
      <c r="H12" s="61">
        <f t="shared" si="18"/>
        <v>0</v>
      </c>
      <c r="I12" s="65">
        <f t="shared" si="19"/>
        <v>0</v>
      </c>
      <c r="J12" s="70" t="str">
        <f>IF(((C12/(E12+1))&gt;0.1),(IF(((DATEDIF('ראשי-פרטים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2" s="66"/>
      <c r="L12" s="85"/>
      <c r="M12" s="86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</row>
    <row r="13" spans="1:28" s="5" customFormat="1" ht="26.25" customHeight="1">
      <c r="A13" s="294">
        <v>11</v>
      </c>
      <c r="B13" s="148"/>
      <c r="C13" s="334">
        <f>+$AB276</f>
        <v>0</v>
      </c>
      <c r="D13" s="180"/>
      <c r="E13" s="270">
        <v>0</v>
      </c>
      <c r="F13" s="270">
        <f t="shared" si="17"/>
        <v>0</v>
      </c>
      <c r="G13" s="302">
        <f t="shared" si="14"/>
        <v>0</v>
      </c>
      <c r="H13" s="61">
        <f t="shared" si="18"/>
        <v>0</v>
      </c>
      <c r="I13" s="65">
        <f t="shared" si="19"/>
        <v>0</v>
      </c>
      <c r="J13" s="70" t="str">
        <f>IF(((C13/(E13+1))&gt;0.1),(IF(((DATEDIF('ראשי-פרטים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3" s="66"/>
      <c r="L13" s="85"/>
      <c r="M13" s="86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</row>
    <row r="14" spans="1:28" s="5" customFormat="1" ht="26.25" customHeight="1">
      <c r="A14" s="294">
        <v>12</v>
      </c>
      <c r="B14" s="148"/>
      <c r="C14" s="334">
        <f>+$AB296</f>
        <v>0</v>
      </c>
      <c r="D14" s="180"/>
      <c r="E14" s="270">
        <v>0</v>
      </c>
      <c r="F14" s="270">
        <f t="shared" si="17"/>
        <v>0</v>
      </c>
      <c r="G14" s="302">
        <f t="shared" si="14"/>
        <v>0</v>
      </c>
      <c r="H14" s="61">
        <f t="shared" si="18"/>
        <v>0</v>
      </c>
      <c r="I14" s="65">
        <f t="shared" si="19"/>
        <v>0</v>
      </c>
      <c r="J14" s="70" t="str">
        <f>IF(((C14/(E14+1))&gt;0.1),(IF(((DATEDIF('ראשי-פרטים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4" s="66"/>
      <c r="L14" s="85"/>
      <c r="M14" s="86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</row>
    <row r="15" spans="1:28" s="5" customFormat="1" ht="26.25" customHeight="1">
      <c r="A15" s="294">
        <v>13</v>
      </c>
      <c r="B15" s="148"/>
      <c r="C15" s="334">
        <f>+$AB316</f>
        <v>0</v>
      </c>
      <c r="D15" s="180"/>
      <c r="E15" s="270">
        <v>0</v>
      </c>
      <c r="F15" s="270">
        <f t="shared" si="17"/>
        <v>0</v>
      </c>
      <c r="G15" s="302">
        <f t="shared" si="14"/>
        <v>0</v>
      </c>
      <c r="H15" s="61">
        <f t="shared" si="18"/>
        <v>0</v>
      </c>
      <c r="I15" s="65">
        <f t="shared" si="19"/>
        <v>0</v>
      </c>
      <c r="J15" s="70" t="str">
        <f>IF(((C15/(E15+1))&gt;0.1),(IF(((DATEDIF('ראשי-פרטים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5" s="66"/>
      <c r="L15" s="85"/>
      <c r="M15" s="86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</row>
    <row r="16" spans="1:28" s="5" customFormat="1" ht="26.25" customHeight="1">
      <c r="A16" s="294">
        <v>14</v>
      </c>
      <c r="B16" s="148"/>
      <c r="C16" s="334">
        <f>+$AB336</f>
        <v>0</v>
      </c>
      <c r="D16" s="180"/>
      <c r="E16" s="270">
        <v>0</v>
      </c>
      <c r="F16" s="270">
        <f t="shared" si="17"/>
        <v>0</v>
      </c>
      <c r="G16" s="302">
        <f t="shared" si="14"/>
        <v>0</v>
      </c>
      <c r="H16" s="61">
        <f t="shared" si="18"/>
        <v>0</v>
      </c>
      <c r="I16" s="65">
        <f t="shared" si="19"/>
        <v>0</v>
      </c>
      <c r="J16" s="70" t="str">
        <f>IF(((C16/(E16+1))&gt;0.1),(IF(((DATEDIF('ראשי-פרטים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6" s="66"/>
      <c r="L16" s="85"/>
      <c r="M16" s="86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</row>
    <row r="17" spans="1:28" s="5" customFormat="1" ht="26.25" customHeight="1">
      <c r="A17" s="294">
        <v>15</v>
      </c>
      <c r="B17" s="148"/>
      <c r="C17" s="334">
        <f>+$AB356</f>
        <v>0</v>
      </c>
      <c r="D17" s="180"/>
      <c r="E17" s="270">
        <v>0</v>
      </c>
      <c r="F17" s="270">
        <f t="shared" si="17"/>
        <v>0</v>
      </c>
      <c r="G17" s="302">
        <f t="shared" si="14"/>
        <v>0</v>
      </c>
      <c r="H17" s="61">
        <f t="shared" si="18"/>
        <v>0</v>
      </c>
      <c r="I17" s="65">
        <f t="shared" si="19"/>
        <v>0</v>
      </c>
      <c r="J17" s="70" t="str">
        <f>IF(((C17/(E17+1))&gt;0.1),(IF(((DATEDIF('ראשי-פרטים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7" s="66"/>
      <c r="L17" s="85"/>
      <c r="M17" s="86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</row>
    <row r="18" spans="1:28" s="5" customFormat="1" ht="26.25" customHeight="1">
      <c r="A18" s="294">
        <v>16</v>
      </c>
      <c r="B18" s="148"/>
      <c r="C18" s="334">
        <f>+$AB376</f>
        <v>0</v>
      </c>
      <c r="D18" s="180"/>
      <c r="E18" s="270">
        <v>0</v>
      </c>
      <c r="F18" s="270">
        <f t="shared" si="17"/>
        <v>0</v>
      </c>
      <c r="G18" s="302">
        <f t="shared" si="14"/>
        <v>0</v>
      </c>
      <c r="H18" s="61">
        <f t="shared" si="18"/>
        <v>0</v>
      </c>
      <c r="I18" s="65">
        <f t="shared" si="19"/>
        <v>0</v>
      </c>
      <c r="J18" s="70" t="str">
        <f>IF(((C18/(E18+1))&gt;0.1),(IF(((DATEDIF('ראשי-פרטים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8" s="66"/>
      <c r="L18" s="85"/>
      <c r="M18" s="86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</row>
    <row r="19" spans="1:28" s="5" customFormat="1" ht="26.25" customHeight="1">
      <c r="A19" s="294">
        <v>17</v>
      </c>
      <c r="B19" s="148"/>
      <c r="C19" s="334">
        <f>+$AB396</f>
        <v>0</v>
      </c>
      <c r="D19" s="180"/>
      <c r="E19" s="270">
        <v>0</v>
      </c>
      <c r="F19" s="270">
        <f t="shared" si="17"/>
        <v>0</v>
      </c>
      <c r="G19" s="302">
        <f t="shared" si="14"/>
        <v>0</v>
      </c>
      <c r="H19" s="61">
        <f t="shared" si="18"/>
        <v>0</v>
      </c>
      <c r="I19" s="65">
        <f t="shared" si="19"/>
        <v>0</v>
      </c>
      <c r="J19" s="70" t="str">
        <f>IF(((C19/(E19+1))&gt;0.1),(IF(((DATEDIF('ראשי-פרטים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19" s="66"/>
      <c r="L19" s="85"/>
      <c r="M19" s="86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</row>
    <row r="20" spans="1:28" s="5" customFormat="1" ht="26.25" customHeight="1">
      <c r="A20" s="294">
        <v>18</v>
      </c>
      <c r="B20" s="148"/>
      <c r="C20" s="334">
        <f>+$AB416</f>
        <v>0</v>
      </c>
      <c r="D20" s="180"/>
      <c r="E20" s="270">
        <v>0</v>
      </c>
      <c r="F20" s="270">
        <f t="shared" si="17"/>
        <v>0</v>
      </c>
      <c r="G20" s="302">
        <f t="shared" si="14"/>
        <v>0</v>
      </c>
      <c r="H20" s="61">
        <f t="shared" si="18"/>
        <v>0</v>
      </c>
      <c r="I20" s="65">
        <f t="shared" si="19"/>
        <v>0</v>
      </c>
      <c r="J20" s="70" t="str">
        <f>IF(((C20/(E20+1))&gt;0.1),(IF(((DATEDIF('ראשי-פרטים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0" s="66"/>
      <c r="L20" s="85"/>
      <c r="M20" s="86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</row>
    <row r="21" spans="1:28" s="5" customFormat="1" ht="26.25" customHeight="1">
      <c r="A21" s="294">
        <v>19</v>
      </c>
      <c r="B21" s="148"/>
      <c r="C21" s="334">
        <f>+$AB436</f>
        <v>0</v>
      </c>
      <c r="D21" s="180"/>
      <c r="E21" s="270">
        <v>0</v>
      </c>
      <c r="F21" s="270">
        <f t="shared" si="17"/>
        <v>0</v>
      </c>
      <c r="G21" s="302">
        <f t="shared" si="14"/>
        <v>0</v>
      </c>
      <c r="H21" s="61">
        <f t="shared" si="18"/>
        <v>0</v>
      </c>
      <c r="I21" s="65">
        <f t="shared" si="19"/>
        <v>0</v>
      </c>
      <c r="J21" s="70" t="str">
        <f>IF(((C21/(E21+1))&gt;0.1),(IF(((DATEDIF('ראשי-פרטים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1" s="66"/>
      <c r="L21" s="85"/>
      <c r="M21" s="86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</row>
    <row r="22" spans="1:28" s="5" customFormat="1" ht="26.25" customHeight="1">
      <c r="A22" s="294">
        <v>20</v>
      </c>
      <c r="B22" s="148"/>
      <c r="C22" s="334">
        <f>+$AB456</f>
        <v>0</v>
      </c>
      <c r="D22" s="180"/>
      <c r="E22" s="270">
        <v>0</v>
      </c>
      <c r="F22" s="270">
        <f t="shared" si="17"/>
        <v>0</v>
      </c>
      <c r="G22" s="302">
        <f t="shared" si="14"/>
        <v>0</v>
      </c>
      <c r="H22" s="61">
        <f t="shared" si="18"/>
        <v>0</v>
      </c>
      <c r="I22" s="65">
        <f t="shared" si="19"/>
        <v>0</v>
      </c>
      <c r="J22" s="70" t="str">
        <f>IF(((C22/(E22+1))&gt;0.1),(IF(((DATEDIF('ראשי-פרטים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2" s="66"/>
      <c r="L22" s="85"/>
      <c r="M22" s="86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</row>
    <row r="23" spans="1:28" s="5" customFormat="1" ht="26.25" customHeight="1">
      <c r="A23" s="294">
        <v>21</v>
      </c>
      <c r="B23" s="148"/>
      <c r="C23" s="334">
        <f>+$AB476</f>
        <v>0</v>
      </c>
      <c r="D23" s="180"/>
      <c r="E23" s="270">
        <v>0</v>
      </c>
      <c r="F23" s="270">
        <f t="shared" si="17"/>
        <v>0</v>
      </c>
      <c r="G23" s="302">
        <f t="shared" si="14"/>
        <v>0</v>
      </c>
      <c r="H23" s="61">
        <f t="shared" si="18"/>
        <v>0</v>
      </c>
      <c r="I23" s="65">
        <f t="shared" si="19"/>
        <v>0</v>
      </c>
      <c r="J23" s="70" t="str">
        <f>IF(((C23/(E23+1))&gt;0.1),(IF(((DATEDIF('ראשי-פרטים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3" s="66"/>
      <c r="L23" s="85"/>
      <c r="M23" s="86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</row>
    <row r="24" spans="1:28" s="5" customFormat="1" ht="26.25" customHeight="1">
      <c r="A24" s="294">
        <v>22</v>
      </c>
      <c r="B24" s="148"/>
      <c r="C24" s="334">
        <f>+$AB496</f>
        <v>0</v>
      </c>
      <c r="D24" s="180"/>
      <c r="E24" s="270">
        <v>0</v>
      </c>
      <c r="F24" s="270">
        <f t="shared" si="17"/>
        <v>0</v>
      </c>
      <c r="G24" s="302">
        <f t="shared" si="14"/>
        <v>0</v>
      </c>
      <c r="H24" s="61">
        <f t="shared" si="18"/>
        <v>0</v>
      </c>
      <c r="I24" s="65">
        <f t="shared" si="19"/>
        <v>0</v>
      </c>
      <c r="J24" s="70" t="str">
        <f>IF(((C24/(E24+1))&gt;0.1),(IF(((DATEDIF('ראשי-פרטים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4" s="66"/>
      <c r="L24" s="85"/>
      <c r="M24" s="86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</row>
    <row r="25" spans="1:28" s="5" customFormat="1" ht="26.25" customHeight="1">
      <c r="A25" s="294">
        <v>23</v>
      </c>
      <c r="B25" s="148"/>
      <c r="C25" s="334">
        <f>+$AB516</f>
        <v>0</v>
      </c>
      <c r="D25" s="180"/>
      <c r="E25" s="270">
        <v>0</v>
      </c>
      <c r="F25" s="270">
        <f t="shared" si="17"/>
        <v>0</v>
      </c>
      <c r="G25" s="302">
        <f t="shared" si="14"/>
        <v>0</v>
      </c>
      <c r="H25" s="61">
        <f t="shared" si="18"/>
        <v>0</v>
      </c>
      <c r="I25" s="65">
        <f t="shared" si="19"/>
        <v>0</v>
      </c>
      <c r="J25" s="70" t="str">
        <f>IF(((C25/(E25+1))&gt;0.1),(IF(((DATEDIF('ראשי-פרטים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5" s="66"/>
      <c r="L25" s="85"/>
      <c r="M25" s="86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</row>
    <row r="26" spans="1:28" s="5" customFormat="1" ht="26.25" customHeight="1">
      <c r="A26" s="294">
        <v>24</v>
      </c>
      <c r="B26" s="148"/>
      <c r="C26" s="334">
        <f>+$AB536</f>
        <v>0</v>
      </c>
      <c r="D26" s="180"/>
      <c r="E26" s="270">
        <v>0</v>
      </c>
      <c r="F26" s="270">
        <f t="shared" si="17"/>
        <v>0</v>
      </c>
      <c r="G26" s="302">
        <f t="shared" si="14"/>
        <v>0</v>
      </c>
      <c r="H26" s="61">
        <f t="shared" si="18"/>
        <v>0</v>
      </c>
      <c r="I26" s="65">
        <f t="shared" si="19"/>
        <v>0</v>
      </c>
      <c r="J26" s="70" t="str">
        <f>IF(((C26/(E26+1))&gt;0.1),(IF(((DATEDIF('ראשי-פרטים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6" s="66"/>
      <c r="L26" s="85"/>
      <c r="M26" s="86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</row>
    <row r="27" spans="1:28" s="5" customFormat="1" ht="26.25" customHeight="1">
      <c r="A27" s="294">
        <v>25</v>
      </c>
      <c r="B27" s="148"/>
      <c r="C27" s="334">
        <f>+$AB556</f>
        <v>0</v>
      </c>
      <c r="D27" s="180"/>
      <c r="E27" s="270">
        <v>0</v>
      </c>
      <c r="F27" s="270">
        <f t="shared" si="17"/>
        <v>0</v>
      </c>
      <c r="G27" s="302">
        <f t="shared" si="14"/>
        <v>0</v>
      </c>
      <c r="H27" s="61">
        <f t="shared" si="18"/>
        <v>0</v>
      </c>
      <c r="I27" s="65">
        <f t="shared" si="19"/>
        <v>0</v>
      </c>
      <c r="J27" s="70" t="str">
        <f>IF(((C27/(E27+1))&gt;0.1),(IF(((DATEDIF('ראשי-פרטים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7" s="66"/>
      <c r="L27" s="85"/>
      <c r="M27" s="86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</row>
    <row r="28" spans="1:28" s="5" customFormat="1" ht="26.25" customHeight="1">
      <c r="A28" s="294">
        <v>26</v>
      </c>
      <c r="B28" s="148"/>
      <c r="C28" s="334">
        <f>+$AB576</f>
        <v>0</v>
      </c>
      <c r="D28" s="180"/>
      <c r="E28" s="270">
        <v>0</v>
      </c>
      <c r="F28" s="270">
        <f t="shared" si="17"/>
        <v>0</v>
      </c>
      <c r="G28" s="302">
        <f t="shared" si="14"/>
        <v>0</v>
      </c>
      <c r="H28" s="61">
        <f t="shared" si="18"/>
        <v>0</v>
      </c>
      <c r="I28" s="65">
        <f t="shared" si="19"/>
        <v>0</v>
      </c>
      <c r="J28" s="70" t="str">
        <f>IF(((C28/(E28+1))&gt;0.1),(IF(((DATEDIF('ראשי-פרטים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8" s="66"/>
      <c r="L28" s="85"/>
      <c r="M28" s="86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</row>
    <row r="29" spans="1:28" s="5" customFormat="1" ht="26.25" customHeight="1">
      <c r="A29" s="294">
        <v>27</v>
      </c>
      <c r="B29" s="148"/>
      <c r="C29" s="334">
        <f>+$AB596</f>
        <v>0</v>
      </c>
      <c r="D29" s="180"/>
      <c r="E29" s="270">
        <v>0</v>
      </c>
      <c r="F29" s="270">
        <f t="shared" si="17"/>
        <v>0</v>
      </c>
      <c r="G29" s="302">
        <f t="shared" si="14"/>
        <v>0</v>
      </c>
      <c r="H29" s="61">
        <f t="shared" si="18"/>
        <v>0</v>
      </c>
      <c r="I29" s="65">
        <f t="shared" si="19"/>
        <v>0</v>
      </c>
      <c r="J29" s="70" t="str">
        <f>IF(((C29/(E29+1))&gt;0.1),(IF(((DATEDIF('ראשי-פרטים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29" s="66"/>
      <c r="L29" s="85"/>
      <c r="M29" s="86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</row>
    <row r="30" spans="1:28" s="5" customFormat="1" ht="26.25" customHeight="1">
      <c r="A30" s="294">
        <v>28</v>
      </c>
      <c r="B30" s="148"/>
      <c r="C30" s="334">
        <f>+$AB616</f>
        <v>0</v>
      </c>
      <c r="D30" s="180"/>
      <c r="E30" s="270">
        <v>0</v>
      </c>
      <c r="F30" s="270">
        <f t="shared" si="17"/>
        <v>0</v>
      </c>
      <c r="G30" s="302">
        <f t="shared" si="14"/>
        <v>0</v>
      </c>
      <c r="H30" s="61">
        <f t="shared" si="18"/>
        <v>0</v>
      </c>
      <c r="I30" s="65">
        <f t="shared" si="19"/>
        <v>0</v>
      </c>
      <c r="J30" s="70" t="str">
        <f>IF(((C30/(E30+1))&gt;0.1),(IF(((DATEDIF('ראשי-פרטים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0" s="66"/>
      <c r="L30" s="85"/>
      <c r="M30" s="86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</row>
    <row r="31" spans="1:28" s="5" customFormat="1" ht="26.25" customHeight="1">
      <c r="A31" s="294">
        <v>29</v>
      </c>
      <c r="B31" s="148"/>
      <c r="C31" s="334">
        <f>+$AB636</f>
        <v>0</v>
      </c>
      <c r="D31" s="180"/>
      <c r="E31" s="270">
        <v>0</v>
      </c>
      <c r="F31" s="270">
        <f t="shared" si="17"/>
        <v>0</v>
      </c>
      <c r="G31" s="302">
        <f t="shared" si="14"/>
        <v>0</v>
      </c>
      <c r="H31" s="61">
        <f t="shared" si="18"/>
        <v>0</v>
      </c>
      <c r="I31" s="65">
        <f t="shared" si="19"/>
        <v>0</v>
      </c>
      <c r="J31" s="70" t="str">
        <f>IF(((C31/(E31+1))&gt;0.1),(IF(((DATEDIF('ראשי-פרטים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1" s="66"/>
      <c r="L31" s="85"/>
      <c r="M31" s="86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</row>
    <row r="32" spans="1:28" s="5" customFormat="1" ht="26.25" customHeight="1">
      <c r="A32" s="294">
        <v>30</v>
      </c>
      <c r="B32" s="148"/>
      <c r="C32" s="334">
        <f>+$AB656</f>
        <v>0</v>
      </c>
      <c r="D32" s="180"/>
      <c r="E32" s="270">
        <v>0</v>
      </c>
      <c r="F32" s="270">
        <f t="shared" si="17"/>
        <v>0</v>
      </c>
      <c r="G32" s="302">
        <f t="shared" si="14"/>
        <v>0</v>
      </c>
      <c r="H32" s="61">
        <f t="shared" si="18"/>
        <v>0</v>
      </c>
      <c r="I32" s="65">
        <f t="shared" si="19"/>
        <v>0</v>
      </c>
      <c r="J32" s="70" t="str">
        <f>IF(((C32/(E32+1))&gt;0.1),(IF(((DATEDIF('ראשי-פרטים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2" s="66"/>
      <c r="L32" s="85"/>
      <c r="M32" s="86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</row>
    <row r="33" spans="1:28" s="5" customFormat="1" ht="26.25" customHeight="1">
      <c r="A33" s="294">
        <v>31</v>
      </c>
      <c r="B33" s="148"/>
      <c r="C33" s="334">
        <f>+$AB676</f>
        <v>0</v>
      </c>
      <c r="D33" s="180"/>
      <c r="E33" s="270">
        <v>0</v>
      </c>
      <c r="F33" s="270">
        <f t="shared" si="17"/>
        <v>0</v>
      </c>
      <c r="G33" s="302">
        <f t="shared" si="14"/>
        <v>0</v>
      </c>
      <c r="H33" s="61">
        <f t="shared" si="18"/>
        <v>0</v>
      </c>
      <c r="I33" s="65">
        <f t="shared" si="19"/>
        <v>0</v>
      </c>
      <c r="J33" s="70" t="str">
        <f>IF(((C33/(E33+1))&gt;0.1),(IF(((DATEDIF('ראשי-פרטים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3" s="66"/>
      <c r="L33" s="85"/>
      <c r="M33" s="86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</row>
    <row r="34" spans="1:28" s="5" customFormat="1" ht="26.25" customHeight="1">
      <c r="A34" s="294">
        <v>32</v>
      </c>
      <c r="B34" s="148"/>
      <c r="C34" s="334">
        <f>+$AB696</f>
        <v>0</v>
      </c>
      <c r="D34" s="180"/>
      <c r="E34" s="270">
        <v>0</v>
      </c>
      <c r="F34" s="270">
        <f t="shared" si="17"/>
        <v>0</v>
      </c>
      <c r="G34" s="302">
        <f t="shared" si="14"/>
        <v>0</v>
      </c>
      <c r="H34" s="61">
        <f t="shared" si="18"/>
        <v>0</v>
      </c>
      <c r="I34" s="65">
        <f t="shared" si="19"/>
        <v>0</v>
      </c>
      <c r="J34" s="70" t="str">
        <f>IF(((C34/(E34+1))&gt;0.1),(IF(((DATEDIF('ראשי-פרטים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4" s="66"/>
      <c r="L34" s="85"/>
      <c r="M34" s="86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</row>
    <row r="35" spans="1:28" s="5" customFormat="1" ht="26.25" customHeight="1">
      <c r="A35" s="294">
        <v>33</v>
      </c>
      <c r="B35" s="148"/>
      <c r="C35" s="334">
        <f>+$AB716</f>
        <v>0</v>
      </c>
      <c r="D35" s="180"/>
      <c r="E35" s="270">
        <v>0</v>
      </c>
      <c r="F35" s="270">
        <f t="shared" si="17"/>
        <v>0</v>
      </c>
      <c r="G35" s="302">
        <f t="shared" si="14"/>
        <v>0</v>
      </c>
      <c r="H35" s="61">
        <f t="shared" si="18"/>
        <v>0</v>
      </c>
      <c r="I35" s="65">
        <f t="shared" si="19"/>
        <v>0</v>
      </c>
      <c r="J35" s="70" t="str">
        <f>IF(((C35/(E35+1))&gt;0.1),(IF(((DATEDIF('ראשי-פרטים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5" s="66"/>
      <c r="L35" s="85"/>
      <c r="M35" s="86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</row>
    <row r="36" spans="1:28" s="5" customFormat="1" ht="26.25" customHeight="1">
      <c r="A36" s="294">
        <v>34</v>
      </c>
      <c r="B36" s="148"/>
      <c r="C36" s="334">
        <f>+$AB736</f>
        <v>0</v>
      </c>
      <c r="D36" s="180"/>
      <c r="E36" s="270">
        <v>0</v>
      </c>
      <c r="F36" s="270">
        <f t="shared" si="17"/>
        <v>0</v>
      </c>
      <c r="G36" s="302">
        <f t="shared" ref="G36" si="20">IF(E36-D36&gt;C36,C36,IF(E36-D36&lt;=0,0,E36-D36))</f>
        <v>0</v>
      </c>
      <c r="H36" s="61">
        <f t="shared" si="18"/>
        <v>0</v>
      </c>
      <c r="I36" s="65">
        <f t="shared" si="19"/>
        <v>0</v>
      </c>
      <c r="J36" s="70" t="str">
        <f>IF(((C36/(E36+1))&gt;0.1),(IF(((DATEDIF('ראשי-פרטים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6" s="66"/>
      <c r="L36" s="85"/>
      <c r="M36" s="86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</row>
    <row r="37" spans="1:28" s="5" customFormat="1" ht="26.25" customHeight="1">
      <c r="A37" s="294">
        <v>35</v>
      </c>
      <c r="B37" s="148"/>
      <c r="C37" s="334">
        <f>+$AB756</f>
        <v>0</v>
      </c>
      <c r="D37" s="180"/>
      <c r="E37" s="270">
        <v>0</v>
      </c>
      <c r="F37" s="270">
        <f t="shared" si="17"/>
        <v>0</v>
      </c>
      <c r="G37" s="302">
        <f t="shared" ref="G37" si="21">IF(E37-D37&gt;C37,C37,IF(E37-D37&lt;=0,0,E37-D37))</f>
        <v>0</v>
      </c>
      <c r="H37" s="61">
        <f t="shared" si="18"/>
        <v>0</v>
      </c>
      <c r="I37" s="65">
        <f t="shared" si="19"/>
        <v>0</v>
      </c>
      <c r="J37" s="70" t="str">
        <f>IF(((C37/(E37+1))&gt;0.1),(IF(((DATEDIF('ראשי-פרטים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7" s="66"/>
      <c r="L37" s="85"/>
      <c r="M37" s="86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</row>
    <row r="38" spans="1:28" s="5" customFormat="1" ht="26.25" customHeight="1">
      <c r="A38" s="294">
        <v>36</v>
      </c>
      <c r="B38" s="148"/>
      <c r="C38" s="334">
        <f>+$AB776</f>
        <v>0</v>
      </c>
      <c r="D38" s="180"/>
      <c r="E38" s="270">
        <v>0</v>
      </c>
      <c r="F38" s="270">
        <f t="shared" si="17"/>
        <v>0</v>
      </c>
      <c r="G38" s="302">
        <f t="shared" ref="G38" si="22">IF(E38-D38&gt;C38,C38,IF(E38-D38&lt;=0,0,E38-D38))</f>
        <v>0</v>
      </c>
      <c r="H38" s="61">
        <f t="shared" si="18"/>
        <v>0</v>
      </c>
      <c r="I38" s="65">
        <f t="shared" si="19"/>
        <v>0</v>
      </c>
      <c r="J38" s="70" t="str">
        <f>IF(((C38/(E38+1))&gt;0.1),(IF(((DATEDIF('ראשי-פרטים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8" s="66"/>
      <c r="L38" s="85"/>
      <c r="M38" s="86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</row>
    <row r="39" spans="1:28" s="5" customFormat="1" ht="26.25" customHeight="1">
      <c r="A39" s="294">
        <v>37</v>
      </c>
      <c r="B39" s="148"/>
      <c r="C39" s="334">
        <f>+$AB796</f>
        <v>0</v>
      </c>
      <c r="D39" s="180"/>
      <c r="E39" s="270">
        <v>0</v>
      </c>
      <c r="F39" s="270">
        <f t="shared" si="17"/>
        <v>0</v>
      </c>
      <c r="G39" s="302">
        <f t="shared" ref="G39:G52" si="23">IF(E39-D39&gt;C39,C39,IF(E39-D39&lt;=0,0,E39-D39))</f>
        <v>0</v>
      </c>
      <c r="H39" s="61">
        <f t="shared" si="18"/>
        <v>0</v>
      </c>
      <c r="I39" s="65">
        <f t="shared" si="19"/>
        <v>0</v>
      </c>
      <c r="J39" s="70" t="str">
        <f>IF(((C39/(E39+1))&gt;0.1),(IF(((DATEDIF('ראשי-פרטים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39" s="66"/>
      <c r="L39" s="85"/>
      <c r="M39" s="86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</row>
    <row r="40" spans="1:28" s="5" customFormat="1" ht="26.25" customHeight="1">
      <c r="A40" s="294">
        <v>38</v>
      </c>
      <c r="B40" s="148"/>
      <c r="C40" s="334">
        <f>+$AB816</f>
        <v>0</v>
      </c>
      <c r="D40" s="180"/>
      <c r="E40" s="270">
        <v>0</v>
      </c>
      <c r="F40" s="270">
        <f t="shared" si="17"/>
        <v>0</v>
      </c>
      <c r="G40" s="302">
        <f t="shared" si="23"/>
        <v>0</v>
      </c>
      <c r="H40" s="61">
        <f t="shared" si="18"/>
        <v>0</v>
      </c>
      <c r="I40" s="65">
        <f t="shared" si="19"/>
        <v>0</v>
      </c>
      <c r="J40" s="70" t="str">
        <f>IF(((C40/(E40+1))&gt;0.1),(IF(((DATEDIF('ראשי-פרטים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40" s="66"/>
      <c r="L40" s="85"/>
      <c r="M40" s="86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</row>
    <row r="41" spans="1:28" s="5" customFormat="1" ht="26.25" customHeight="1">
      <c r="A41" s="294">
        <v>39</v>
      </c>
      <c r="B41" s="148"/>
      <c r="C41" s="334">
        <f>+$AB836</f>
        <v>0</v>
      </c>
      <c r="D41" s="180"/>
      <c r="E41" s="270">
        <v>0</v>
      </c>
      <c r="F41" s="270">
        <f t="shared" si="17"/>
        <v>0</v>
      </c>
      <c r="G41" s="302">
        <f t="shared" si="23"/>
        <v>0</v>
      </c>
      <c r="H41" s="61">
        <f t="shared" si="18"/>
        <v>0</v>
      </c>
      <c r="I41" s="65">
        <f t="shared" si="19"/>
        <v>0</v>
      </c>
      <c r="J41" s="70" t="str">
        <f>IF(((C41/(E41+1))&gt;0.1),(IF(((DATEDIF('ראשי-פרטים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41" s="66"/>
      <c r="L41" s="85"/>
      <c r="M41" s="86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</row>
    <row r="42" spans="1:28" s="5" customFormat="1" ht="26.25" customHeight="1">
      <c r="A42" s="294">
        <v>40</v>
      </c>
      <c r="B42" s="148"/>
      <c r="C42" s="334">
        <f>+$AB856</f>
        <v>0</v>
      </c>
      <c r="D42" s="180"/>
      <c r="E42" s="270">
        <v>0</v>
      </c>
      <c r="F42" s="270">
        <f t="shared" si="17"/>
        <v>0</v>
      </c>
      <c r="G42" s="302">
        <f t="shared" si="23"/>
        <v>0</v>
      </c>
      <c r="H42" s="61"/>
      <c r="I42" s="65"/>
      <c r="J42" s="70"/>
      <c r="K42" s="66"/>
      <c r="L42" s="85"/>
      <c r="M42" s="86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</row>
    <row r="43" spans="1:28" s="5" customFormat="1" ht="26.25" customHeight="1">
      <c r="A43" s="294">
        <v>41</v>
      </c>
      <c r="B43" s="148"/>
      <c r="C43" s="334">
        <f>+$AB876</f>
        <v>0</v>
      </c>
      <c r="D43" s="180"/>
      <c r="E43" s="270">
        <v>0</v>
      </c>
      <c r="F43" s="270">
        <f t="shared" si="17"/>
        <v>0</v>
      </c>
      <c r="G43" s="302">
        <f t="shared" si="23"/>
        <v>0</v>
      </c>
      <c r="H43" s="61"/>
      <c r="I43" s="65"/>
      <c r="J43" s="70"/>
      <c r="K43" s="66"/>
      <c r="L43" s="85"/>
      <c r="M43" s="86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</row>
    <row r="44" spans="1:28" s="5" customFormat="1" ht="26.25" customHeight="1">
      <c r="A44" s="294">
        <v>42</v>
      </c>
      <c r="B44" s="148"/>
      <c r="C44" s="334">
        <f>+$AB896</f>
        <v>0</v>
      </c>
      <c r="D44" s="180"/>
      <c r="E44" s="270">
        <v>0</v>
      </c>
      <c r="F44" s="270">
        <f t="shared" si="17"/>
        <v>0</v>
      </c>
      <c r="G44" s="302">
        <f t="shared" si="23"/>
        <v>0</v>
      </c>
      <c r="H44" s="61"/>
      <c r="I44" s="65"/>
      <c r="J44" s="70"/>
      <c r="K44" s="66"/>
      <c r="L44" s="85"/>
      <c r="M44" s="86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</row>
    <row r="45" spans="1:28" s="5" customFormat="1" ht="26.25" customHeight="1">
      <c r="A45" s="294">
        <v>43</v>
      </c>
      <c r="B45" s="148"/>
      <c r="C45" s="334">
        <f>+$AB916</f>
        <v>0</v>
      </c>
      <c r="D45" s="180"/>
      <c r="E45" s="270">
        <v>0</v>
      </c>
      <c r="F45" s="270">
        <f t="shared" si="17"/>
        <v>0</v>
      </c>
      <c r="G45" s="302">
        <f t="shared" si="23"/>
        <v>0</v>
      </c>
      <c r="H45" s="61"/>
      <c r="I45" s="65"/>
      <c r="J45" s="70"/>
      <c r="K45" s="66"/>
      <c r="L45" s="85"/>
      <c r="M45" s="86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</row>
    <row r="46" spans="1:28" s="5" customFormat="1" ht="26.25" customHeight="1">
      <c r="A46" s="294">
        <v>44</v>
      </c>
      <c r="B46" s="148"/>
      <c r="C46" s="334">
        <f>+$AB936</f>
        <v>0</v>
      </c>
      <c r="D46" s="180"/>
      <c r="E46" s="270">
        <v>0</v>
      </c>
      <c r="F46" s="270">
        <f t="shared" si="17"/>
        <v>0</v>
      </c>
      <c r="G46" s="302">
        <f t="shared" si="23"/>
        <v>0</v>
      </c>
      <c r="H46" s="61"/>
      <c r="I46" s="65"/>
      <c r="J46" s="70"/>
      <c r="K46" s="66"/>
      <c r="L46" s="85"/>
      <c r="M46" s="86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</row>
    <row r="47" spans="1:28" s="5" customFormat="1" ht="26.25" customHeight="1">
      <c r="A47" s="294">
        <v>45</v>
      </c>
      <c r="B47" s="148"/>
      <c r="C47" s="334">
        <f>+$AB956</f>
        <v>0</v>
      </c>
      <c r="D47" s="180"/>
      <c r="E47" s="270">
        <v>0</v>
      </c>
      <c r="F47" s="270">
        <f t="shared" si="17"/>
        <v>0</v>
      </c>
      <c r="G47" s="302">
        <f t="shared" si="23"/>
        <v>0</v>
      </c>
      <c r="H47" s="61"/>
      <c r="I47" s="65"/>
      <c r="J47" s="70"/>
      <c r="K47" s="66"/>
      <c r="L47" s="85"/>
      <c r="M47" s="86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</row>
    <row r="48" spans="1:28" s="5" customFormat="1" ht="26.25" customHeight="1">
      <c r="A48" s="294">
        <v>46</v>
      </c>
      <c r="B48" s="148"/>
      <c r="C48" s="334">
        <f>+$AB976</f>
        <v>0</v>
      </c>
      <c r="D48" s="180"/>
      <c r="E48" s="270">
        <v>0</v>
      </c>
      <c r="F48" s="270">
        <f t="shared" si="17"/>
        <v>0</v>
      </c>
      <c r="G48" s="302">
        <f t="shared" si="23"/>
        <v>0</v>
      </c>
      <c r="H48" s="61"/>
      <c r="I48" s="65"/>
      <c r="J48" s="70"/>
      <c r="K48" s="66"/>
      <c r="L48" s="85"/>
      <c r="M48" s="86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</row>
    <row r="49" spans="1:28" s="5" customFormat="1" ht="26.25" customHeight="1">
      <c r="A49" s="294">
        <v>47</v>
      </c>
      <c r="B49" s="148"/>
      <c r="C49" s="334">
        <f>+$AB996</f>
        <v>0</v>
      </c>
      <c r="D49" s="180"/>
      <c r="E49" s="270">
        <v>0</v>
      </c>
      <c r="F49" s="270">
        <f t="shared" si="17"/>
        <v>0</v>
      </c>
      <c r="G49" s="302">
        <f t="shared" si="23"/>
        <v>0</v>
      </c>
      <c r="H49" s="61"/>
      <c r="I49" s="65"/>
      <c r="J49" s="70"/>
      <c r="K49" s="66"/>
      <c r="L49" s="85"/>
      <c r="M49" s="86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</row>
    <row r="50" spans="1:28" s="5" customFormat="1" ht="26.25" customHeight="1">
      <c r="A50" s="294">
        <v>48</v>
      </c>
      <c r="B50" s="148"/>
      <c r="C50" s="334">
        <f>+$AB1016</f>
        <v>0</v>
      </c>
      <c r="D50" s="180"/>
      <c r="E50" s="270">
        <v>0</v>
      </c>
      <c r="F50" s="270">
        <f t="shared" si="17"/>
        <v>0</v>
      </c>
      <c r="G50" s="302">
        <f t="shared" si="23"/>
        <v>0</v>
      </c>
      <c r="H50" s="61"/>
      <c r="I50" s="65"/>
      <c r="J50" s="70"/>
      <c r="K50" s="66"/>
      <c r="L50" s="85"/>
      <c r="M50" s="86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</row>
    <row r="51" spans="1:28" s="5" customFormat="1" ht="26.25" customHeight="1">
      <c r="A51" s="294">
        <v>49</v>
      </c>
      <c r="B51" s="148"/>
      <c r="C51" s="334">
        <f>+$AB1036</f>
        <v>0</v>
      </c>
      <c r="D51" s="180"/>
      <c r="E51" s="270">
        <v>0</v>
      </c>
      <c r="F51" s="270">
        <f t="shared" si="17"/>
        <v>0</v>
      </c>
      <c r="G51" s="302">
        <f t="shared" si="23"/>
        <v>0</v>
      </c>
      <c r="H51" s="61"/>
      <c r="I51" s="65"/>
      <c r="J51" s="70"/>
      <c r="K51" s="66"/>
      <c r="L51" s="85"/>
      <c r="M51" s="86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</row>
    <row r="52" spans="1:28" s="5" customFormat="1" ht="26.25" customHeight="1">
      <c r="A52" s="294">
        <v>50</v>
      </c>
      <c r="B52" s="148"/>
      <c r="C52" s="334">
        <f>+$AB1056</f>
        <v>0</v>
      </c>
      <c r="D52" s="180"/>
      <c r="E52" s="270">
        <v>0</v>
      </c>
      <c r="F52" s="270">
        <f t="shared" si="17"/>
        <v>0</v>
      </c>
      <c r="G52" s="302">
        <f t="shared" si="23"/>
        <v>0</v>
      </c>
      <c r="H52" s="61">
        <f>G52</f>
        <v>0</v>
      </c>
      <c r="I52" s="65">
        <f>H52-C52</f>
        <v>0</v>
      </c>
      <c r="J52" s="70" t="str">
        <f>IF(((C52/(E52+1))&gt;0.1),(IF(((DATEDIF('ראשי-פרטים כלליים וריכוז הוצאות'!$F$8,'ראשי-פרטים כלליים וריכוז הוצאות'!$F$11+1,"m"))&lt;1),"נרכש בסמוך לסיום המופ, נא לבדוק תאריכי חשבוניות!","")),"")</f>
        <v/>
      </c>
      <c r="K52" s="66"/>
      <c r="L52" s="85"/>
      <c r="M52" s="86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</row>
    <row r="53" spans="1:28" s="5" customFormat="1" ht="25.5" customHeight="1">
      <c r="A53" s="303"/>
      <c r="B53" s="304" t="s">
        <v>3</v>
      </c>
      <c r="C53" s="269">
        <f t="shared" ref="C53" si="24">SUM(C3:C52)</f>
        <v>0</v>
      </c>
      <c r="D53" s="284">
        <f t="shared" ref="D53" si="25">SUM(D3:D52)</f>
        <v>0</v>
      </c>
      <c r="E53" s="284">
        <f>SUM(E3:E52)</f>
        <v>0</v>
      </c>
      <c r="F53" s="284">
        <f>SUM(F3:F52)</f>
        <v>0</v>
      </c>
      <c r="G53" s="284">
        <f>SUM(G3:G52)</f>
        <v>0</v>
      </c>
      <c r="H53" s="59">
        <f>SUM(H3:H52)</f>
        <v>0</v>
      </c>
      <c r="I53" s="70">
        <f>SUM(I3:I52)</f>
        <v>0</v>
      </c>
      <c r="J53" s="70"/>
      <c r="K53" s="71"/>
      <c r="L53" s="85"/>
      <c r="M53" s="86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</row>
    <row r="54" spans="1:28" s="5" customFormat="1" ht="25.5" hidden="1" customHeight="1">
      <c r="A54" s="305"/>
      <c r="B54" s="304"/>
      <c r="C54" s="335"/>
      <c r="D54" s="306"/>
      <c r="E54" s="306"/>
      <c r="F54" s="306"/>
      <c r="G54" s="306"/>
      <c r="H54" s="59">
        <f>H53*$A$54</f>
        <v>0</v>
      </c>
      <c r="I54" s="70">
        <f>I53*$A$54</f>
        <v>0</v>
      </c>
      <c r="J54" s="70"/>
      <c r="K54" s="71"/>
      <c r="L54" s="85"/>
      <c r="M54" s="86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</row>
    <row r="55" spans="1:28" s="5" customFormat="1" ht="25.5" hidden="1" customHeight="1">
      <c r="A55" s="303"/>
      <c r="B55" s="304" t="s">
        <v>3</v>
      </c>
      <c r="C55" s="269">
        <f>C53+C54</f>
        <v>0</v>
      </c>
      <c r="D55" s="284">
        <f t="shared" ref="D55" si="26">D53+D54</f>
        <v>0</v>
      </c>
      <c r="E55" s="284">
        <f>E53+E54</f>
        <v>0</v>
      </c>
      <c r="F55" s="284">
        <f>F53+F54</f>
        <v>0</v>
      </c>
      <c r="G55" s="284">
        <f>G53+G54</f>
        <v>0</v>
      </c>
      <c r="H55" s="59">
        <f>H53+H54</f>
        <v>0</v>
      </c>
      <c r="I55" s="70">
        <f>I53+I54</f>
        <v>0</v>
      </c>
      <c r="J55" s="70"/>
      <c r="K55" s="71"/>
      <c r="L55" s="85"/>
      <c r="M55" s="86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</row>
    <row r="56" spans="1:28" s="83" customFormat="1">
      <c r="M56" s="84"/>
    </row>
    <row r="57" spans="1:28" s="83" customFormat="1">
      <c r="M57" s="84"/>
    </row>
    <row r="58" spans="1:28" s="83" customFormat="1">
      <c r="A58" s="215">
        <f>'ראשי-פרטים כלליים וריכוז הוצאות'!$F$99</f>
        <v>11</v>
      </c>
      <c r="M58" s="84"/>
    </row>
    <row r="59" spans="1:28" s="83" customFormat="1">
      <c r="A59" s="215">
        <f>INDEX('ראשי-פרטים כלליים וריכוז הוצאות'!$N$102:$N$151,A58)</f>
        <v>0.33333000000000002</v>
      </c>
      <c r="M59" s="84"/>
    </row>
    <row r="60" spans="1:28" s="83" customFormat="1">
      <c r="M60" s="84"/>
    </row>
    <row r="61" spans="1:28" s="83" customFormat="1">
      <c r="M61" s="84"/>
    </row>
    <row r="62" spans="1:28" s="83" customFormat="1" ht="18.75">
      <c r="B62" s="78" t="s">
        <v>35</v>
      </c>
      <c r="C62" s="79">
        <f>'ראשי-פרטים כלליים וריכוז הוצאות'!F10</f>
        <v>0</v>
      </c>
      <c r="D62" s="80" t="s">
        <v>36</v>
      </c>
      <c r="E62" s="79">
        <f>'ראשי-פרטים כלליים וריכוז הוצאות'!F11</f>
        <v>0</v>
      </c>
      <c r="M62" s="84"/>
    </row>
    <row r="63" spans="1:28" s="83" customFormat="1" ht="13.5" thickBot="1">
      <c r="M63" s="84"/>
    </row>
    <row r="64" spans="1:28" s="83" customFormat="1" ht="12.75" customHeight="1">
      <c r="A64" s="24">
        <v>1</v>
      </c>
      <c r="B64" s="25"/>
      <c r="C64" s="514" t="s">
        <v>138</v>
      </c>
      <c r="D64" s="514" t="s">
        <v>27</v>
      </c>
      <c r="E64" s="516" t="s">
        <v>13</v>
      </c>
      <c r="L64" s="24">
        <v>1</v>
      </c>
      <c r="M64" s="25"/>
      <c r="N64" s="514" t="s">
        <v>138</v>
      </c>
      <c r="O64" s="514" t="s">
        <v>27</v>
      </c>
      <c r="P64" s="516" t="s">
        <v>13</v>
      </c>
      <c r="R64" s="24">
        <v>1</v>
      </c>
      <c r="S64" s="25"/>
      <c r="T64" s="514" t="s">
        <v>138</v>
      </c>
      <c r="U64" s="514" t="s">
        <v>27</v>
      </c>
      <c r="V64" s="516" t="s">
        <v>13</v>
      </c>
      <c r="X64" s="24">
        <v>1</v>
      </c>
      <c r="Y64" s="25"/>
      <c r="Z64" s="514" t="s">
        <v>138</v>
      </c>
      <c r="AA64" s="514" t="s">
        <v>27</v>
      </c>
      <c r="AB64" s="516" t="s">
        <v>13</v>
      </c>
    </row>
    <row r="65" spans="1:28" s="83" customFormat="1" ht="63.75">
      <c r="A65" s="26" t="s">
        <v>7</v>
      </c>
      <c r="B65" s="50" t="str">
        <f>+"מספר אסמכתא "&amp;B3&amp;"         חזרה לטבלה "</f>
        <v xml:space="preserve">מספר אסמכתא          חזרה לטבלה </v>
      </c>
      <c r="C65" s="515"/>
      <c r="D65" s="515"/>
      <c r="E65" s="517"/>
      <c r="L65" s="26" t="s">
        <v>19</v>
      </c>
      <c r="M65" s="50" t="str">
        <f>+"מספר אסמכתא "&amp;$B3&amp;"         חזרה לטבלה "</f>
        <v xml:space="preserve">מספר אסמכתא          חזרה לטבלה </v>
      </c>
      <c r="N65" s="515"/>
      <c r="O65" s="515"/>
      <c r="P65" s="517"/>
      <c r="R65" s="26" t="s">
        <v>19</v>
      </c>
      <c r="S65" s="50" t="str">
        <f>+"מספר אסמכתא "&amp;B3&amp;"         חזרה לטבלה "</f>
        <v xml:space="preserve">מספר אסמכתא          חזרה לטבלה </v>
      </c>
      <c r="T65" s="515"/>
      <c r="U65" s="515"/>
      <c r="V65" s="517"/>
      <c r="X65" s="26" t="s">
        <v>19</v>
      </c>
      <c r="Y65" s="50" t="str">
        <f>+"מספר אסמכתא "&amp;B3&amp;"         חזרה לטבלה "</f>
        <v xml:space="preserve">מספר אסמכתא          חזרה לטבלה </v>
      </c>
      <c r="Z65" s="515"/>
      <c r="AA65" s="515"/>
      <c r="AB65" s="517"/>
    </row>
    <row r="66" spans="1:28" s="83" customFormat="1">
      <c r="A66" s="30">
        <v>1</v>
      </c>
      <c r="B66" s="118" t="s">
        <v>187</v>
      </c>
      <c r="C66" s="119"/>
      <c r="D66" s="119"/>
      <c r="E66" s="120"/>
      <c r="L66" s="30">
        <v>12</v>
      </c>
      <c r="M66" s="118"/>
      <c r="N66" s="119"/>
      <c r="O66" s="119"/>
      <c r="P66" s="120"/>
      <c r="R66" s="30">
        <v>23</v>
      </c>
      <c r="S66" s="118"/>
      <c r="T66" s="119"/>
      <c r="U66" s="119"/>
      <c r="V66" s="120"/>
      <c r="X66" s="30">
        <v>34</v>
      </c>
      <c r="Y66" s="118"/>
      <c r="Z66" s="119"/>
      <c r="AA66" s="119"/>
      <c r="AB66" s="120"/>
    </row>
    <row r="67" spans="1:28" s="83" customFormat="1">
      <c r="A67" s="30">
        <v>2</v>
      </c>
      <c r="B67" s="118"/>
      <c r="C67" s="119"/>
      <c r="D67" s="119"/>
      <c r="E67" s="120"/>
      <c r="L67" s="30">
        <v>13</v>
      </c>
      <c r="M67" s="118"/>
      <c r="N67" s="119"/>
      <c r="O67" s="119"/>
      <c r="P67" s="120"/>
      <c r="R67" s="30">
        <v>24</v>
      </c>
      <c r="S67" s="118"/>
      <c r="T67" s="119"/>
      <c r="U67" s="119"/>
      <c r="V67" s="120"/>
      <c r="X67" s="30">
        <v>35</v>
      </c>
      <c r="Y67" s="118"/>
      <c r="Z67" s="119"/>
      <c r="AA67" s="119"/>
      <c r="AB67" s="120"/>
    </row>
    <row r="68" spans="1:28" s="83" customFormat="1">
      <c r="A68" s="30">
        <v>3</v>
      </c>
      <c r="B68" s="118"/>
      <c r="C68" s="119"/>
      <c r="D68" s="119"/>
      <c r="E68" s="120"/>
      <c r="L68" s="30">
        <v>14</v>
      </c>
      <c r="M68" s="118"/>
      <c r="N68" s="119"/>
      <c r="O68" s="119"/>
      <c r="P68" s="120"/>
      <c r="R68" s="30">
        <v>25</v>
      </c>
      <c r="S68" s="118"/>
      <c r="T68" s="119"/>
      <c r="U68" s="119"/>
      <c r="V68" s="120"/>
      <c r="X68" s="30">
        <v>36</v>
      </c>
      <c r="Y68" s="118"/>
      <c r="Z68" s="119"/>
      <c r="AA68" s="119"/>
      <c r="AB68" s="120"/>
    </row>
    <row r="69" spans="1:28" s="83" customFormat="1">
      <c r="A69" s="30">
        <v>4</v>
      </c>
      <c r="B69" s="118"/>
      <c r="C69" s="119"/>
      <c r="D69" s="119"/>
      <c r="E69" s="120"/>
      <c r="L69" s="30">
        <v>15</v>
      </c>
      <c r="M69" s="118"/>
      <c r="N69" s="119"/>
      <c r="O69" s="119"/>
      <c r="P69" s="120"/>
      <c r="R69" s="30">
        <v>26</v>
      </c>
      <c r="S69" s="118"/>
      <c r="T69" s="119"/>
      <c r="U69" s="119"/>
      <c r="V69" s="120"/>
      <c r="X69" s="30">
        <v>37</v>
      </c>
      <c r="Y69" s="118"/>
      <c r="Z69" s="119"/>
      <c r="AA69" s="119"/>
      <c r="AB69" s="120"/>
    </row>
    <row r="70" spans="1:28" s="83" customFormat="1">
      <c r="A70" s="30">
        <v>5</v>
      </c>
      <c r="B70" s="118"/>
      <c r="C70" s="119"/>
      <c r="D70" s="119"/>
      <c r="E70" s="120"/>
      <c r="L70" s="30">
        <v>16</v>
      </c>
      <c r="M70" s="118"/>
      <c r="N70" s="119"/>
      <c r="O70" s="119"/>
      <c r="P70" s="120"/>
      <c r="R70" s="30">
        <v>27</v>
      </c>
      <c r="S70" s="118"/>
      <c r="T70" s="119"/>
      <c r="U70" s="119"/>
      <c r="V70" s="120"/>
      <c r="X70" s="30">
        <v>38</v>
      </c>
      <c r="Y70" s="118"/>
      <c r="Z70" s="119"/>
      <c r="AA70" s="119"/>
      <c r="AB70" s="120"/>
    </row>
    <row r="71" spans="1:28" s="83" customFormat="1">
      <c r="A71" s="30">
        <v>6</v>
      </c>
      <c r="B71" s="118"/>
      <c r="C71" s="119"/>
      <c r="D71" s="119"/>
      <c r="E71" s="120"/>
      <c r="L71" s="30">
        <v>17</v>
      </c>
      <c r="M71" s="118"/>
      <c r="N71" s="119"/>
      <c r="O71" s="119"/>
      <c r="P71" s="120"/>
      <c r="R71" s="30">
        <v>28</v>
      </c>
      <c r="S71" s="118"/>
      <c r="T71" s="119"/>
      <c r="U71" s="119"/>
      <c r="V71" s="120"/>
      <c r="X71" s="30">
        <v>39</v>
      </c>
      <c r="Y71" s="118"/>
      <c r="Z71" s="119"/>
      <c r="AA71" s="119"/>
      <c r="AB71" s="120"/>
    </row>
    <row r="72" spans="1:28" s="83" customFormat="1">
      <c r="A72" s="30">
        <v>7</v>
      </c>
      <c r="B72" s="118"/>
      <c r="C72" s="119"/>
      <c r="D72" s="119"/>
      <c r="E72" s="120"/>
      <c r="L72" s="30">
        <v>18</v>
      </c>
      <c r="M72" s="118"/>
      <c r="N72" s="119"/>
      <c r="O72" s="119"/>
      <c r="P72" s="120"/>
      <c r="R72" s="30">
        <v>29</v>
      </c>
      <c r="S72" s="118"/>
      <c r="T72" s="119"/>
      <c r="U72" s="119"/>
      <c r="V72" s="120"/>
      <c r="X72" s="30">
        <v>40</v>
      </c>
      <c r="Y72" s="118"/>
      <c r="Z72" s="119"/>
      <c r="AA72" s="119"/>
      <c r="AB72" s="120"/>
    </row>
    <row r="73" spans="1:28" s="83" customFormat="1">
      <c r="A73" s="30">
        <v>8</v>
      </c>
      <c r="B73" s="118"/>
      <c r="C73" s="119"/>
      <c r="D73" s="119"/>
      <c r="E73" s="120"/>
      <c r="L73" s="30">
        <v>19</v>
      </c>
      <c r="M73" s="118"/>
      <c r="N73" s="119"/>
      <c r="O73" s="119"/>
      <c r="P73" s="120"/>
      <c r="R73" s="30">
        <v>30</v>
      </c>
      <c r="S73" s="118"/>
      <c r="T73" s="119"/>
      <c r="U73" s="119"/>
      <c r="V73" s="120"/>
      <c r="X73" s="30">
        <v>41</v>
      </c>
      <c r="Y73" s="118"/>
      <c r="Z73" s="119"/>
      <c r="AA73" s="119"/>
      <c r="AB73" s="120"/>
    </row>
    <row r="74" spans="1:28" s="83" customFormat="1">
      <c r="A74" s="30">
        <v>9</v>
      </c>
      <c r="B74" s="118"/>
      <c r="C74" s="119"/>
      <c r="D74" s="119"/>
      <c r="E74" s="120"/>
      <c r="L74" s="30">
        <v>20</v>
      </c>
      <c r="M74" s="118"/>
      <c r="N74" s="119"/>
      <c r="O74" s="119"/>
      <c r="P74" s="120"/>
      <c r="R74" s="30">
        <v>31</v>
      </c>
      <c r="S74" s="118"/>
      <c r="T74" s="119"/>
      <c r="U74" s="119"/>
      <c r="V74" s="120"/>
      <c r="X74" s="30">
        <v>42</v>
      </c>
      <c r="Y74" s="118"/>
      <c r="Z74" s="119"/>
      <c r="AA74" s="119"/>
      <c r="AB74" s="120"/>
    </row>
    <row r="75" spans="1:28" s="83" customFormat="1">
      <c r="A75" s="30">
        <v>10</v>
      </c>
      <c r="B75" s="118"/>
      <c r="C75" s="119"/>
      <c r="D75" s="119"/>
      <c r="E75" s="120"/>
      <c r="L75" s="30">
        <v>21</v>
      </c>
      <c r="M75" s="118"/>
      <c r="N75" s="119"/>
      <c r="O75" s="119"/>
      <c r="P75" s="120"/>
      <c r="R75" s="30">
        <v>32</v>
      </c>
      <c r="S75" s="118"/>
      <c r="T75" s="119"/>
      <c r="U75" s="119"/>
      <c r="V75" s="120"/>
      <c r="X75" s="30">
        <v>43</v>
      </c>
      <c r="Y75" s="118"/>
      <c r="Z75" s="119"/>
      <c r="AA75" s="119"/>
      <c r="AB75" s="120"/>
    </row>
    <row r="76" spans="1:28" s="83" customFormat="1" ht="13.5" thickBot="1">
      <c r="A76" s="30">
        <v>11</v>
      </c>
      <c r="B76" s="118"/>
      <c r="C76" s="119"/>
      <c r="D76" s="119"/>
      <c r="E76" s="120"/>
      <c r="L76" s="30">
        <v>22</v>
      </c>
      <c r="M76" s="118"/>
      <c r="N76" s="119"/>
      <c r="O76" s="119"/>
      <c r="P76" s="120"/>
      <c r="R76" s="30">
        <v>33</v>
      </c>
      <c r="S76" s="118"/>
      <c r="T76" s="119"/>
      <c r="U76" s="119"/>
      <c r="V76" s="120"/>
      <c r="X76" s="31"/>
      <c r="Y76" s="33" t="s">
        <v>3</v>
      </c>
      <c r="Z76" s="34"/>
      <c r="AA76" s="34"/>
      <c r="AB76" s="138">
        <f>SUM(E66:E76)+SUM(P66:P76)+SUM(AB66:AB75)+SUM(V66:V76)</f>
        <v>0</v>
      </c>
    </row>
    <row r="77" spans="1:28" s="83" customFormat="1">
      <c r="B77" s="88"/>
      <c r="C77" s="89"/>
      <c r="D77" s="89"/>
      <c r="E77" s="84"/>
      <c r="M77" s="88"/>
      <c r="N77" s="89"/>
      <c r="O77" s="89"/>
      <c r="P77" s="84"/>
      <c r="S77" s="88"/>
      <c r="T77" s="89"/>
      <c r="U77" s="89"/>
      <c r="V77" s="84"/>
      <c r="Y77" s="88"/>
      <c r="Z77" s="89"/>
      <c r="AA77" s="89"/>
      <c r="AB77" s="84"/>
    </row>
    <row r="78" spans="1:28" s="83" customFormat="1">
      <c r="B78" s="88"/>
      <c r="C78" s="89"/>
      <c r="D78" s="89"/>
      <c r="E78" s="84"/>
      <c r="M78" s="88"/>
      <c r="N78" s="89"/>
      <c r="O78" s="89"/>
      <c r="P78" s="84"/>
      <c r="S78" s="88"/>
      <c r="T78" s="89"/>
      <c r="U78" s="89"/>
      <c r="V78" s="84"/>
      <c r="Y78" s="88"/>
      <c r="Z78" s="89"/>
      <c r="AA78" s="89"/>
      <c r="AB78" s="84"/>
    </row>
    <row r="79" spans="1:28" s="83" customFormat="1">
      <c r="B79" s="88"/>
      <c r="C79" s="89"/>
      <c r="D79" s="89"/>
      <c r="E79" s="84"/>
      <c r="M79" s="88"/>
      <c r="N79" s="89"/>
      <c r="O79" s="89"/>
      <c r="P79" s="84"/>
      <c r="S79" s="88"/>
      <c r="T79" s="89"/>
      <c r="U79" s="89"/>
      <c r="V79" s="84"/>
      <c r="Y79" s="88"/>
      <c r="Z79" s="89"/>
      <c r="AA79" s="89"/>
      <c r="AB79" s="84"/>
    </row>
    <row r="80" spans="1:28" s="83" customFormat="1">
      <c r="B80" s="88"/>
      <c r="C80" s="89"/>
      <c r="D80" s="89"/>
      <c r="E80" s="84"/>
      <c r="M80" s="88"/>
      <c r="N80" s="89"/>
      <c r="O80" s="89"/>
      <c r="P80" s="84"/>
      <c r="S80" s="88"/>
      <c r="T80" s="89"/>
      <c r="U80" s="89"/>
      <c r="V80" s="84"/>
      <c r="Y80" s="88"/>
      <c r="Z80" s="89"/>
      <c r="AA80" s="89"/>
      <c r="AB80" s="84"/>
    </row>
    <row r="81" spans="1:28" s="83" customFormat="1">
      <c r="B81" s="88"/>
      <c r="C81" s="89"/>
      <c r="D81" s="89"/>
      <c r="E81" s="84"/>
      <c r="M81" s="88"/>
      <c r="N81" s="89"/>
      <c r="O81" s="89"/>
      <c r="P81" s="84"/>
      <c r="S81" s="88"/>
      <c r="T81" s="89"/>
      <c r="U81" s="89"/>
      <c r="V81" s="84"/>
      <c r="Y81" s="88"/>
      <c r="Z81" s="89"/>
      <c r="AA81" s="89"/>
      <c r="AB81" s="84"/>
    </row>
    <row r="82" spans="1:28" s="83" customFormat="1">
      <c r="B82" s="88"/>
      <c r="C82" s="89"/>
      <c r="D82" s="89"/>
      <c r="E82" s="84"/>
      <c r="M82" s="88"/>
      <c r="N82" s="89"/>
      <c r="O82" s="89"/>
      <c r="P82" s="84"/>
      <c r="S82" s="88"/>
      <c r="T82" s="89"/>
      <c r="U82" s="89"/>
      <c r="V82" s="84"/>
      <c r="Y82" s="88"/>
      <c r="Z82" s="89"/>
      <c r="AA82" s="89"/>
      <c r="AB82" s="84"/>
    </row>
    <row r="83" spans="1:28" s="83" customFormat="1" ht="13.5" thickBot="1">
      <c r="B83" s="88"/>
      <c r="C83" s="89"/>
      <c r="D83" s="89"/>
      <c r="E83" s="84"/>
      <c r="M83" s="88"/>
      <c r="N83" s="89"/>
      <c r="O83" s="89"/>
      <c r="P83" s="84"/>
      <c r="S83" s="88"/>
      <c r="T83" s="89"/>
      <c r="U83" s="89"/>
      <c r="V83" s="84"/>
      <c r="Y83" s="88"/>
      <c r="Z83" s="89"/>
      <c r="AA83" s="89"/>
      <c r="AB83" s="84"/>
    </row>
    <row r="84" spans="1:28" s="83" customFormat="1" ht="12.75" customHeight="1">
      <c r="A84" s="24">
        <v>2</v>
      </c>
      <c r="B84" s="25"/>
      <c r="C84" s="514" t="s">
        <v>138</v>
      </c>
      <c r="D84" s="514" t="s">
        <v>27</v>
      </c>
      <c r="E84" s="516" t="s">
        <v>13</v>
      </c>
      <c r="L84" s="24">
        <v>2</v>
      </c>
      <c r="M84" s="25"/>
      <c r="N84" s="514" t="s">
        <v>138</v>
      </c>
      <c r="O84" s="514" t="s">
        <v>27</v>
      </c>
      <c r="P84" s="516" t="s">
        <v>13</v>
      </c>
      <c r="R84" s="24">
        <v>2</v>
      </c>
      <c r="S84" s="25"/>
      <c r="T84" s="514" t="s">
        <v>138</v>
      </c>
      <c r="U84" s="514" t="s">
        <v>27</v>
      </c>
      <c r="V84" s="516" t="s">
        <v>13</v>
      </c>
      <c r="X84" s="24">
        <v>2</v>
      </c>
      <c r="Y84" s="25"/>
      <c r="Z84" s="514" t="s">
        <v>138</v>
      </c>
      <c r="AA84" s="514" t="s">
        <v>27</v>
      </c>
      <c r="AB84" s="516" t="s">
        <v>13</v>
      </c>
    </row>
    <row r="85" spans="1:28" s="83" customFormat="1" ht="63.75">
      <c r="A85" s="26" t="s">
        <v>7</v>
      </c>
      <c r="B85" s="50" t="str">
        <f>+"מספר אסמכתא "&amp;B4&amp;"         חזרה לטבלה "</f>
        <v xml:space="preserve">מספר אסמכתא          חזרה לטבלה </v>
      </c>
      <c r="C85" s="515"/>
      <c r="D85" s="515"/>
      <c r="E85" s="517"/>
      <c r="L85" s="26" t="s">
        <v>19</v>
      </c>
      <c r="M85" s="50" t="str">
        <f>+"מספר אסמכתא "&amp;$B4&amp;"         חזרה לטבלה "</f>
        <v xml:space="preserve">מספר אסמכתא          חזרה לטבלה </v>
      </c>
      <c r="N85" s="515"/>
      <c r="O85" s="515"/>
      <c r="P85" s="517"/>
      <c r="R85" s="26" t="s">
        <v>19</v>
      </c>
      <c r="S85" s="50" t="str">
        <f>+"מספר אסמכתא "&amp;B4&amp;"         חזרה לטבלה "</f>
        <v xml:space="preserve">מספר אסמכתא          חזרה לטבלה </v>
      </c>
      <c r="T85" s="515"/>
      <c r="U85" s="515"/>
      <c r="V85" s="517"/>
      <c r="X85" s="26" t="s">
        <v>19</v>
      </c>
      <c r="Y85" s="50" t="str">
        <f>+"מספר אסמכתא "&amp;B4&amp;"         חזרה לטבלה "</f>
        <v xml:space="preserve">מספר אסמכתא          חזרה לטבלה </v>
      </c>
      <c r="Z85" s="515"/>
      <c r="AA85" s="515"/>
      <c r="AB85" s="517"/>
    </row>
    <row r="86" spans="1:28" s="83" customFormat="1">
      <c r="A86" s="30">
        <v>1</v>
      </c>
      <c r="B86" s="118"/>
      <c r="C86" s="119"/>
      <c r="D86" s="119"/>
      <c r="E86" s="120"/>
      <c r="L86" s="30">
        <v>12</v>
      </c>
      <c r="M86" s="118"/>
      <c r="N86" s="119"/>
      <c r="O86" s="119"/>
      <c r="P86" s="120"/>
      <c r="R86" s="30">
        <v>23</v>
      </c>
      <c r="S86" s="118"/>
      <c r="T86" s="119"/>
      <c r="U86" s="119"/>
      <c r="V86" s="120"/>
      <c r="X86" s="30">
        <v>34</v>
      </c>
      <c r="Y86" s="118"/>
      <c r="Z86" s="119"/>
      <c r="AA86" s="119"/>
      <c r="AB86" s="120"/>
    </row>
    <row r="87" spans="1:28" s="83" customFormat="1">
      <c r="A87" s="30">
        <v>2</v>
      </c>
      <c r="B87" s="118"/>
      <c r="C87" s="119"/>
      <c r="D87" s="119"/>
      <c r="E87" s="120"/>
      <c r="L87" s="30">
        <v>13</v>
      </c>
      <c r="M87" s="118"/>
      <c r="N87" s="119"/>
      <c r="O87" s="119"/>
      <c r="P87" s="120"/>
      <c r="R87" s="30">
        <v>24</v>
      </c>
      <c r="S87" s="118"/>
      <c r="T87" s="119"/>
      <c r="U87" s="119"/>
      <c r="V87" s="120"/>
      <c r="X87" s="30">
        <v>35</v>
      </c>
      <c r="Y87" s="118"/>
      <c r="Z87" s="119"/>
      <c r="AA87" s="119"/>
      <c r="AB87" s="120"/>
    </row>
    <row r="88" spans="1:28" s="83" customFormat="1">
      <c r="A88" s="30">
        <v>3</v>
      </c>
      <c r="B88" s="118"/>
      <c r="C88" s="119"/>
      <c r="D88" s="119"/>
      <c r="E88" s="120"/>
      <c r="L88" s="30">
        <v>14</v>
      </c>
      <c r="M88" s="118"/>
      <c r="N88" s="119"/>
      <c r="O88" s="119"/>
      <c r="P88" s="120"/>
      <c r="R88" s="30">
        <v>25</v>
      </c>
      <c r="S88" s="118"/>
      <c r="T88" s="119"/>
      <c r="U88" s="119"/>
      <c r="V88" s="120"/>
      <c r="X88" s="30">
        <v>36</v>
      </c>
      <c r="Y88" s="118"/>
      <c r="Z88" s="119"/>
      <c r="AA88" s="119"/>
      <c r="AB88" s="120"/>
    </row>
    <row r="89" spans="1:28" s="83" customFormat="1">
      <c r="A89" s="30">
        <v>4</v>
      </c>
      <c r="B89" s="118"/>
      <c r="C89" s="119"/>
      <c r="D89" s="119"/>
      <c r="E89" s="120"/>
      <c r="L89" s="30">
        <v>15</v>
      </c>
      <c r="M89" s="118"/>
      <c r="N89" s="119"/>
      <c r="O89" s="119"/>
      <c r="P89" s="120"/>
      <c r="R89" s="30">
        <v>26</v>
      </c>
      <c r="S89" s="118"/>
      <c r="T89" s="119"/>
      <c r="U89" s="119"/>
      <c r="V89" s="120"/>
      <c r="X89" s="30">
        <v>37</v>
      </c>
      <c r="Y89" s="118"/>
      <c r="Z89" s="119"/>
      <c r="AA89" s="119"/>
      <c r="AB89" s="120"/>
    </row>
    <row r="90" spans="1:28" s="83" customFormat="1">
      <c r="A90" s="30">
        <v>5</v>
      </c>
      <c r="B90" s="118"/>
      <c r="C90" s="119"/>
      <c r="D90" s="119"/>
      <c r="E90" s="120"/>
      <c r="L90" s="30">
        <v>16</v>
      </c>
      <c r="M90" s="118"/>
      <c r="N90" s="119"/>
      <c r="O90" s="119"/>
      <c r="P90" s="120"/>
      <c r="R90" s="30">
        <v>27</v>
      </c>
      <c r="S90" s="118"/>
      <c r="T90" s="119"/>
      <c r="U90" s="119"/>
      <c r="V90" s="120"/>
      <c r="X90" s="30">
        <v>38</v>
      </c>
      <c r="Y90" s="118"/>
      <c r="Z90" s="119"/>
      <c r="AA90" s="119"/>
      <c r="AB90" s="120"/>
    </row>
    <row r="91" spans="1:28" s="83" customFormat="1">
      <c r="A91" s="30">
        <v>6</v>
      </c>
      <c r="B91" s="118"/>
      <c r="C91" s="119"/>
      <c r="D91" s="119"/>
      <c r="E91" s="120"/>
      <c r="L91" s="30">
        <v>17</v>
      </c>
      <c r="M91" s="118"/>
      <c r="N91" s="119"/>
      <c r="O91" s="119"/>
      <c r="P91" s="120"/>
      <c r="R91" s="30">
        <v>28</v>
      </c>
      <c r="S91" s="118"/>
      <c r="T91" s="119"/>
      <c r="U91" s="119"/>
      <c r="V91" s="120"/>
      <c r="X91" s="30">
        <v>39</v>
      </c>
      <c r="Y91" s="118"/>
      <c r="Z91" s="119"/>
      <c r="AA91" s="119"/>
      <c r="AB91" s="120"/>
    </row>
    <row r="92" spans="1:28" s="83" customFormat="1">
      <c r="A92" s="30">
        <v>7</v>
      </c>
      <c r="B92" s="118"/>
      <c r="C92" s="119"/>
      <c r="D92" s="119"/>
      <c r="E92" s="120"/>
      <c r="L92" s="30">
        <v>18</v>
      </c>
      <c r="M92" s="118"/>
      <c r="N92" s="119"/>
      <c r="O92" s="119"/>
      <c r="P92" s="120"/>
      <c r="R92" s="30">
        <v>29</v>
      </c>
      <c r="S92" s="118"/>
      <c r="T92" s="119"/>
      <c r="U92" s="119"/>
      <c r="V92" s="120"/>
      <c r="X92" s="30">
        <v>40</v>
      </c>
      <c r="Y92" s="118"/>
      <c r="Z92" s="119"/>
      <c r="AA92" s="119"/>
      <c r="AB92" s="120"/>
    </row>
    <row r="93" spans="1:28" s="83" customFormat="1">
      <c r="A93" s="30">
        <v>8</v>
      </c>
      <c r="B93" s="118"/>
      <c r="C93" s="119"/>
      <c r="D93" s="119"/>
      <c r="E93" s="120"/>
      <c r="L93" s="30">
        <v>19</v>
      </c>
      <c r="M93" s="118"/>
      <c r="N93" s="119"/>
      <c r="O93" s="119"/>
      <c r="P93" s="120"/>
      <c r="R93" s="30">
        <v>30</v>
      </c>
      <c r="S93" s="118"/>
      <c r="T93" s="119"/>
      <c r="U93" s="119"/>
      <c r="V93" s="120"/>
      <c r="X93" s="30">
        <v>41</v>
      </c>
      <c r="Y93" s="118"/>
      <c r="Z93" s="119"/>
      <c r="AA93" s="119"/>
      <c r="AB93" s="120"/>
    </row>
    <row r="94" spans="1:28" s="83" customFormat="1">
      <c r="A94" s="30">
        <v>9</v>
      </c>
      <c r="B94" s="118"/>
      <c r="C94" s="119"/>
      <c r="D94" s="119"/>
      <c r="E94" s="120"/>
      <c r="L94" s="30">
        <v>20</v>
      </c>
      <c r="M94" s="118"/>
      <c r="N94" s="119"/>
      <c r="O94" s="119"/>
      <c r="P94" s="120"/>
      <c r="R94" s="30">
        <v>31</v>
      </c>
      <c r="S94" s="118"/>
      <c r="T94" s="119"/>
      <c r="U94" s="119"/>
      <c r="V94" s="120"/>
      <c r="X94" s="30">
        <v>42</v>
      </c>
      <c r="Y94" s="118"/>
      <c r="Z94" s="119"/>
      <c r="AA94" s="119"/>
      <c r="AB94" s="120"/>
    </row>
    <row r="95" spans="1:28" s="83" customFormat="1">
      <c r="A95" s="30">
        <v>10</v>
      </c>
      <c r="B95" s="118"/>
      <c r="C95" s="119"/>
      <c r="D95" s="119"/>
      <c r="E95" s="120"/>
      <c r="L95" s="30">
        <v>21</v>
      </c>
      <c r="M95" s="118"/>
      <c r="N95" s="119"/>
      <c r="O95" s="119"/>
      <c r="P95" s="120"/>
      <c r="R95" s="30">
        <v>32</v>
      </c>
      <c r="S95" s="118"/>
      <c r="T95" s="119"/>
      <c r="U95" s="119"/>
      <c r="V95" s="120"/>
      <c r="X95" s="30">
        <v>43</v>
      </c>
      <c r="Y95" s="118"/>
      <c r="Z95" s="119"/>
      <c r="AA95" s="119"/>
      <c r="AB95" s="120"/>
    </row>
    <row r="96" spans="1:28" s="83" customFormat="1" ht="13.5" thickBot="1">
      <c r="A96" s="30">
        <v>11</v>
      </c>
      <c r="B96" s="118"/>
      <c r="C96" s="119"/>
      <c r="D96" s="119"/>
      <c r="E96" s="120"/>
      <c r="L96" s="30">
        <v>22</v>
      </c>
      <c r="M96" s="118"/>
      <c r="N96" s="119"/>
      <c r="O96" s="119"/>
      <c r="P96" s="120"/>
      <c r="R96" s="30">
        <v>33</v>
      </c>
      <c r="S96" s="118"/>
      <c r="T96" s="119"/>
      <c r="U96" s="119"/>
      <c r="V96" s="120"/>
      <c r="X96" s="31"/>
      <c r="Y96" s="33" t="s">
        <v>3</v>
      </c>
      <c r="Z96" s="34"/>
      <c r="AA96" s="34"/>
      <c r="AB96" s="138">
        <f>SUM(E86:E96)+SUM(P86:P96)+SUM(AB86:AB95)+SUM(V86:V96)</f>
        <v>0</v>
      </c>
    </row>
    <row r="97" spans="1:28" s="83" customFormat="1">
      <c r="B97" s="88"/>
      <c r="C97" s="89"/>
      <c r="D97" s="89"/>
      <c r="E97" s="84"/>
      <c r="M97" s="88"/>
      <c r="N97" s="89"/>
      <c r="O97" s="89"/>
      <c r="P97" s="84"/>
      <c r="S97" s="88"/>
      <c r="T97" s="89"/>
      <c r="U97" s="89"/>
      <c r="V97" s="84"/>
      <c r="Y97" s="88"/>
      <c r="Z97" s="89"/>
      <c r="AA97" s="89"/>
      <c r="AB97" s="84"/>
    </row>
    <row r="98" spans="1:28" s="83" customFormat="1">
      <c r="B98" s="88"/>
      <c r="C98" s="89"/>
      <c r="D98" s="89"/>
      <c r="E98" s="84"/>
      <c r="M98" s="88"/>
      <c r="N98" s="89"/>
      <c r="O98" s="89"/>
      <c r="P98" s="84"/>
      <c r="S98" s="88"/>
      <c r="T98" s="89"/>
      <c r="U98" s="89"/>
      <c r="V98" s="84"/>
      <c r="Y98" s="88"/>
      <c r="Z98" s="89"/>
      <c r="AA98" s="89"/>
      <c r="AB98" s="84"/>
    </row>
    <row r="99" spans="1:28" s="83" customFormat="1">
      <c r="B99" s="88"/>
      <c r="C99" s="89"/>
      <c r="D99" s="89"/>
      <c r="E99" s="84"/>
      <c r="M99" s="88"/>
      <c r="N99" s="89"/>
      <c r="O99" s="89"/>
      <c r="P99" s="84"/>
      <c r="S99" s="88"/>
      <c r="T99" s="89"/>
      <c r="U99" s="89"/>
      <c r="V99" s="84"/>
      <c r="Y99" s="88"/>
      <c r="Z99" s="89"/>
      <c r="AA99" s="89"/>
      <c r="AB99" s="84"/>
    </row>
    <row r="100" spans="1:28" s="83" customFormat="1">
      <c r="B100" s="88"/>
      <c r="C100" s="89"/>
      <c r="D100" s="89"/>
      <c r="E100" s="84"/>
      <c r="M100" s="88"/>
      <c r="N100" s="89"/>
      <c r="O100" s="89"/>
      <c r="P100" s="84"/>
      <c r="S100" s="88"/>
      <c r="T100" s="89"/>
      <c r="U100" s="89"/>
      <c r="V100" s="84"/>
      <c r="Y100" s="88"/>
      <c r="Z100" s="89"/>
      <c r="AA100" s="89"/>
      <c r="AB100" s="84"/>
    </row>
    <row r="101" spans="1:28" s="83" customFormat="1">
      <c r="B101" s="88"/>
      <c r="C101" s="89"/>
      <c r="D101" s="89"/>
      <c r="E101" s="84"/>
      <c r="M101" s="88"/>
      <c r="N101" s="89"/>
      <c r="O101" s="89"/>
      <c r="P101" s="84"/>
      <c r="S101" s="88"/>
      <c r="T101" s="89"/>
      <c r="U101" s="89"/>
      <c r="V101" s="84"/>
      <c r="Y101" s="88"/>
      <c r="Z101" s="89"/>
      <c r="AA101" s="89"/>
      <c r="AB101" s="84"/>
    </row>
    <row r="102" spans="1:28" s="83" customFormat="1">
      <c r="B102" s="88"/>
      <c r="C102" s="89"/>
      <c r="D102" s="89"/>
      <c r="E102" s="84"/>
      <c r="M102" s="88"/>
      <c r="N102" s="89"/>
      <c r="O102" s="89"/>
      <c r="P102" s="84"/>
      <c r="S102" s="88"/>
      <c r="T102" s="89"/>
      <c r="U102" s="89"/>
      <c r="V102" s="84"/>
      <c r="Y102" s="88"/>
      <c r="Z102" s="89"/>
      <c r="AA102" s="89"/>
      <c r="AB102" s="84"/>
    </row>
    <row r="103" spans="1:28" s="83" customFormat="1" ht="13.5" thickBot="1">
      <c r="B103" s="88"/>
      <c r="C103" s="89"/>
      <c r="D103" s="89"/>
      <c r="E103" s="84"/>
      <c r="M103" s="88"/>
      <c r="N103" s="89"/>
      <c r="O103" s="89"/>
      <c r="P103" s="84"/>
      <c r="S103" s="88"/>
      <c r="T103" s="89"/>
      <c r="U103" s="89"/>
      <c r="V103" s="84"/>
      <c r="Y103" s="88"/>
      <c r="Z103" s="89"/>
      <c r="AA103" s="89"/>
      <c r="AB103" s="84"/>
    </row>
    <row r="104" spans="1:28" s="83" customFormat="1" ht="12.75" customHeight="1">
      <c r="A104" s="24">
        <v>3</v>
      </c>
      <c r="B104" s="25"/>
      <c r="C104" s="514" t="s">
        <v>138</v>
      </c>
      <c r="D104" s="514" t="s">
        <v>27</v>
      </c>
      <c r="E104" s="516" t="s">
        <v>13</v>
      </c>
      <c r="L104" s="24">
        <v>3</v>
      </c>
      <c r="M104" s="25"/>
      <c r="N104" s="514" t="s">
        <v>138</v>
      </c>
      <c r="O104" s="514" t="s">
        <v>27</v>
      </c>
      <c r="P104" s="516" t="s">
        <v>13</v>
      </c>
      <c r="R104" s="24">
        <v>3</v>
      </c>
      <c r="S104" s="25"/>
      <c r="T104" s="514" t="s">
        <v>138</v>
      </c>
      <c r="U104" s="514" t="s">
        <v>27</v>
      </c>
      <c r="V104" s="516" t="s">
        <v>13</v>
      </c>
      <c r="X104" s="24">
        <v>3</v>
      </c>
      <c r="Y104" s="25"/>
      <c r="Z104" s="514" t="s">
        <v>138</v>
      </c>
      <c r="AA104" s="514" t="s">
        <v>27</v>
      </c>
      <c r="AB104" s="516" t="s">
        <v>13</v>
      </c>
    </row>
    <row r="105" spans="1:28" s="83" customFormat="1" ht="63.75">
      <c r="A105" s="26" t="s">
        <v>7</v>
      </c>
      <c r="B105" s="50" t="str">
        <f>+"מספר אסמכתא "&amp;B5&amp;"         חזרה לטבלה "</f>
        <v xml:space="preserve">מספר אסמכתא          חזרה לטבלה </v>
      </c>
      <c r="C105" s="515"/>
      <c r="D105" s="515"/>
      <c r="E105" s="517"/>
      <c r="L105" s="26" t="s">
        <v>19</v>
      </c>
      <c r="M105" s="50" t="str">
        <f>+"מספר אסמכתא "&amp;B5&amp;"         חזרה לטבלה "</f>
        <v xml:space="preserve">מספר אסמכתא          חזרה לטבלה </v>
      </c>
      <c r="N105" s="515"/>
      <c r="O105" s="515"/>
      <c r="P105" s="517"/>
      <c r="R105" s="26" t="s">
        <v>19</v>
      </c>
      <c r="S105" s="50" t="str">
        <f>+"מספר אסמכתא "&amp;B5&amp;"         חזרה לטבלה "</f>
        <v xml:space="preserve">מספר אסמכתא          חזרה לטבלה </v>
      </c>
      <c r="T105" s="515"/>
      <c r="U105" s="515"/>
      <c r="V105" s="517"/>
      <c r="X105" s="26" t="s">
        <v>19</v>
      </c>
      <c r="Y105" s="50" t="str">
        <f>+"מספר אסמכתא "&amp;B5&amp;"         חזרה לטבלה "</f>
        <v xml:space="preserve">מספר אסמכתא          חזרה לטבלה </v>
      </c>
      <c r="Z105" s="515"/>
      <c r="AA105" s="515"/>
      <c r="AB105" s="517"/>
    </row>
    <row r="106" spans="1:28" s="83" customFormat="1">
      <c r="A106" s="30">
        <v>1</v>
      </c>
      <c r="B106" s="118"/>
      <c r="C106" s="119"/>
      <c r="D106" s="119"/>
      <c r="E106" s="120"/>
      <c r="L106" s="30">
        <v>12</v>
      </c>
      <c r="M106" s="118"/>
      <c r="N106" s="119"/>
      <c r="O106" s="119"/>
      <c r="P106" s="120"/>
      <c r="R106" s="30">
        <v>23</v>
      </c>
      <c r="S106" s="118"/>
      <c r="T106" s="119"/>
      <c r="U106" s="119"/>
      <c r="V106" s="120"/>
      <c r="X106" s="30">
        <v>34</v>
      </c>
      <c r="Y106" s="118"/>
      <c r="Z106" s="119"/>
      <c r="AA106" s="119"/>
      <c r="AB106" s="120"/>
    </row>
    <row r="107" spans="1:28" s="83" customFormat="1">
      <c r="A107" s="30">
        <v>2</v>
      </c>
      <c r="B107" s="118"/>
      <c r="C107" s="119"/>
      <c r="D107" s="119"/>
      <c r="E107" s="120"/>
      <c r="L107" s="30">
        <v>13</v>
      </c>
      <c r="M107" s="118"/>
      <c r="N107" s="119"/>
      <c r="O107" s="119"/>
      <c r="P107" s="120"/>
      <c r="R107" s="30">
        <v>24</v>
      </c>
      <c r="S107" s="118"/>
      <c r="T107" s="119"/>
      <c r="U107" s="119"/>
      <c r="V107" s="120"/>
      <c r="X107" s="30">
        <v>35</v>
      </c>
      <c r="Y107" s="118"/>
      <c r="Z107" s="119"/>
      <c r="AA107" s="119"/>
      <c r="AB107" s="120"/>
    </row>
    <row r="108" spans="1:28" s="83" customFormat="1">
      <c r="A108" s="30">
        <v>3</v>
      </c>
      <c r="B108" s="118"/>
      <c r="C108" s="119"/>
      <c r="D108" s="119"/>
      <c r="E108" s="120"/>
      <c r="L108" s="30">
        <v>14</v>
      </c>
      <c r="M108" s="118"/>
      <c r="N108" s="119"/>
      <c r="O108" s="119"/>
      <c r="P108" s="120"/>
      <c r="R108" s="30">
        <v>25</v>
      </c>
      <c r="S108" s="118"/>
      <c r="T108" s="119"/>
      <c r="U108" s="119"/>
      <c r="V108" s="120"/>
      <c r="X108" s="30">
        <v>36</v>
      </c>
      <c r="Y108" s="118"/>
      <c r="Z108" s="119"/>
      <c r="AA108" s="119"/>
      <c r="AB108" s="120"/>
    </row>
    <row r="109" spans="1:28" s="83" customFormat="1">
      <c r="A109" s="30">
        <v>4</v>
      </c>
      <c r="B109" s="118"/>
      <c r="C109" s="119"/>
      <c r="D109" s="119"/>
      <c r="E109" s="120"/>
      <c r="L109" s="30">
        <v>15</v>
      </c>
      <c r="M109" s="118"/>
      <c r="N109" s="119"/>
      <c r="O109" s="119"/>
      <c r="P109" s="120"/>
      <c r="R109" s="30">
        <v>26</v>
      </c>
      <c r="S109" s="118"/>
      <c r="T109" s="119"/>
      <c r="U109" s="119"/>
      <c r="V109" s="120"/>
      <c r="X109" s="30">
        <v>37</v>
      </c>
      <c r="Y109" s="118"/>
      <c r="Z109" s="119"/>
      <c r="AA109" s="119"/>
      <c r="AB109" s="120"/>
    </row>
    <row r="110" spans="1:28" s="83" customFormat="1">
      <c r="A110" s="30">
        <v>5</v>
      </c>
      <c r="B110" s="118"/>
      <c r="C110" s="119"/>
      <c r="D110" s="119"/>
      <c r="E110" s="120"/>
      <c r="L110" s="30">
        <v>16</v>
      </c>
      <c r="M110" s="118"/>
      <c r="N110" s="119"/>
      <c r="O110" s="119"/>
      <c r="P110" s="120"/>
      <c r="R110" s="30">
        <v>27</v>
      </c>
      <c r="S110" s="118"/>
      <c r="T110" s="119"/>
      <c r="U110" s="119"/>
      <c r="V110" s="120"/>
      <c r="X110" s="30">
        <v>38</v>
      </c>
      <c r="Y110" s="118"/>
      <c r="Z110" s="119"/>
      <c r="AA110" s="119"/>
      <c r="AB110" s="120"/>
    </row>
    <row r="111" spans="1:28" s="83" customFormat="1">
      <c r="A111" s="30">
        <v>6</v>
      </c>
      <c r="B111" s="118"/>
      <c r="C111" s="119"/>
      <c r="D111" s="119"/>
      <c r="E111" s="120"/>
      <c r="L111" s="30">
        <v>17</v>
      </c>
      <c r="M111" s="118"/>
      <c r="N111" s="119"/>
      <c r="O111" s="119"/>
      <c r="P111" s="120"/>
      <c r="R111" s="30">
        <v>28</v>
      </c>
      <c r="S111" s="118"/>
      <c r="T111" s="119"/>
      <c r="U111" s="119"/>
      <c r="V111" s="120"/>
      <c r="X111" s="30">
        <v>39</v>
      </c>
      <c r="Y111" s="118"/>
      <c r="Z111" s="119"/>
      <c r="AA111" s="119"/>
      <c r="AB111" s="120"/>
    </row>
    <row r="112" spans="1:28" s="83" customFormat="1">
      <c r="A112" s="30">
        <v>7</v>
      </c>
      <c r="B112" s="118"/>
      <c r="C112" s="119"/>
      <c r="D112" s="119"/>
      <c r="E112" s="120"/>
      <c r="L112" s="30">
        <v>18</v>
      </c>
      <c r="M112" s="118"/>
      <c r="N112" s="119"/>
      <c r="O112" s="119"/>
      <c r="P112" s="120"/>
      <c r="R112" s="30">
        <v>29</v>
      </c>
      <c r="S112" s="118"/>
      <c r="T112" s="119"/>
      <c r="U112" s="119"/>
      <c r="V112" s="120"/>
      <c r="X112" s="30">
        <v>40</v>
      </c>
      <c r="Y112" s="118"/>
      <c r="Z112" s="119"/>
      <c r="AA112" s="119"/>
      <c r="AB112" s="120"/>
    </row>
    <row r="113" spans="1:28" s="83" customFormat="1">
      <c r="A113" s="30">
        <v>8</v>
      </c>
      <c r="B113" s="118"/>
      <c r="C113" s="119"/>
      <c r="D113" s="119"/>
      <c r="E113" s="120"/>
      <c r="L113" s="30">
        <v>19</v>
      </c>
      <c r="M113" s="118"/>
      <c r="N113" s="119"/>
      <c r="O113" s="119"/>
      <c r="P113" s="120"/>
      <c r="R113" s="30">
        <v>30</v>
      </c>
      <c r="S113" s="118"/>
      <c r="T113" s="119"/>
      <c r="U113" s="119"/>
      <c r="V113" s="120"/>
      <c r="X113" s="30">
        <v>41</v>
      </c>
      <c r="Y113" s="118"/>
      <c r="Z113" s="119"/>
      <c r="AA113" s="119"/>
      <c r="AB113" s="120"/>
    </row>
    <row r="114" spans="1:28" s="83" customFormat="1">
      <c r="A114" s="30">
        <v>9</v>
      </c>
      <c r="B114" s="118"/>
      <c r="C114" s="119"/>
      <c r="D114" s="119"/>
      <c r="E114" s="120"/>
      <c r="L114" s="30">
        <v>20</v>
      </c>
      <c r="M114" s="118"/>
      <c r="N114" s="119"/>
      <c r="O114" s="119"/>
      <c r="P114" s="120"/>
      <c r="R114" s="30">
        <v>31</v>
      </c>
      <c r="S114" s="118"/>
      <c r="T114" s="119"/>
      <c r="U114" s="119"/>
      <c r="V114" s="120"/>
      <c r="X114" s="30">
        <v>42</v>
      </c>
      <c r="Y114" s="118"/>
      <c r="Z114" s="119"/>
      <c r="AA114" s="119"/>
      <c r="AB114" s="120"/>
    </row>
    <row r="115" spans="1:28" s="83" customFormat="1">
      <c r="A115" s="30">
        <v>10</v>
      </c>
      <c r="B115" s="118"/>
      <c r="C115" s="119"/>
      <c r="D115" s="119"/>
      <c r="E115" s="120"/>
      <c r="L115" s="30">
        <v>21</v>
      </c>
      <c r="M115" s="118"/>
      <c r="N115" s="119"/>
      <c r="O115" s="119"/>
      <c r="P115" s="120"/>
      <c r="R115" s="30">
        <v>32</v>
      </c>
      <c r="S115" s="118"/>
      <c r="T115" s="119"/>
      <c r="U115" s="119"/>
      <c r="V115" s="120"/>
      <c r="X115" s="30">
        <v>43</v>
      </c>
      <c r="Y115" s="118"/>
      <c r="Z115" s="119"/>
      <c r="AA115" s="119"/>
      <c r="AB115" s="120"/>
    </row>
    <row r="116" spans="1:28" s="83" customFormat="1" ht="13.5" thickBot="1">
      <c r="A116" s="30">
        <v>11</v>
      </c>
      <c r="B116" s="118"/>
      <c r="C116" s="119"/>
      <c r="D116" s="119"/>
      <c r="E116" s="120"/>
      <c r="L116" s="30">
        <v>22</v>
      </c>
      <c r="M116" s="118"/>
      <c r="N116" s="119"/>
      <c r="O116" s="119"/>
      <c r="P116" s="120"/>
      <c r="R116" s="30">
        <v>33</v>
      </c>
      <c r="S116" s="118"/>
      <c r="T116" s="119"/>
      <c r="U116" s="119"/>
      <c r="V116" s="120"/>
      <c r="X116" s="31"/>
      <c r="Y116" s="33" t="s">
        <v>3</v>
      </c>
      <c r="Z116" s="34"/>
      <c r="AA116" s="34"/>
      <c r="AB116" s="138">
        <f>SUM(E106:E116)+SUM(P106:P116)+SUM(AB106:AB115)+SUM(V106:V116)</f>
        <v>0</v>
      </c>
    </row>
    <row r="117" spans="1:28" s="83" customFormat="1">
      <c r="B117" s="88"/>
      <c r="C117" s="89"/>
      <c r="D117" s="89"/>
      <c r="E117" s="84"/>
      <c r="M117" s="88"/>
      <c r="N117" s="89"/>
      <c r="O117" s="89"/>
      <c r="P117" s="84"/>
      <c r="S117" s="88"/>
      <c r="T117" s="89"/>
      <c r="U117" s="89"/>
      <c r="V117" s="84"/>
      <c r="Y117" s="88"/>
      <c r="Z117" s="89"/>
      <c r="AA117" s="89"/>
      <c r="AB117" s="84"/>
    </row>
    <row r="118" spans="1:28" s="83" customFormat="1">
      <c r="B118" s="88"/>
      <c r="C118" s="89"/>
      <c r="D118" s="89"/>
      <c r="E118" s="84"/>
      <c r="M118" s="88"/>
      <c r="N118" s="89"/>
      <c r="O118" s="89"/>
      <c r="P118" s="84"/>
      <c r="S118" s="88"/>
      <c r="T118" s="89"/>
      <c r="U118" s="89"/>
      <c r="V118" s="84"/>
      <c r="Y118" s="88"/>
      <c r="Z118" s="89"/>
      <c r="AA118" s="89"/>
      <c r="AB118" s="84"/>
    </row>
    <row r="119" spans="1:28" s="83" customFormat="1">
      <c r="B119" s="88"/>
      <c r="C119" s="89"/>
      <c r="D119" s="89"/>
      <c r="E119" s="84"/>
      <c r="M119" s="88"/>
      <c r="N119" s="89"/>
      <c r="O119" s="89"/>
      <c r="P119" s="84"/>
      <c r="S119" s="88"/>
      <c r="T119" s="89"/>
      <c r="U119" s="89"/>
      <c r="V119" s="84"/>
      <c r="Y119" s="88"/>
      <c r="Z119" s="89"/>
      <c r="AA119" s="89"/>
      <c r="AB119" s="84"/>
    </row>
    <row r="120" spans="1:28" s="83" customFormat="1">
      <c r="B120" s="88"/>
      <c r="C120" s="89"/>
      <c r="D120" s="89"/>
      <c r="E120" s="84"/>
      <c r="M120" s="88"/>
      <c r="N120" s="89"/>
      <c r="O120" s="89"/>
      <c r="P120" s="84"/>
      <c r="S120" s="88"/>
      <c r="T120" s="89"/>
      <c r="U120" s="89"/>
      <c r="V120" s="84"/>
      <c r="Y120" s="88"/>
      <c r="Z120" s="89"/>
      <c r="AA120" s="89"/>
      <c r="AB120" s="84"/>
    </row>
    <row r="121" spans="1:28" s="83" customFormat="1">
      <c r="B121" s="88"/>
      <c r="C121" s="89"/>
      <c r="D121" s="89"/>
      <c r="E121" s="84"/>
      <c r="M121" s="88"/>
      <c r="N121" s="89"/>
      <c r="O121" s="89"/>
      <c r="P121" s="84"/>
      <c r="S121" s="88"/>
      <c r="T121" s="89"/>
      <c r="U121" s="89"/>
      <c r="V121" s="84"/>
      <c r="Y121" s="88"/>
      <c r="Z121" s="89"/>
      <c r="AA121" s="89"/>
      <c r="AB121" s="84"/>
    </row>
    <row r="122" spans="1:28" s="83" customFormat="1">
      <c r="B122" s="88"/>
      <c r="C122" s="89"/>
      <c r="D122" s="89"/>
      <c r="E122" s="84"/>
      <c r="M122" s="88"/>
      <c r="N122" s="89"/>
      <c r="O122" s="89"/>
      <c r="P122" s="84"/>
      <c r="S122" s="88"/>
      <c r="T122" s="89"/>
      <c r="U122" s="89"/>
      <c r="V122" s="84"/>
      <c r="Y122" s="88"/>
      <c r="Z122" s="89"/>
      <c r="AA122" s="89"/>
      <c r="AB122" s="84"/>
    </row>
    <row r="123" spans="1:28" s="83" customFormat="1" ht="13.5" thickBot="1">
      <c r="B123" s="88"/>
      <c r="C123" s="89"/>
      <c r="D123" s="89"/>
      <c r="E123" s="84"/>
      <c r="M123" s="88"/>
      <c r="N123" s="89"/>
      <c r="O123" s="89"/>
      <c r="P123" s="84"/>
      <c r="S123" s="88"/>
      <c r="T123" s="89"/>
      <c r="U123" s="89"/>
      <c r="V123" s="84"/>
      <c r="Y123" s="88"/>
      <c r="Z123" s="89"/>
      <c r="AA123" s="89"/>
      <c r="AB123" s="84"/>
    </row>
    <row r="124" spans="1:28" s="83" customFormat="1" ht="12.75" customHeight="1">
      <c r="A124" s="24">
        <v>4</v>
      </c>
      <c r="B124" s="25"/>
      <c r="C124" s="514" t="s">
        <v>138</v>
      </c>
      <c r="D124" s="514" t="s">
        <v>27</v>
      </c>
      <c r="E124" s="516" t="s">
        <v>13</v>
      </c>
      <c r="L124" s="24">
        <v>4</v>
      </c>
      <c r="M124" s="25"/>
      <c r="N124" s="514" t="s">
        <v>138</v>
      </c>
      <c r="O124" s="514" t="s">
        <v>27</v>
      </c>
      <c r="P124" s="516" t="s">
        <v>13</v>
      </c>
      <c r="R124" s="24">
        <v>4</v>
      </c>
      <c r="S124" s="25"/>
      <c r="T124" s="514" t="s">
        <v>138</v>
      </c>
      <c r="U124" s="514" t="s">
        <v>27</v>
      </c>
      <c r="V124" s="516" t="s">
        <v>13</v>
      </c>
      <c r="X124" s="24">
        <v>4</v>
      </c>
      <c r="Y124" s="25"/>
      <c r="Z124" s="514" t="s">
        <v>138</v>
      </c>
      <c r="AA124" s="514" t="s">
        <v>27</v>
      </c>
      <c r="AB124" s="516" t="s">
        <v>13</v>
      </c>
    </row>
    <row r="125" spans="1:28" s="83" customFormat="1" ht="63.75">
      <c r="A125" s="26" t="s">
        <v>7</v>
      </c>
      <c r="B125" s="50" t="str">
        <f>+"מספר אסמכתא "&amp;B6&amp;"         חזרה לטבלה "</f>
        <v xml:space="preserve">מספר אסמכתא          חזרה לטבלה </v>
      </c>
      <c r="C125" s="515"/>
      <c r="D125" s="515"/>
      <c r="E125" s="517"/>
      <c r="L125" s="26" t="s">
        <v>19</v>
      </c>
      <c r="M125" s="50" t="str">
        <f>+"מספר אסמכתא "&amp;B6&amp;"         חזרה לטבלה "</f>
        <v xml:space="preserve">מספר אסמכתא          חזרה לטבלה </v>
      </c>
      <c r="N125" s="515"/>
      <c r="O125" s="515"/>
      <c r="P125" s="517"/>
      <c r="R125" s="26" t="s">
        <v>19</v>
      </c>
      <c r="S125" s="50" t="str">
        <f>+"מספר אסמכתא "&amp;B6&amp;"         חזרה לטבלה "</f>
        <v xml:space="preserve">מספר אסמכתא          חזרה לטבלה </v>
      </c>
      <c r="T125" s="515"/>
      <c r="U125" s="515"/>
      <c r="V125" s="517"/>
      <c r="X125" s="26" t="s">
        <v>19</v>
      </c>
      <c r="Y125" s="50" t="str">
        <f>+"מספר אסמכתא "&amp;B6&amp;"         חזרה לטבלה "</f>
        <v xml:space="preserve">מספר אסמכתא          חזרה לטבלה </v>
      </c>
      <c r="Z125" s="515"/>
      <c r="AA125" s="515"/>
      <c r="AB125" s="517"/>
    </row>
    <row r="126" spans="1:28" s="83" customFormat="1">
      <c r="A126" s="30">
        <v>1</v>
      </c>
      <c r="B126" s="118"/>
      <c r="C126" s="119"/>
      <c r="D126" s="119"/>
      <c r="E126" s="120"/>
      <c r="L126" s="30">
        <v>12</v>
      </c>
      <c r="M126" s="118"/>
      <c r="N126" s="119"/>
      <c r="O126" s="119"/>
      <c r="P126" s="120"/>
      <c r="R126" s="30">
        <v>23</v>
      </c>
      <c r="S126" s="118"/>
      <c r="T126" s="119"/>
      <c r="U126" s="119"/>
      <c r="V126" s="120"/>
      <c r="X126" s="30">
        <v>34</v>
      </c>
      <c r="Y126" s="118"/>
      <c r="Z126" s="119"/>
      <c r="AA126" s="119"/>
      <c r="AB126" s="120"/>
    </row>
    <row r="127" spans="1:28" s="83" customFormat="1">
      <c r="A127" s="30">
        <v>2</v>
      </c>
      <c r="B127" s="118"/>
      <c r="C127" s="119"/>
      <c r="D127" s="119"/>
      <c r="E127" s="120"/>
      <c r="L127" s="30">
        <v>13</v>
      </c>
      <c r="M127" s="118"/>
      <c r="N127" s="119"/>
      <c r="O127" s="119"/>
      <c r="P127" s="120"/>
      <c r="R127" s="30">
        <v>24</v>
      </c>
      <c r="S127" s="118"/>
      <c r="T127" s="119"/>
      <c r="U127" s="119"/>
      <c r="V127" s="120"/>
      <c r="X127" s="30">
        <v>35</v>
      </c>
      <c r="Y127" s="118"/>
      <c r="Z127" s="119"/>
      <c r="AA127" s="119"/>
      <c r="AB127" s="120"/>
    </row>
    <row r="128" spans="1:28" s="83" customFormat="1">
      <c r="A128" s="30">
        <v>3</v>
      </c>
      <c r="B128" s="118"/>
      <c r="C128" s="119"/>
      <c r="D128" s="119"/>
      <c r="E128" s="120"/>
      <c r="L128" s="30">
        <v>14</v>
      </c>
      <c r="M128" s="118"/>
      <c r="N128" s="119"/>
      <c r="O128" s="119"/>
      <c r="P128" s="120"/>
      <c r="R128" s="30">
        <v>25</v>
      </c>
      <c r="S128" s="118"/>
      <c r="T128" s="119"/>
      <c r="U128" s="119"/>
      <c r="V128" s="120"/>
      <c r="X128" s="30">
        <v>36</v>
      </c>
      <c r="Y128" s="118"/>
      <c r="Z128" s="119"/>
      <c r="AA128" s="119"/>
      <c r="AB128" s="120"/>
    </row>
    <row r="129" spans="1:28" s="83" customFormat="1">
      <c r="A129" s="30">
        <v>4</v>
      </c>
      <c r="B129" s="118"/>
      <c r="C129" s="119"/>
      <c r="D129" s="119"/>
      <c r="E129" s="120"/>
      <c r="L129" s="30">
        <v>15</v>
      </c>
      <c r="M129" s="118"/>
      <c r="N129" s="119"/>
      <c r="O129" s="119"/>
      <c r="P129" s="120"/>
      <c r="R129" s="30">
        <v>26</v>
      </c>
      <c r="S129" s="118"/>
      <c r="T129" s="119"/>
      <c r="U129" s="119"/>
      <c r="V129" s="120"/>
      <c r="X129" s="30">
        <v>37</v>
      </c>
      <c r="Y129" s="118"/>
      <c r="Z129" s="119"/>
      <c r="AA129" s="119"/>
      <c r="AB129" s="120"/>
    </row>
    <row r="130" spans="1:28" s="83" customFormat="1">
      <c r="A130" s="30">
        <v>5</v>
      </c>
      <c r="B130" s="118"/>
      <c r="C130" s="119"/>
      <c r="D130" s="119"/>
      <c r="E130" s="120"/>
      <c r="L130" s="30">
        <v>16</v>
      </c>
      <c r="M130" s="118"/>
      <c r="N130" s="119"/>
      <c r="O130" s="119"/>
      <c r="P130" s="120"/>
      <c r="R130" s="30">
        <v>27</v>
      </c>
      <c r="S130" s="118"/>
      <c r="T130" s="119"/>
      <c r="U130" s="119"/>
      <c r="V130" s="120"/>
      <c r="X130" s="30">
        <v>38</v>
      </c>
      <c r="Y130" s="118"/>
      <c r="Z130" s="119"/>
      <c r="AA130" s="119"/>
      <c r="AB130" s="120"/>
    </row>
    <row r="131" spans="1:28" s="83" customFormat="1">
      <c r="A131" s="30">
        <v>6</v>
      </c>
      <c r="B131" s="118"/>
      <c r="C131" s="119"/>
      <c r="D131" s="119"/>
      <c r="E131" s="120"/>
      <c r="L131" s="30">
        <v>17</v>
      </c>
      <c r="M131" s="118"/>
      <c r="N131" s="119"/>
      <c r="O131" s="119"/>
      <c r="P131" s="120"/>
      <c r="R131" s="30">
        <v>28</v>
      </c>
      <c r="S131" s="118"/>
      <c r="T131" s="119"/>
      <c r="U131" s="119"/>
      <c r="V131" s="120"/>
      <c r="X131" s="30">
        <v>39</v>
      </c>
      <c r="Y131" s="118"/>
      <c r="Z131" s="119"/>
      <c r="AA131" s="119"/>
      <c r="AB131" s="120"/>
    </row>
    <row r="132" spans="1:28" s="83" customFormat="1">
      <c r="A132" s="30">
        <v>7</v>
      </c>
      <c r="B132" s="118"/>
      <c r="C132" s="119"/>
      <c r="D132" s="119"/>
      <c r="E132" s="120"/>
      <c r="L132" s="30">
        <v>18</v>
      </c>
      <c r="M132" s="118"/>
      <c r="N132" s="119"/>
      <c r="O132" s="119"/>
      <c r="P132" s="120"/>
      <c r="R132" s="30">
        <v>29</v>
      </c>
      <c r="S132" s="118"/>
      <c r="T132" s="119"/>
      <c r="U132" s="119"/>
      <c r="V132" s="120"/>
      <c r="X132" s="30">
        <v>40</v>
      </c>
      <c r="Y132" s="118"/>
      <c r="Z132" s="119"/>
      <c r="AA132" s="119"/>
      <c r="AB132" s="120"/>
    </row>
    <row r="133" spans="1:28" s="83" customFormat="1">
      <c r="A133" s="30">
        <v>8</v>
      </c>
      <c r="B133" s="118"/>
      <c r="C133" s="119"/>
      <c r="D133" s="119"/>
      <c r="E133" s="120"/>
      <c r="L133" s="30">
        <v>19</v>
      </c>
      <c r="M133" s="118"/>
      <c r="N133" s="119"/>
      <c r="O133" s="119"/>
      <c r="P133" s="120"/>
      <c r="R133" s="30">
        <v>30</v>
      </c>
      <c r="S133" s="118"/>
      <c r="T133" s="119"/>
      <c r="U133" s="119"/>
      <c r="V133" s="120"/>
      <c r="X133" s="30">
        <v>41</v>
      </c>
      <c r="Y133" s="118"/>
      <c r="Z133" s="119"/>
      <c r="AA133" s="119"/>
      <c r="AB133" s="120"/>
    </row>
    <row r="134" spans="1:28" s="83" customFormat="1">
      <c r="A134" s="30">
        <v>9</v>
      </c>
      <c r="B134" s="118"/>
      <c r="C134" s="119"/>
      <c r="D134" s="119"/>
      <c r="E134" s="120"/>
      <c r="L134" s="30">
        <v>20</v>
      </c>
      <c r="M134" s="118"/>
      <c r="N134" s="119"/>
      <c r="O134" s="119"/>
      <c r="P134" s="120"/>
      <c r="R134" s="30">
        <v>31</v>
      </c>
      <c r="S134" s="118"/>
      <c r="T134" s="119"/>
      <c r="U134" s="119"/>
      <c r="V134" s="120"/>
      <c r="X134" s="30">
        <v>42</v>
      </c>
      <c r="Y134" s="118"/>
      <c r="Z134" s="119"/>
      <c r="AA134" s="119"/>
      <c r="AB134" s="120"/>
    </row>
    <row r="135" spans="1:28" s="83" customFormat="1">
      <c r="A135" s="30">
        <v>10</v>
      </c>
      <c r="B135" s="118"/>
      <c r="C135" s="119"/>
      <c r="D135" s="119"/>
      <c r="E135" s="120"/>
      <c r="L135" s="30">
        <v>21</v>
      </c>
      <c r="M135" s="118"/>
      <c r="N135" s="119"/>
      <c r="O135" s="119"/>
      <c r="P135" s="120"/>
      <c r="R135" s="30">
        <v>32</v>
      </c>
      <c r="S135" s="118"/>
      <c r="T135" s="119"/>
      <c r="U135" s="119"/>
      <c r="V135" s="120"/>
      <c r="X135" s="30">
        <v>43</v>
      </c>
      <c r="Y135" s="118"/>
      <c r="Z135" s="119"/>
      <c r="AA135" s="119"/>
      <c r="AB135" s="120"/>
    </row>
    <row r="136" spans="1:28" s="83" customFormat="1" ht="13.5" thickBot="1">
      <c r="A136" s="30">
        <v>11</v>
      </c>
      <c r="B136" s="118"/>
      <c r="C136" s="119"/>
      <c r="D136" s="119"/>
      <c r="E136" s="120"/>
      <c r="L136" s="30">
        <v>22</v>
      </c>
      <c r="M136" s="118"/>
      <c r="N136" s="119"/>
      <c r="O136" s="119"/>
      <c r="P136" s="120"/>
      <c r="R136" s="30">
        <v>33</v>
      </c>
      <c r="S136" s="118"/>
      <c r="T136" s="119"/>
      <c r="U136" s="119"/>
      <c r="V136" s="120"/>
      <c r="X136" s="31"/>
      <c r="Y136" s="33" t="s">
        <v>3</v>
      </c>
      <c r="Z136" s="34"/>
      <c r="AA136" s="34"/>
      <c r="AB136" s="138">
        <f>SUM(E126:E136)+SUM(P126:P136)+SUM(AB126:AB135)+SUM(V126:V136)</f>
        <v>0</v>
      </c>
    </row>
    <row r="137" spans="1:28" s="83" customFormat="1">
      <c r="B137" s="88"/>
      <c r="C137" s="89"/>
      <c r="D137" s="89"/>
      <c r="E137" s="84"/>
      <c r="M137" s="88"/>
      <c r="N137" s="89"/>
      <c r="O137" s="89"/>
      <c r="P137" s="84"/>
      <c r="S137" s="88"/>
      <c r="T137" s="89"/>
      <c r="U137" s="89"/>
      <c r="V137" s="84"/>
      <c r="Y137" s="88"/>
      <c r="Z137" s="89"/>
      <c r="AA137" s="89"/>
      <c r="AB137" s="84"/>
    </row>
    <row r="138" spans="1:28" s="83" customFormat="1">
      <c r="B138" s="88"/>
      <c r="C138" s="89"/>
      <c r="D138" s="89"/>
      <c r="E138" s="84"/>
      <c r="M138" s="88"/>
      <c r="N138" s="89"/>
      <c r="O138" s="89"/>
      <c r="P138" s="84"/>
      <c r="S138" s="88"/>
      <c r="T138" s="89"/>
      <c r="U138" s="89"/>
      <c r="V138" s="84"/>
      <c r="Y138" s="88"/>
      <c r="Z138" s="89"/>
      <c r="AA138" s="89"/>
      <c r="AB138" s="84"/>
    </row>
    <row r="139" spans="1:28" s="83" customFormat="1">
      <c r="B139" s="88"/>
      <c r="C139" s="89"/>
      <c r="D139" s="89"/>
      <c r="E139" s="84"/>
      <c r="M139" s="88"/>
      <c r="N139" s="89"/>
      <c r="O139" s="89"/>
      <c r="P139" s="84"/>
      <c r="S139" s="88"/>
      <c r="T139" s="89"/>
      <c r="U139" s="89"/>
      <c r="V139" s="84"/>
      <c r="Y139" s="88"/>
      <c r="Z139" s="89"/>
      <c r="AA139" s="89"/>
      <c r="AB139" s="84"/>
    </row>
    <row r="140" spans="1:28" s="83" customFormat="1">
      <c r="B140" s="88"/>
      <c r="C140" s="89"/>
      <c r="D140" s="89"/>
      <c r="E140" s="84"/>
      <c r="M140" s="88"/>
      <c r="N140" s="89"/>
      <c r="O140" s="89"/>
      <c r="P140" s="84"/>
      <c r="S140" s="88"/>
      <c r="T140" s="89"/>
      <c r="U140" s="89"/>
      <c r="V140" s="84"/>
      <c r="Y140" s="88"/>
      <c r="Z140" s="89"/>
      <c r="AA140" s="89"/>
      <c r="AB140" s="84"/>
    </row>
    <row r="141" spans="1:28" s="83" customFormat="1">
      <c r="B141" s="88"/>
      <c r="C141" s="89"/>
      <c r="D141" s="89"/>
      <c r="E141" s="84"/>
      <c r="M141" s="88"/>
      <c r="N141" s="89"/>
      <c r="O141" s="89"/>
      <c r="P141" s="84"/>
      <c r="S141" s="88"/>
      <c r="T141" s="89"/>
      <c r="U141" s="89"/>
      <c r="V141" s="84"/>
      <c r="Y141" s="88"/>
      <c r="Z141" s="89"/>
      <c r="AA141" s="89"/>
      <c r="AB141" s="84"/>
    </row>
    <row r="142" spans="1:28" s="83" customFormat="1">
      <c r="B142" s="88"/>
      <c r="C142" s="89"/>
      <c r="D142" s="89"/>
      <c r="E142" s="84"/>
      <c r="M142" s="88"/>
      <c r="N142" s="89"/>
      <c r="O142" s="89"/>
      <c r="P142" s="84"/>
      <c r="S142" s="88"/>
      <c r="T142" s="89"/>
      <c r="U142" s="89"/>
      <c r="V142" s="84"/>
      <c r="Y142" s="88"/>
      <c r="Z142" s="89"/>
      <c r="AA142" s="89"/>
      <c r="AB142" s="84"/>
    </row>
    <row r="143" spans="1:28" s="83" customFormat="1" ht="13.5" thickBot="1">
      <c r="B143" s="88"/>
      <c r="C143" s="89"/>
      <c r="D143" s="89"/>
      <c r="E143" s="84"/>
      <c r="M143" s="88"/>
      <c r="N143" s="89"/>
      <c r="O143" s="89"/>
      <c r="P143" s="84"/>
      <c r="S143" s="88"/>
      <c r="T143" s="89"/>
      <c r="U143" s="89"/>
      <c r="V143" s="84"/>
      <c r="Y143" s="88"/>
      <c r="Z143" s="89"/>
      <c r="AA143" s="89"/>
      <c r="AB143" s="84"/>
    </row>
    <row r="144" spans="1:28" s="83" customFormat="1" ht="12.75" customHeight="1">
      <c r="A144" s="24">
        <v>5</v>
      </c>
      <c r="B144" s="25"/>
      <c r="C144" s="514" t="s">
        <v>138</v>
      </c>
      <c r="D144" s="514" t="s">
        <v>27</v>
      </c>
      <c r="E144" s="516" t="s">
        <v>13</v>
      </c>
      <c r="L144" s="24">
        <v>5</v>
      </c>
      <c r="M144" s="25"/>
      <c r="N144" s="514" t="s">
        <v>138</v>
      </c>
      <c r="O144" s="514" t="s">
        <v>27</v>
      </c>
      <c r="P144" s="516" t="s">
        <v>13</v>
      </c>
      <c r="R144" s="24">
        <v>5</v>
      </c>
      <c r="S144" s="25"/>
      <c r="T144" s="514" t="s">
        <v>138</v>
      </c>
      <c r="U144" s="514" t="s">
        <v>27</v>
      </c>
      <c r="V144" s="516" t="s">
        <v>13</v>
      </c>
      <c r="X144" s="24">
        <v>5</v>
      </c>
      <c r="Y144" s="25"/>
      <c r="Z144" s="514" t="s">
        <v>138</v>
      </c>
      <c r="AA144" s="514" t="s">
        <v>27</v>
      </c>
      <c r="AB144" s="516" t="s">
        <v>13</v>
      </c>
    </row>
    <row r="145" spans="1:28" s="83" customFormat="1" ht="63.75">
      <c r="A145" s="26" t="s">
        <v>7</v>
      </c>
      <c r="B145" s="50" t="str">
        <f>+"מספר אסמכתא "&amp;B7&amp;"         חזרה לטבלה "</f>
        <v xml:space="preserve">מספר אסמכתא          חזרה לטבלה </v>
      </c>
      <c r="C145" s="515"/>
      <c r="D145" s="515"/>
      <c r="E145" s="517"/>
      <c r="L145" s="26" t="s">
        <v>19</v>
      </c>
      <c r="M145" s="50" t="str">
        <f>+"מספר אסמכתא "&amp;B7&amp;"         חזרה לטבלה "</f>
        <v xml:space="preserve">מספר אסמכתא          חזרה לטבלה </v>
      </c>
      <c r="N145" s="515"/>
      <c r="O145" s="515"/>
      <c r="P145" s="517"/>
      <c r="R145" s="26" t="s">
        <v>19</v>
      </c>
      <c r="S145" s="50" t="str">
        <f>+"מספר אסמכתא "&amp;B7&amp;"         חזרה לטבלה "</f>
        <v xml:space="preserve">מספר אסמכתא          חזרה לטבלה </v>
      </c>
      <c r="T145" s="515"/>
      <c r="U145" s="515"/>
      <c r="V145" s="517"/>
      <c r="X145" s="26" t="s">
        <v>19</v>
      </c>
      <c r="Y145" s="50" t="str">
        <f>+"מספר אסמכתא "&amp;B7&amp;"         חזרה לטבלה "</f>
        <v xml:space="preserve">מספר אסמכתא          חזרה לטבלה </v>
      </c>
      <c r="Z145" s="515"/>
      <c r="AA145" s="515"/>
      <c r="AB145" s="517"/>
    </row>
    <row r="146" spans="1:28" s="83" customFormat="1">
      <c r="A146" s="30">
        <v>1</v>
      </c>
      <c r="B146" s="118"/>
      <c r="C146" s="119"/>
      <c r="D146" s="119"/>
      <c r="E146" s="120"/>
      <c r="L146" s="30">
        <v>12</v>
      </c>
      <c r="M146" s="118"/>
      <c r="N146" s="119"/>
      <c r="O146" s="119"/>
      <c r="P146" s="120"/>
      <c r="R146" s="30">
        <v>23</v>
      </c>
      <c r="S146" s="118"/>
      <c r="T146" s="119"/>
      <c r="U146" s="119"/>
      <c r="V146" s="120"/>
      <c r="X146" s="30">
        <v>34</v>
      </c>
      <c r="Y146" s="118"/>
      <c r="Z146" s="119"/>
      <c r="AA146" s="119"/>
      <c r="AB146" s="120"/>
    </row>
    <row r="147" spans="1:28" s="83" customFormat="1">
      <c r="A147" s="30">
        <v>2</v>
      </c>
      <c r="B147" s="118"/>
      <c r="C147" s="119"/>
      <c r="D147" s="119"/>
      <c r="E147" s="120"/>
      <c r="L147" s="30">
        <v>13</v>
      </c>
      <c r="M147" s="118"/>
      <c r="N147" s="119"/>
      <c r="O147" s="119"/>
      <c r="P147" s="120"/>
      <c r="R147" s="30">
        <v>24</v>
      </c>
      <c r="S147" s="118"/>
      <c r="T147" s="119"/>
      <c r="U147" s="119"/>
      <c r="V147" s="120"/>
      <c r="X147" s="30">
        <v>35</v>
      </c>
      <c r="Y147" s="118"/>
      <c r="Z147" s="119"/>
      <c r="AA147" s="119"/>
      <c r="AB147" s="120"/>
    </row>
    <row r="148" spans="1:28" s="83" customFormat="1">
      <c r="A148" s="30">
        <v>3</v>
      </c>
      <c r="B148" s="118"/>
      <c r="C148" s="119"/>
      <c r="D148" s="119"/>
      <c r="E148" s="120"/>
      <c r="L148" s="30">
        <v>14</v>
      </c>
      <c r="M148" s="118"/>
      <c r="N148" s="119"/>
      <c r="O148" s="119"/>
      <c r="P148" s="120"/>
      <c r="R148" s="30">
        <v>25</v>
      </c>
      <c r="S148" s="118"/>
      <c r="T148" s="119"/>
      <c r="U148" s="119"/>
      <c r="V148" s="120"/>
      <c r="X148" s="30">
        <v>36</v>
      </c>
      <c r="Y148" s="118"/>
      <c r="Z148" s="119"/>
      <c r="AA148" s="119"/>
      <c r="AB148" s="120"/>
    </row>
    <row r="149" spans="1:28" s="83" customFormat="1">
      <c r="A149" s="30">
        <v>4</v>
      </c>
      <c r="B149" s="118"/>
      <c r="C149" s="119"/>
      <c r="D149" s="119"/>
      <c r="E149" s="120"/>
      <c r="L149" s="30">
        <v>15</v>
      </c>
      <c r="M149" s="118"/>
      <c r="N149" s="119"/>
      <c r="O149" s="119"/>
      <c r="P149" s="120"/>
      <c r="R149" s="30">
        <v>26</v>
      </c>
      <c r="S149" s="118"/>
      <c r="T149" s="119"/>
      <c r="U149" s="119"/>
      <c r="V149" s="120"/>
      <c r="X149" s="30">
        <v>37</v>
      </c>
      <c r="Y149" s="118"/>
      <c r="Z149" s="119"/>
      <c r="AA149" s="119"/>
      <c r="AB149" s="120"/>
    </row>
    <row r="150" spans="1:28" s="83" customFormat="1">
      <c r="A150" s="30">
        <v>5</v>
      </c>
      <c r="B150" s="118"/>
      <c r="C150" s="119"/>
      <c r="D150" s="119"/>
      <c r="E150" s="120"/>
      <c r="L150" s="30">
        <v>16</v>
      </c>
      <c r="M150" s="118"/>
      <c r="N150" s="119"/>
      <c r="O150" s="119"/>
      <c r="P150" s="120"/>
      <c r="R150" s="30">
        <v>27</v>
      </c>
      <c r="S150" s="118"/>
      <c r="T150" s="119"/>
      <c r="U150" s="119"/>
      <c r="V150" s="120"/>
      <c r="X150" s="30">
        <v>38</v>
      </c>
      <c r="Y150" s="118"/>
      <c r="Z150" s="119"/>
      <c r="AA150" s="119"/>
      <c r="AB150" s="120"/>
    </row>
    <row r="151" spans="1:28" s="83" customFormat="1">
      <c r="A151" s="30">
        <v>6</v>
      </c>
      <c r="B151" s="118"/>
      <c r="C151" s="119"/>
      <c r="D151" s="119"/>
      <c r="E151" s="120"/>
      <c r="L151" s="30">
        <v>17</v>
      </c>
      <c r="M151" s="118"/>
      <c r="N151" s="119"/>
      <c r="O151" s="119"/>
      <c r="P151" s="120"/>
      <c r="R151" s="30">
        <v>28</v>
      </c>
      <c r="S151" s="118"/>
      <c r="T151" s="119"/>
      <c r="U151" s="119"/>
      <c r="V151" s="120"/>
      <c r="X151" s="30">
        <v>39</v>
      </c>
      <c r="Y151" s="118"/>
      <c r="Z151" s="119"/>
      <c r="AA151" s="119"/>
      <c r="AB151" s="120"/>
    </row>
    <row r="152" spans="1:28" s="83" customFormat="1">
      <c r="A152" s="30">
        <v>7</v>
      </c>
      <c r="B152" s="118"/>
      <c r="C152" s="119"/>
      <c r="D152" s="119"/>
      <c r="E152" s="120"/>
      <c r="L152" s="30">
        <v>18</v>
      </c>
      <c r="M152" s="118"/>
      <c r="N152" s="119"/>
      <c r="O152" s="119"/>
      <c r="P152" s="120"/>
      <c r="R152" s="30">
        <v>29</v>
      </c>
      <c r="S152" s="118"/>
      <c r="T152" s="119"/>
      <c r="U152" s="119"/>
      <c r="V152" s="120"/>
      <c r="X152" s="30">
        <v>40</v>
      </c>
      <c r="Y152" s="118"/>
      <c r="Z152" s="119"/>
      <c r="AA152" s="119"/>
      <c r="AB152" s="120"/>
    </row>
    <row r="153" spans="1:28" s="83" customFormat="1">
      <c r="A153" s="30">
        <v>8</v>
      </c>
      <c r="B153" s="118"/>
      <c r="C153" s="119"/>
      <c r="D153" s="119"/>
      <c r="E153" s="120"/>
      <c r="L153" s="30">
        <v>19</v>
      </c>
      <c r="M153" s="118"/>
      <c r="N153" s="119"/>
      <c r="O153" s="119"/>
      <c r="P153" s="120"/>
      <c r="R153" s="30">
        <v>30</v>
      </c>
      <c r="S153" s="118"/>
      <c r="T153" s="119"/>
      <c r="U153" s="119"/>
      <c r="V153" s="120"/>
      <c r="X153" s="30">
        <v>41</v>
      </c>
      <c r="Y153" s="118"/>
      <c r="Z153" s="119"/>
      <c r="AA153" s="119"/>
      <c r="AB153" s="120"/>
    </row>
    <row r="154" spans="1:28" s="83" customFormat="1">
      <c r="A154" s="30">
        <v>9</v>
      </c>
      <c r="B154" s="118"/>
      <c r="C154" s="119"/>
      <c r="D154" s="119"/>
      <c r="E154" s="120"/>
      <c r="L154" s="30">
        <v>20</v>
      </c>
      <c r="M154" s="118"/>
      <c r="N154" s="119"/>
      <c r="O154" s="119"/>
      <c r="P154" s="120"/>
      <c r="R154" s="30">
        <v>31</v>
      </c>
      <c r="S154" s="118"/>
      <c r="T154" s="119"/>
      <c r="U154" s="119"/>
      <c r="V154" s="120"/>
      <c r="X154" s="30">
        <v>42</v>
      </c>
      <c r="Y154" s="118"/>
      <c r="Z154" s="119"/>
      <c r="AA154" s="119"/>
      <c r="AB154" s="120"/>
    </row>
    <row r="155" spans="1:28" s="83" customFormat="1">
      <c r="A155" s="30">
        <v>10</v>
      </c>
      <c r="B155" s="118"/>
      <c r="C155" s="119"/>
      <c r="D155" s="119"/>
      <c r="E155" s="120"/>
      <c r="L155" s="30">
        <v>21</v>
      </c>
      <c r="M155" s="118"/>
      <c r="N155" s="119"/>
      <c r="O155" s="119"/>
      <c r="P155" s="120"/>
      <c r="R155" s="30">
        <v>32</v>
      </c>
      <c r="S155" s="118"/>
      <c r="T155" s="119"/>
      <c r="U155" s="119"/>
      <c r="V155" s="120"/>
      <c r="X155" s="30">
        <v>43</v>
      </c>
      <c r="Y155" s="118"/>
      <c r="Z155" s="119"/>
      <c r="AA155" s="119"/>
      <c r="AB155" s="120"/>
    </row>
    <row r="156" spans="1:28" s="83" customFormat="1" ht="13.5" thickBot="1">
      <c r="A156" s="30">
        <v>11</v>
      </c>
      <c r="B156" s="118"/>
      <c r="C156" s="119"/>
      <c r="D156" s="119"/>
      <c r="E156" s="120"/>
      <c r="L156" s="30">
        <v>22</v>
      </c>
      <c r="M156" s="118"/>
      <c r="N156" s="119"/>
      <c r="O156" s="119"/>
      <c r="P156" s="120"/>
      <c r="R156" s="30">
        <v>33</v>
      </c>
      <c r="S156" s="118"/>
      <c r="T156" s="119"/>
      <c r="U156" s="119"/>
      <c r="V156" s="120"/>
      <c r="X156" s="31"/>
      <c r="Y156" s="33" t="s">
        <v>3</v>
      </c>
      <c r="Z156" s="34"/>
      <c r="AA156" s="34"/>
      <c r="AB156" s="138">
        <f>SUM(E146:E156)+SUM(P146:P156)+SUM(AB146:AB155)+SUM(V146:V156)</f>
        <v>0</v>
      </c>
    </row>
    <row r="157" spans="1:28" s="83" customFormat="1">
      <c r="B157" s="88"/>
      <c r="C157" s="89"/>
      <c r="D157" s="89"/>
      <c r="E157" s="84"/>
      <c r="M157" s="88"/>
      <c r="N157" s="89"/>
      <c r="O157" s="89"/>
      <c r="P157" s="84"/>
      <c r="S157" s="88"/>
      <c r="T157" s="89"/>
      <c r="U157" s="89"/>
      <c r="V157" s="84"/>
      <c r="Y157" s="88"/>
      <c r="Z157" s="89"/>
      <c r="AA157" s="89"/>
      <c r="AB157" s="84"/>
    </row>
    <row r="158" spans="1:28" s="83" customFormat="1">
      <c r="B158" s="88"/>
      <c r="C158" s="89"/>
      <c r="D158" s="89"/>
      <c r="E158" s="84"/>
      <c r="M158" s="88"/>
      <c r="N158" s="89"/>
      <c r="O158" s="89"/>
      <c r="P158" s="84"/>
      <c r="S158" s="88"/>
      <c r="T158" s="89"/>
      <c r="U158" s="89"/>
      <c r="V158" s="84"/>
      <c r="Y158" s="88"/>
      <c r="Z158" s="89"/>
      <c r="AA158" s="89"/>
      <c r="AB158" s="84"/>
    </row>
    <row r="159" spans="1:28" s="83" customFormat="1">
      <c r="B159" s="88"/>
      <c r="C159" s="89"/>
      <c r="D159" s="89"/>
      <c r="E159" s="84"/>
      <c r="M159" s="88"/>
      <c r="N159" s="89"/>
      <c r="O159" s="89"/>
      <c r="P159" s="84"/>
      <c r="S159" s="88"/>
      <c r="T159" s="89"/>
      <c r="U159" s="89"/>
      <c r="V159" s="84"/>
      <c r="Y159" s="88"/>
      <c r="Z159" s="89"/>
      <c r="AA159" s="89"/>
      <c r="AB159" s="84"/>
    </row>
    <row r="160" spans="1:28" s="83" customFormat="1">
      <c r="B160" s="88"/>
      <c r="C160" s="89"/>
      <c r="D160" s="89"/>
      <c r="E160" s="84"/>
      <c r="M160" s="88"/>
      <c r="N160" s="89"/>
      <c r="O160" s="89"/>
      <c r="P160" s="84"/>
      <c r="S160" s="88"/>
      <c r="T160" s="89"/>
      <c r="U160" s="89"/>
      <c r="V160" s="84"/>
      <c r="Y160" s="88"/>
      <c r="Z160" s="89"/>
      <c r="AA160" s="89"/>
      <c r="AB160" s="84"/>
    </row>
    <row r="161" spans="1:28" s="83" customFormat="1">
      <c r="B161" s="88"/>
      <c r="C161" s="89"/>
      <c r="D161" s="89"/>
      <c r="E161" s="84"/>
      <c r="M161" s="88"/>
      <c r="N161" s="89"/>
      <c r="O161" s="89"/>
      <c r="P161" s="84"/>
      <c r="S161" s="88"/>
      <c r="T161" s="89"/>
      <c r="U161" s="89"/>
      <c r="V161" s="84"/>
      <c r="Y161" s="88"/>
      <c r="Z161" s="89"/>
      <c r="AA161" s="89"/>
      <c r="AB161" s="84"/>
    </row>
    <row r="162" spans="1:28" s="83" customFormat="1">
      <c r="B162" s="88"/>
      <c r="C162" s="89"/>
      <c r="D162" s="89"/>
      <c r="E162" s="84"/>
      <c r="M162" s="88"/>
      <c r="N162" s="89"/>
      <c r="O162" s="89"/>
      <c r="P162" s="84"/>
      <c r="S162" s="88"/>
      <c r="T162" s="89"/>
      <c r="U162" s="89"/>
      <c r="V162" s="84"/>
      <c r="Y162" s="88"/>
      <c r="Z162" s="89"/>
      <c r="AA162" s="89"/>
      <c r="AB162" s="84"/>
    </row>
    <row r="163" spans="1:28" s="83" customFormat="1" ht="13.5" thickBot="1">
      <c r="B163" s="88"/>
      <c r="C163" s="89"/>
      <c r="D163" s="89"/>
      <c r="E163" s="84"/>
      <c r="M163" s="88"/>
      <c r="N163" s="89"/>
      <c r="O163" s="89"/>
      <c r="P163" s="84"/>
      <c r="S163" s="88"/>
      <c r="T163" s="89"/>
      <c r="U163" s="89"/>
      <c r="V163" s="84"/>
      <c r="Y163" s="88"/>
      <c r="Z163" s="89"/>
      <c r="AA163" s="89"/>
      <c r="AB163" s="84"/>
    </row>
    <row r="164" spans="1:28" s="83" customFormat="1" ht="12.75" customHeight="1">
      <c r="A164" s="24">
        <v>6</v>
      </c>
      <c r="B164" s="25"/>
      <c r="C164" s="514" t="s">
        <v>138</v>
      </c>
      <c r="D164" s="514" t="s">
        <v>27</v>
      </c>
      <c r="E164" s="516" t="s">
        <v>13</v>
      </c>
      <c r="L164" s="24">
        <v>6</v>
      </c>
      <c r="M164" s="25"/>
      <c r="N164" s="514" t="s">
        <v>138</v>
      </c>
      <c r="O164" s="514" t="s">
        <v>27</v>
      </c>
      <c r="P164" s="516" t="s">
        <v>13</v>
      </c>
      <c r="R164" s="24">
        <v>6</v>
      </c>
      <c r="S164" s="25"/>
      <c r="T164" s="514" t="s">
        <v>138</v>
      </c>
      <c r="U164" s="514" t="s">
        <v>27</v>
      </c>
      <c r="V164" s="516" t="s">
        <v>13</v>
      </c>
      <c r="X164" s="24">
        <v>6</v>
      </c>
      <c r="Y164" s="25"/>
      <c r="Z164" s="514" t="s">
        <v>138</v>
      </c>
      <c r="AA164" s="514" t="s">
        <v>27</v>
      </c>
      <c r="AB164" s="516" t="s">
        <v>13</v>
      </c>
    </row>
    <row r="165" spans="1:28" s="83" customFormat="1" ht="63.75">
      <c r="A165" s="26" t="s">
        <v>7</v>
      </c>
      <c r="B165" s="50" t="str">
        <f>+"מספר אסמכתא "&amp;B8&amp;"         חזרה לטבלה "</f>
        <v xml:space="preserve">מספר אסמכתא          חזרה לטבלה </v>
      </c>
      <c r="C165" s="515"/>
      <c r="D165" s="515"/>
      <c r="E165" s="517"/>
      <c r="L165" s="26" t="s">
        <v>19</v>
      </c>
      <c r="M165" s="50" t="str">
        <f>+"מספר אסמכתא "&amp;B8&amp;"         חזרה לטבלה "</f>
        <v xml:space="preserve">מספר אסמכתא          חזרה לטבלה </v>
      </c>
      <c r="N165" s="515"/>
      <c r="O165" s="515"/>
      <c r="P165" s="517"/>
      <c r="R165" s="26" t="s">
        <v>19</v>
      </c>
      <c r="S165" s="50" t="str">
        <f>+"מספר אסמכתא "&amp;B8&amp;"         חזרה לטבלה "</f>
        <v xml:space="preserve">מספר אסמכתא          חזרה לטבלה </v>
      </c>
      <c r="T165" s="515"/>
      <c r="U165" s="515"/>
      <c r="V165" s="517"/>
      <c r="X165" s="26" t="s">
        <v>19</v>
      </c>
      <c r="Y165" s="50" t="str">
        <f>+"מספר אסמכתא "&amp;B8&amp;"         חזרה לטבלה "</f>
        <v xml:space="preserve">מספר אסמכתא          חזרה לטבלה </v>
      </c>
      <c r="Z165" s="515"/>
      <c r="AA165" s="515"/>
      <c r="AB165" s="517"/>
    </row>
    <row r="166" spans="1:28" s="83" customFormat="1">
      <c r="A166" s="30">
        <v>1</v>
      </c>
      <c r="B166" s="118"/>
      <c r="C166" s="119"/>
      <c r="D166" s="119"/>
      <c r="E166" s="120"/>
      <c r="L166" s="30">
        <v>12</v>
      </c>
      <c r="M166" s="118"/>
      <c r="N166" s="119"/>
      <c r="O166" s="119"/>
      <c r="P166" s="120"/>
      <c r="R166" s="30">
        <v>23</v>
      </c>
      <c r="S166" s="118"/>
      <c r="T166" s="119"/>
      <c r="U166" s="119"/>
      <c r="V166" s="120"/>
      <c r="X166" s="30">
        <v>34</v>
      </c>
      <c r="Y166" s="118"/>
      <c r="Z166" s="119"/>
      <c r="AA166" s="119"/>
      <c r="AB166" s="120"/>
    </row>
    <row r="167" spans="1:28" s="83" customFormat="1">
      <c r="A167" s="30">
        <v>2</v>
      </c>
      <c r="B167" s="118"/>
      <c r="C167" s="119"/>
      <c r="D167" s="119"/>
      <c r="E167" s="120"/>
      <c r="L167" s="30">
        <v>13</v>
      </c>
      <c r="M167" s="118"/>
      <c r="N167" s="119"/>
      <c r="O167" s="119"/>
      <c r="P167" s="120"/>
      <c r="R167" s="30">
        <v>24</v>
      </c>
      <c r="S167" s="118"/>
      <c r="T167" s="119"/>
      <c r="U167" s="119"/>
      <c r="V167" s="120"/>
      <c r="X167" s="30">
        <v>35</v>
      </c>
      <c r="Y167" s="118"/>
      <c r="Z167" s="119"/>
      <c r="AA167" s="119"/>
      <c r="AB167" s="120"/>
    </row>
    <row r="168" spans="1:28" s="83" customFormat="1">
      <c r="A168" s="30">
        <v>3</v>
      </c>
      <c r="B168" s="118"/>
      <c r="C168" s="119"/>
      <c r="D168" s="119"/>
      <c r="E168" s="120"/>
      <c r="L168" s="30">
        <v>14</v>
      </c>
      <c r="M168" s="118"/>
      <c r="N168" s="119"/>
      <c r="O168" s="119"/>
      <c r="P168" s="120"/>
      <c r="R168" s="30">
        <v>25</v>
      </c>
      <c r="S168" s="118"/>
      <c r="T168" s="119"/>
      <c r="U168" s="119"/>
      <c r="V168" s="120"/>
      <c r="X168" s="30">
        <v>36</v>
      </c>
      <c r="Y168" s="118"/>
      <c r="Z168" s="119"/>
      <c r="AA168" s="119"/>
      <c r="AB168" s="120"/>
    </row>
    <row r="169" spans="1:28" s="83" customFormat="1">
      <c r="A169" s="30">
        <v>4</v>
      </c>
      <c r="B169" s="118"/>
      <c r="C169" s="119"/>
      <c r="D169" s="119"/>
      <c r="E169" s="120"/>
      <c r="L169" s="30">
        <v>15</v>
      </c>
      <c r="M169" s="118"/>
      <c r="N169" s="119"/>
      <c r="O169" s="119"/>
      <c r="P169" s="120"/>
      <c r="R169" s="30">
        <v>26</v>
      </c>
      <c r="S169" s="118"/>
      <c r="T169" s="119"/>
      <c r="U169" s="119"/>
      <c r="V169" s="120"/>
      <c r="X169" s="30">
        <v>37</v>
      </c>
      <c r="Y169" s="118"/>
      <c r="Z169" s="119"/>
      <c r="AA169" s="119"/>
      <c r="AB169" s="120"/>
    </row>
    <row r="170" spans="1:28" s="83" customFormat="1">
      <c r="A170" s="30">
        <v>5</v>
      </c>
      <c r="B170" s="118"/>
      <c r="C170" s="119"/>
      <c r="D170" s="119"/>
      <c r="E170" s="120"/>
      <c r="L170" s="30">
        <v>16</v>
      </c>
      <c r="M170" s="118"/>
      <c r="N170" s="119"/>
      <c r="O170" s="119"/>
      <c r="P170" s="120"/>
      <c r="R170" s="30">
        <v>27</v>
      </c>
      <c r="S170" s="118"/>
      <c r="T170" s="119"/>
      <c r="U170" s="119"/>
      <c r="V170" s="120"/>
      <c r="X170" s="30">
        <v>38</v>
      </c>
      <c r="Y170" s="118"/>
      <c r="Z170" s="119"/>
      <c r="AA170" s="119"/>
      <c r="AB170" s="120"/>
    </row>
    <row r="171" spans="1:28" s="83" customFormat="1">
      <c r="A171" s="30">
        <v>6</v>
      </c>
      <c r="B171" s="118"/>
      <c r="C171" s="119"/>
      <c r="D171" s="119"/>
      <c r="E171" s="120"/>
      <c r="L171" s="30">
        <v>17</v>
      </c>
      <c r="M171" s="118"/>
      <c r="N171" s="119"/>
      <c r="O171" s="119"/>
      <c r="P171" s="120"/>
      <c r="R171" s="30">
        <v>28</v>
      </c>
      <c r="S171" s="118"/>
      <c r="T171" s="119"/>
      <c r="U171" s="119"/>
      <c r="V171" s="120"/>
      <c r="X171" s="30">
        <v>39</v>
      </c>
      <c r="Y171" s="118"/>
      <c r="Z171" s="119"/>
      <c r="AA171" s="119"/>
      <c r="AB171" s="120"/>
    </row>
    <row r="172" spans="1:28" s="83" customFormat="1">
      <c r="A172" s="30">
        <v>7</v>
      </c>
      <c r="B172" s="118"/>
      <c r="C172" s="119"/>
      <c r="D172" s="119"/>
      <c r="E172" s="120"/>
      <c r="L172" s="30">
        <v>18</v>
      </c>
      <c r="M172" s="118"/>
      <c r="N172" s="119"/>
      <c r="O172" s="119"/>
      <c r="P172" s="120"/>
      <c r="R172" s="30">
        <v>29</v>
      </c>
      <c r="S172" s="118"/>
      <c r="T172" s="119"/>
      <c r="U172" s="119"/>
      <c r="V172" s="120"/>
      <c r="X172" s="30">
        <v>40</v>
      </c>
      <c r="Y172" s="118"/>
      <c r="Z172" s="119"/>
      <c r="AA172" s="119"/>
      <c r="AB172" s="120"/>
    </row>
    <row r="173" spans="1:28" s="83" customFormat="1">
      <c r="A173" s="30">
        <v>8</v>
      </c>
      <c r="B173" s="118"/>
      <c r="C173" s="119"/>
      <c r="D173" s="119"/>
      <c r="E173" s="120"/>
      <c r="L173" s="30">
        <v>19</v>
      </c>
      <c r="M173" s="118"/>
      <c r="N173" s="119"/>
      <c r="O173" s="119"/>
      <c r="P173" s="120"/>
      <c r="R173" s="30">
        <v>30</v>
      </c>
      <c r="S173" s="118"/>
      <c r="T173" s="119"/>
      <c r="U173" s="119"/>
      <c r="V173" s="120"/>
      <c r="X173" s="30">
        <v>41</v>
      </c>
      <c r="Y173" s="118"/>
      <c r="Z173" s="119"/>
      <c r="AA173" s="119"/>
      <c r="AB173" s="120"/>
    </row>
    <row r="174" spans="1:28" s="83" customFormat="1">
      <c r="A174" s="30">
        <v>9</v>
      </c>
      <c r="B174" s="118"/>
      <c r="C174" s="119"/>
      <c r="D174" s="119"/>
      <c r="E174" s="120"/>
      <c r="L174" s="30">
        <v>20</v>
      </c>
      <c r="M174" s="118"/>
      <c r="N174" s="119"/>
      <c r="O174" s="119"/>
      <c r="P174" s="120"/>
      <c r="R174" s="30">
        <v>31</v>
      </c>
      <c r="S174" s="118"/>
      <c r="T174" s="119"/>
      <c r="U174" s="119"/>
      <c r="V174" s="120"/>
      <c r="X174" s="30">
        <v>42</v>
      </c>
      <c r="Y174" s="118"/>
      <c r="Z174" s="119"/>
      <c r="AA174" s="119"/>
      <c r="AB174" s="120"/>
    </row>
    <row r="175" spans="1:28" s="83" customFormat="1">
      <c r="A175" s="30">
        <v>10</v>
      </c>
      <c r="B175" s="118"/>
      <c r="C175" s="119"/>
      <c r="D175" s="119"/>
      <c r="E175" s="120"/>
      <c r="L175" s="30">
        <v>21</v>
      </c>
      <c r="M175" s="118"/>
      <c r="N175" s="119"/>
      <c r="O175" s="119"/>
      <c r="P175" s="120"/>
      <c r="R175" s="30">
        <v>32</v>
      </c>
      <c r="S175" s="118"/>
      <c r="T175" s="119"/>
      <c r="U175" s="119"/>
      <c r="V175" s="120"/>
      <c r="X175" s="30">
        <v>43</v>
      </c>
      <c r="Y175" s="118"/>
      <c r="Z175" s="119"/>
      <c r="AA175" s="119"/>
      <c r="AB175" s="120"/>
    </row>
    <row r="176" spans="1:28" s="83" customFormat="1" ht="13.5" thickBot="1">
      <c r="A176" s="30">
        <v>11</v>
      </c>
      <c r="B176" s="118"/>
      <c r="C176" s="119"/>
      <c r="D176" s="119"/>
      <c r="E176" s="120"/>
      <c r="L176" s="30">
        <v>22</v>
      </c>
      <c r="M176" s="118"/>
      <c r="N176" s="119"/>
      <c r="O176" s="119"/>
      <c r="P176" s="120"/>
      <c r="R176" s="30">
        <v>33</v>
      </c>
      <c r="S176" s="118"/>
      <c r="T176" s="119"/>
      <c r="U176" s="119"/>
      <c r="V176" s="120"/>
      <c r="X176" s="31"/>
      <c r="Y176" s="33" t="s">
        <v>3</v>
      </c>
      <c r="Z176" s="34"/>
      <c r="AA176" s="34"/>
      <c r="AB176" s="138">
        <f>SUM(E166:E176)+SUM(P166:P176)+SUM(AB166:AB175)+SUM(V166:V176)</f>
        <v>0</v>
      </c>
    </row>
    <row r="177" spans="1:28" s="83" customFormat="1">
      <c r="B177" s="88"/>
      <c r="C177" s="89"/>
      <c r="D177" s="89"/>
      <c r="E177" s="84"/>
      <c r="M177" s="88"/>
      <c r="N177" s="89"/>
      <c r="O177" s="89"/>
      <c r="P177" s="84"/>
      <c r="S177" s="88"/>
      <c r="T177" s="89"/>
      <c r="U177" s="89"/>
      <c r="V177" s="84"/>
      <c r="Y177" s="88"/>
      <c r="Z177" s="89"/>
      <c r="AA177" s="89"/>
    </row>
    <row r="178" spans="1:28" s="83" customFormat="1">
      <c r="B178" s="88"/>
      <c r="C178" s="89"/>
      <c r="D178" s="89"/>
      <c r="E178" s="84"/>
      <c r="M178" s="88"/>
      <c r="N178" s="89"/>
      <c r="O178" s="89"/>
      <c r="P178" s="84"/>
      <c r="S178" s="88"/>
      <c r="T178" s="89"/>
      <c r="U178" s="89"/>
      <c r="V178" s="84"/>
      <c r="Y178" s="88"/>
      <c r="Z178" s="89"/>
      <c r="AA178" s="89"/>
    </row>
    <row r="179" spans="1:28" s="83" customFormat="1">
      <c r="B179" s="88"/>
      <c r="C179" s="89"/>
      <c r="D179" s="89"/>
      <c r="E179" s="84"/>
      <c r="M179" s="88"/>
      <c r="N179" s="89"/>
      <c r="O179" s="89"/>
      <c r="P179" s="84"/>
      <c r="S179" s="88"/>
      <c r="T179" s="89"/>
      <c r="U179" s="89"/>
      <c r="V179" s="84"/>
      <c r="Y179" s="88"/>
      <c r="Z179" s="89"/>
      <c r="AA179" s="89"/>
      <c r="AB179" s="84"/>
    </row>
    <row r="180" spans="1:28" s="83" customFormat="1">
      <c r="B180" s="88"/>
      <c r="C180" s="89"/>
      <c r="D180" s="89"/>
      <c r="E180" s="84"/>
      <c r="M180" s="88"/>
      <c r="N180" s="89"/>
      <c r="O180" s="89"/>
      <c r="P180" s="84"/>
      <c r="S180" s="88"/>
      <c r="T180" s="89"/>
      <c r="U180" s="89"/>
      <c r="V180" s="84"/>
      <c r="Y180" s="88"/>
      <c r="Z180" s="89"/>
      <c r="AA180" s="89"/>
      <c r="AB180" s="84"/>
    </row>
    <row r="181" spans="1:28" s="83" customFormat="1">
      <c r="B181" s="88"/>
      <c r="C181" s="89"/>
      <c r="D181" s="89"/>
      <c r="E181" s="84"/>
      <c r="M181" s="88"/>
      <c r="N181" s="89"/>
      <c r="O181" s="89"/>
      <c r="P181" s="84"/>
      <c r="S181" s="88"/>
      <c r="T181" s="89"/>
      <c r="U181" s="89"/>
      <c r="V181" s="84"/>
      <c r="Y181" s="88"/>
      <c r="Z181" s="89"/>
      <c r="AA181" s="89"/>
      <c r="AB181" s="84"/>
    </row>
    <row r="182" spans="1:28" s="83" customFormat="1">
      <c r="B182" s="88"/>
      <c r="C182" s="89"/>
      <c r="D182" s="89"/>
      <c r="E182" s="84"/>
      <c r="M182" s="88"/>
      <c r="N182" s="89"/>
      <c r="O182" s="89"/>
      <c r="P182" s="84"/>
      <c r="S182" s="88"/>
      <c r="T182" s="89"/>
      <c r="U182" s="89"/>
      <c r="V182" s="84"/>
      <c r="Y182" s="88"/>
      <c r="Z182" s="89"/>
      <c r="AA182" s="89"/>
      <c r="AB182" s="84"/>
    </row>
    <row r="183" spans="1:28" s="83" customFormat="1" ht="13.5" thickBot="1">
      <c r="B183" s="88"/>
      <c r="C183" s="89"/>
      <c r="D183" s="89"/>
      <c r="E183" s="84"/>
      <c r="M183" s="88"/>
      <c r="N183" s="89"/>
      <c r="O183" s="89"/>
      <c r="P183" s="84"/>
      <c r="S183" s="88"/>
      <c r="T183" s="89"/>
      <c r="U183" s="89"/>
      <c r="V183" s="84"/>
      <c r="Y183" s="88"/>
      <c r="Z183" s="89"/>
      <c r="AA183" s="89"/>
      <c r="AB183" s="84"/>
    </row>
    <row r="184" spans="1:28" s="83" customFormat="1" ht="12.75" customHeight="1">
      <c r="A184" s="24">
        <v>7</v>
      </c>
      <c r="B184" s="25"/>
      <c r="C184" s="514" t="s">
        <v>138</v>
      </c>
      <c r="D184" s="514" t="s">
        <v>27</v>
      </c>
      <c r="E184" s="516" t="s">
        <v>13</v>
      </c>
      <c r="L184" s="24">
        <v>7</v>
      </c>
      <c r="M184" s="25"/>
      <c r="N184" s="514" t="s">
        <v>138</v>
      </c>
      <c r="O184" s="514" t="s">
        <v>27</v>
      </c>
      <c r="P184" s="516" t="s">
        <v>13</v>
      </c>
      <c r="R184" s="24">
        <v>7</v>
      </c>
      <c r="S184" s="25"/>
      <c r="T184" s="514" t="s">
        <v>138</v>
      </c>
      <c r="U184" s="514" t="s">
        <v>27</v>
      </c>
      <c r="V184" s="516" t="s">
        <v>13</v>
      </c>
      <c r="X184" s="24">
        <v>7</v>
      </c>
      <c r="Y184" s="25"/>
      <c r="Z184" s="514" t="s">
        <v>138</v>
      </c>
      <c r="AA184" s="514" t="s">
        <v>27</v>
      </c>
      <c r="AB184" s="516" t="s">
        <v>13</v>
      </c>
    </row>
    <row r="185" spans="1:28" s="83" customFormat="1" ht="63.75">
      <c r="A185" s="26" t="s">
        <v>7</v>
      </c>
      <c r="B185" s="50" t="str">
        <f>+"מספר אסמכתא "&amp;B9&amp;"         חזרה לטבלה "</f>
        <v xml:space="preserve">מספר אסמכתא          חזרה לטבלה </v>
      </c>
      <c r="C185" s="515"/>
      <c r="D185" s="515"/>
      <c r="E185" s="517"/>
      <c r="L185" s="26" t="s">
        <v>19</v>
      </c>
      <c r="M185" s="50" t="str">
        <f>+"מספר אסמכתא "&amp;B9&amp;"         חזרה לטבלה "</f>
        <v xml:space="preserve">מספר אסמכתא          חזרה לטבלה </v>
      </c>
      <c r="N185" s="515"/>
      <c r="O185" s="515"/>
      <c r="P185" s="517"/>
      <c r="R185" s="26" t="s">
        <v>19</v>
      </c>
      <c r="S185" s="50" t="str">
        <f>+"מספר אסמכתא "&amp;B9&amp;"         חזרה לטבלה "</f>
        <v xml:space="preserve">מספר אסמכתא          חזרה לטבלה </v>
      </c>
      <c r="T185" s="515"/>
      <c r="U185" s="515"/>
      <c r="V185" s="517"/>
      <c r="X185" s="26" t="s">
        <v>19</v>
      </c>
      <c r="Y185" s="50" t="str">
        <f>+"מספר אסמכתא "&amp;B9&amp;"         חזרה לטבלה "</f>
        <v xml:space="preserve">מספר אסמכתא          חזרה לטבלה </v>
      </c>
      <c r="Z185" s="515"/>
      <c r="AA185" s="515"/>
      <c r="AB185" s="517"/>
    </row>
    <row r="186" spans="1:28" s="83" customFormat="1">
      <c r="A186" s="30">
        <v>1</v>
      </c>
      <c r="B186" s="118"/>
      <c r="C186" s="119"/>
      <c r="D186" s="119"/>
      <c r="E186" s="120"/>
      <c r="L186" s="30">
        <v>12</v>
      </c>
      <c r="M186" s="118"/>
      <c r="N186" s="119"/>
      <c r="O186" s="119"/>
      <c r="P186" s="120"/>
      <c r="R186" s="30">
        <v>23</v>
      </c>
      <c r="S186" s="118"/>
      <c r="T186" s="119"/>
      <c r="U186" s="119"/>
      <c r="V186" s="120"/>
      <c r="X186" s="30">
        <v>34</v>
      </c>
      <c r="Y186" s="118"/>
      <c r="Z186" s="119"/>
      <c r="AA186" s="119"/>
      <c r="AB186" s="120"/>
    </row>
    <row r="187" spans="1:28" s="83" customFormat="1">
      <c r="A187" s="30">
        <v>2</v>
      </c>
      <c r="B187" s="118"/>
      <c r="C187" s="119"/>
      <c r="D187" s="119"/>
      <c r="E187" s="120"/>
      <c r="L187" s="30">
        <v>13</v>
      </c>
      <c r="M187" s="118"/>
      <c r="N187" s="119"/>
      <c r="O187" s="119"/>
      <c r="P187" s="120"/>
      <c r="R187" s="30">
        <v>24</v>
      </c>
      <c r="S187" s="118"/>
      <c r="T187" s="119"/>
      <c r="U187" s="119"/>
      <c r="V187" s="120"/>
      <c r="X187" s="30">
        <v>35</v>
      </c>
      <c r="Y187" s="118"/>
      <c r="Z187" s="119"/>
      <c r="AA187" s="119"/>
      <c r="AB187" s="120"/>
    </row>
    <row r="188" spans="1:28" s="83" customFormat="1">
      <c r="A188" s="30">
        <v>3</v>
      </c>
      <c r="B188" s="118"/>
      <c r="C188" s="119"/>
      <c r="D188" s="119"/>
      <c r="E188" s="120"/>
      <c r="L188" s="30">
        <v>14</v>
      </c>
      <c r="M188" s="118"/>
      <c r="N188" s="119"/>
      <c r="O188" s="119"/>
      <c r="P188" s="120"/>
      <c r="R188" s="30">
        <v>25</v>
      </c>
      <c r="S188" s="118"/>
      <c r="T188" s="119"/>
      <c r="U188" s="119"/>
      <c r="V188" s="120"/>
      <c r="X188" s="30">
        <v>36</v>
      </c>
      <c r="Y188" s="118"/>
      <c r="Z188" s="119"/>
      <c r="AA188" s="119"/>
      <c r="AB188" s="120"/>
    </row>
    <row r="189" spans="1:28" s="83" customFormat="1">
      <c r="A189" s="30">
        <v>4</v>
      </c>
      <c r="B189" s="118"/>
      <c r="C189" s="119"/>
      <c r="D189" s="119"/>
      <c r="E189" s="120"/>
      <c r="L189" s="30">
        <v>15</v>
      </c>
      <c r="M189" s="118"/>
      <c r="N189" s="119"/>
      <c r="O189" s="119"/>
      <c r="P189" s="120"/>
      <c r="R189" s="30">
        <v>26</v>
      </c>
      <c r="S189" s="118"/>
      <c r="T189" s="119"/>
      <c r="U189" s="119"/>
      <c r="V189" s="120"/>
      <c r="X189" s="30">
        <v>37</v>
      </c>
      <c r="Y189" s="118"/>
      <c r="Z189" s="119"/>
      <c r="AA189" s="119"/>
      <c r="AB189" s="120"/>
    </row>
    <row r="190" spans="1:28" s="83" customFormat="1">
      <c r="A190" s="30">
        <v>5</v>
      </c>
      <c r="B190" s="118"/>
      <c r="C190" s="119"/>
      <c r="D190" s="119"/>
      <c r="E190" s="120"/>
      <c r="L190" s="30">
        <v>16</v>
      </c>
      <c r="M190" s="118"/>
      <c r="N190" s="119"/>
      <c r="O190" s="119"/>
      <c r="P190" s="120"/>
      <c r="R190" s="30">
        <v>27</v>
      </c>
      <c r="S190" s="118"/>
      <c r="T190" s="119"/>
      <c r="U190" s="119"/>
      <c r="V190" s="120"/>
      <c r="X190" s="30">
        <v>38</v>
      </c>
      <c r="Y190" s="118"/>
      <c r="Z190" s="119"/>
      <c r="AA190" s="119"/>
      <c r="AB190" s="120"/>
    </row>
    <row r="191" spans="1:28" s="83" customFormat="1">
      <c r="A191" s="30">
        <v>6</v>
      </c>
      <c r="B191" s="118"/>
      <c r="C191" s="119"/>
      <c r="D191" s="119"/>
      <c r="E191" s="120"/>
      <c r="L191" s="30">
        <v>17</v>
      </c>
      <c r="M191" s="118"/>
      <c r="N191" s="119"/>
      <c r="O191" s="119"/>
      <c r="P191" s="120"/>
      <c r="R191" s="30">
        <v>28</v>
      </c>
      <c r="S191" s="118"/>
      <c r="T191" s="119"/>
      <c r="U191" s="119"/>
      <c r="V191" s="120"/>
      <c r="X191" s="30">
        <v>39</v>
      </c>
      <c r="Y191" s="118"/>
      <c r="Z191" s="119"/>
      <c r="AA191" s="119"/>
      <c r="AB191" s="120"/>
    </row>
    <row r="192" spans="1:28" s="83" customFormat="1">
      <c r="A192" s="30">
        <v>7</v>
      </c>
      <c r="B192" s="118"/>
      <c r="C192" s="119"/>
      <c r="D192" s="119"/>
      <c r="E192" s="120"/>
      <c r="L192" s="30">
        <v>18</v>
      </c>
      <c r="M192" s="118"/>
      <c r="N192" s="119"/>
      <c r="O192" s="119"/>
      <c r="P192" s="120"/>
      <c r="R192" s="30">
        <v>29</v>
      </c>
      <c r="S192" s="118"/>
      <c r="T192" s="119"/>
      <c r="U192" s="119"/>
      <c r="V192" s="120"/>
      <c r="X192" s="30">
        <v>40</v>
      </c>
      <c r="Y192" s="118"/>
      <c r="Z192" s="119"/>
      <c r="AA192" s="119"/>
      <c r="AB192" s="120"/>
    </row>
    <row r="193" spans="1:28" s="83" customFormat="1">
      <c r="A193" s="30">
        <v>8</v>
      </c>
      <c r="B193" s="118"/>
      <c r="C193" s="119"/>
      <c r="D193" s="119"/>
      <c r="E193" s="120"/>
      <c r="L193" s="30">
        <v>19</v>
      </c>
      <c r="M193" s="118"/>
      <c r="N193" s="119"/>
      <c r="O193" s="119"/>
      <c r="P193" s="120"/>
      <c r="R193" s="30">
        <v>30</v>
      </c>
      <c r="S193" s="118"/>
      <c r="T193" s="119"/>
      <c r="U193" s="119"/>
      <c r="V193" s="120"/>
      <c r="X193" s="30">
        <v>41</v>
      </c>
      <c r="Y193" s="118"/>
      <c r="Z193" s="119"/>
      <c r="AA193" s="119"/>
      <c r="AB193" s="120"/>
    </row>
    <row r="194" spans="1:28" s="83" customFormat="1">
      <c r="A194" s="30">
        <v>9</v>
      </c>
      <c r="B194" s="118"/>
      <c r="C194" s="119"/>
      <c r="D194" s="119"/>
      <c r="E194" s="120"/>
      <c r="L194" s="30">
        <v>20</v>
      </c>
      <c r="M194" s="118"/>
      <c r="N194" s="119"/>
      <c r="O194" s="119"/>
      <c r="P194" s="120"/>
      <c r="R194" s="30">
        <v>31</v>
      </c>
      <c r="S194" s="118"/>
      <c r="T194" s="119"/>
      <c r="U194" s="119"/>
      <c r="V194" s="120"/>
      <c r="X194" s="30">
        <v>42</v>
      </c>
      <c r="Y194" s="118"/>
      <c r="Z194" s="119"/>
      <c r="AA194" s="119"/>
      <c r="AB194" s="120"/>
    </row>
    <row r="195" spans="1:28" s="83" customFormat="1">
      <c r="A195" s="30">
        <v>10</v>
      </c>
      <c r="B195" s="118"/>
      <c r="C195" s="119"/>
      <c r="D195" s="119"/>
      <c r="E195" s="120"/>
      <c r="L195" s="30">
        <v>21</v>
      </c>
      <c r="M195" s="118"/>
      <c r="N195" s="119"/>
      <c r="O195" s="119"/>
      <c r="P195" s="120"/>
      <c r="R195" s="30">
        <v>32</v>
      </c>
      <c r="S195" s="118"/>
      <c r="T195" s="119"/>
      <c r="U195" s="119"/>
      <c r="V195" s="120"/>
      <c r="X195" s="30">
        <v>43</v>
      </c>
      <c r="Y195" s="118"/>
      <c r="Z195" s="119"/>
      <c r="AA195" s="119"/>
      <c r="AB195" s="120"/>
    </row>
    <row r="196" spans="1:28" s="83" customFormat="1" ht="13.5" thickBot="1">
      <c r="A196" s="30">
        <v>11</v>
      </c>
      <c r="B196" s="118"/>
      <c r="C196" s="119"/>
      <c r="D196" s="119"/>
      <c r="E196" s="120"/>
      <c r="L196" s="30">
        <v>22</v>
      </c>
      <c r="M196" s="118"/>
      <c r="N196" s="119"/>
      <c r="O196" s="119"/>
      <c r="P196" s="120"/>
      <c r="R196" s="30">
        <v>33</v>
      </c>
      <c r="S196" s="118"/>
      <c r="T196" s="119"/>
      <c r="U196" s="119"/>
      <c r="V196" s="120"/>
      <c r="X196" s="31"/>
      <c r="Y196" s="33" t="s">
        <v>3</v>
      </c>
      <c r="Z196" s="34"/>
      <c r="AA196" s="34"/>
      <c r="AB196" s="138">
        <f>SUM(E186:E196)+SUM(P186:P196)+SUM(AB186:AB195)+SUM(V186:V196)</f>
        <v>0</v>
      </c>
    </row>
    <row r="197" spans="1:28" s="83" customFormat="1">
      <c r="B197" s="88"/>
      <c r="C197" s="89"/>
      <c r="D197" s="89"/>
      <c r="E197" s="84"/>
      <c r="M197" s="88"/>
      <c r="N197" s="89"/>
      <c r="O197" s="89"/>
      <c r="P197" s="84"/>
      <c r="S197" s="88"/>
      <c r="T197" s="89"/>
      <c r="U197" s="89"/>
      <c r="V197" s="84"/>
      <c r="Y197" s="88"/>
      <c r="Z197" s="89"/>
      <c r="AA197" s="89"/>
      <c r="AB197" s="84"/>
    </row>
    <row r="198" spans="1:28" s="83" customFormat="1">
      <c r="B198" s="88"/>
      <c r="C198" s="89"/>
      <c r="D198" s="89"/>
      <c r="E198" s="84"/>
      <c r="M198" s="88"/>
      <c r="N198" s="89"/>
      <c r="O198" s="89"/>
      <c r="P198" s="84"/>
      <c r="S198" s="88"/>
      <c r="T198" s="89"/>
      <c r="U198" s="89"/>
      <c r="V198" s="84"/>
      <c r="Y198" s="88"/>
      <c r="Z198" s="89"/>
      <c r="AA198" s="89"/>
      <c r="AB198" s="84"/>
    </row>
    <row r="199" spans="1:28" s="83" customFormat="1">
      <c r="B199" s="88"/>
      <c r="C199" s="89"/>
      <c r="D199" s="89"/>
      <c r="E199" s="84"/>
      <c r="M199" s="88"/>
      <c r="N199" s="89"/>
      <c r="O199" s="89"/>
      <c r="P199" s="84"/>
      <c r="S199" s="88"/>
      <c r="T199" s="89"/>
      <c r="U199" s="89"/>
      <c r="V199" s="84"/>
      <c r="Y199" s="88"/>
      <c r="Z199" s="89"/>
      <c r="AA199" s="89"/>
      <c r="AB199" s="84"/>
    </row>
    <row r="200" spans="1:28" s="83" customFormat="1">
      <c r="B200" s="88"/>
      <c r="C200" s="89"/>
      <c r="D200" s="89"/>
      <c r="E200" s="84"/>
      <c r="M200" s="88"/>
      <c r="N200" s="89"/>
      <c r="O200" s="89"/>
      <c r="P200" s="84"/>
      <c r="S200" s="88"/>
      <c r="T200" s="89"/>
      <c r="U200" s="89"/>
      <c r="V200" s="84"/>
      <c r="Y200" s="88"/>
      <c r="Z200" s="89"/>
      <c r="AA200" s="89"/>
      <c r="AB200" s="84"/>
    </row>
    <row r="201" spans="1:28" s="83" customFormat="1">
      <c r="B201" s="88"/>
      <c r="C201" s="89"/>
      <c r="D201" s="89"/>
      <c r="E201" s="84"/>
      <c r="M201" s="88"/>
      <c r="N201" s="89"/>
      <c r="O201" s="89"/>
      <c r="P201" s="84"/>
      <c r="S201" s="88"/>
      <c r="T201" s="89"/>
      <c r="U201" s="89"/>
      <c r="V201" s="84"/>
      <c r="Y201" s="88"/>
      <c r="Z201" s="89"/>
      <c r="AA201" s="89"/>
      <c r="AB201" s="84"/>
    </row>
    <row r="202" spans="1:28" s="83" customFormat="1">
      <c r="B202" s="88"/>
      <c r="C202" s="89"/>
      <c r="D202" s="89"/>
      <c r="E202" s="84"/>
      <c r="M202" s="88"/>
      <c r="N202" s="89"/>
      <c r="O202" s="89"/>
      <c r="P202" s="84"/>
      <c r="S202" s="88"/>
      <c r="T202" s="89"/>
      <c r="U202" s="89"/>
      <c r="V202" s="84"/>
      <c r="Y202" s="88"/>
      <c r="Z202" s="89"/>
      <c r="AA202" s="89"/>
      <c r="AB202" s="84"/>
    </row>
    <row r="203" spans="1:28" s="83" customFormat="1" ht="13.5" thickBot="1">
      <c r="B203" s="88"/>
      <c r="C203" s="89"/>
      <c r="D203" s="89"/>
      <c r="E203" s="84"/>
      <c r="M203" s="88"/>
      <c r="N203" s="89"/>
      <c r="O203" s="89"/>
      <c r="P203" s="84"/>
      <c r="S203" s="88"/>
      <c r="T203" s="89"/>
      <c r="U203" s="89"/>
      <c r="V203" s="84"/>
      <c r="Y203" s="88"/>
      <c r="Z203" s="89"/>
      <c r="AA203" s="89"/>
      <c r="AB203" s="84"/>
    </row>
    <row r="204" spans="1:28" s="83" customFormat="1" ht="12.75" customHeight="1">
      <c r="A204" s="24">
        <v>8</v>
      </c>
      <c r="B204" s="25"/>
      <c r="C204" s="514" t="s">
        <v>138</v>
      </c>
      <c r="D204" s="514" t="s">
        <v>27</v>
      </c>
      <c r="E204" s="516" t="s">
        <v>13</v>
      </c>
      <c r="L204" s="24">
        <v>8</v>
      </c>
      <c r="M204" s="25"/>
      <c r="N204" s="514" t="s">
        <v>138</v>
      </c>
      <c r="O204" s="514" t="s">
        <v>27</v>
      </c>
      <c r="P204" s="516" t="s">
        <v>13</v>
      </c>
      <c r="R204" s="24">
        <v>8</v>
      </c>
      <c r="S204" s="25"/>
      <c r="T204" s="514" t="s">
        <v>138</v>
      </c>
      <c r="U204" s="514" t="s">
        <v>27</v>
      </c>
      <c r="V204" s="516" t="s">
        <v>13</v>
      </c>
      <c r="X204" s="24">
        <v>8</v>
      </c>
      <c r="Y204" s="25"/>
      <c r="Z204" s="514" t="s">
        <v>138</v>
      </c>
      <c r="AA204" s="514" t="s">
        <v>27</v>
      </c>
      <c r="AB204" s="516" t="s">
        <v>13</v>
      </c>
    </row>
    <row r="205" spans="1:28" s="83" customFormat="1" ht="63.75">
      <c r="A205" s="26" t="s">
        <v>7</v>
      </c>
      <c r="B205" s="50" t="str">
        <f>+"מספר אסמכתא "&amp;B10&amp;"         חזרה לטבלה "</f>
        <v xml:space="preserve">מספר אסמכתא          חזרה לטבלה </v>
      </c>
      <c r="C205" s="515"/>
      <c r="D205" s="515"/>
      <c r="E205" s="517"/>
      <c r="L205" s="26" t="s">
        <v>19</v>
      </c>
      <c r="M205" s="50" t="str">
        <f>+"מספר אסמכתא "&amp;B10&amp;"         חזרה לטבלה "</f>
        <v xml:space="preserve">מספר אסמכתא          חזרה לטבלה </v>
      </c>
      <c r="N205" s="515"/>
      <c r="O205" s="515"/>
      <c r="P205" s="517"/>
      <c r="R205" s="26" t="s">
        <v>19</v>
      </c>
      <c r="S205" s="50" t="str">
        <f>+"מספר אסמכתא "&amp;B10&amp;"         חזרה לטבלה "</f>
        <v xml:space="preserve">מספר אסמכתא          חזרה לטבלה </v>
      </c>
      <c r="T205" s="515"/>
      <c r="U205" s="515"/>
      <c r="V205" s="517"/>
      <c r="X205" s="26" t="s">
        <v>19</v>
      </c>
      <c r="Y205" s="50" t="str">
        <f>+"מספר אסמכתא "&amp;B10&amp;"         חזרה לטבלה "</f>
        <v xml:space="preserve">מספר אסמכתא          חזרה לטבלה </v>
      </c>
      <c r="Z205" s="515"/>
      <c r="AA205" s="515"/>
      <c r="AB205" s="517"/>
    </row>
    <row r="206" spans="1:28" s="83" customFormat="1">
      <c r="A206" s="30">
        <v>1</v>
      </c>
      <c r="B206" s="118"/>
      <c r="C206" s="119"/>
      <c r="D206" s="119"/>
      <c r="E206" s="120"/>
      <c r="L206" s="30">
        <v>12</v>
      </c>
      <c r="M206" s="118"/>
      <c r="N206" s="119"/>
      <c r="O206" s="119"/>
      <c r="P206" s="120"/>
      <c r="R206" s="30">
        <v>23</v>
      </c>
      <c r="S206" s="118"/>
      <c r="T206" s="119"/>
      <c r="U206" s="119"/>
      <c r="V206" s="120"/>
      <c r="X206" s="30">
        <v>34</v>
      </c>
      <c r="Y206" s="118"/>
      <c r="Z206" s="119"/>
      <c r="AA206" s="119"/>
      <c r="AB206" s="120"/>
    </row>
    <row r="207" spans="1:28" s="83" customFormat="1">
      <c r="A207" s="30">
        <v>2</v>
      </c>
      <c r="B207" s="118"/>
      <c r="C207" s="119"/>
      <c r="D207" s="119"/>
      <c r="E207" s="120"/>
      <c r="L207" s="30">
        <v>13</v>
      </c>
      <c r="M207" s="118"/>
      <c r="N207" s="119"/>
      <c r="O207" s="119"/>
      <c r="P207" s="120"/>
      <c r="R207" s="30">
        <v>24</v>
      </c>
      <c r="S207" s="118"/>
      <c r="T207" s="119"/>
      <c r="U207" s="119"/>
      <c r="V207" s="120"/>
      <c r="X207" s="30">
        <v>35</v>
      </c>
      <c r="Y207" s="118"/>
      <c r="Z207" s="119"/>
      <c r="AA207" s="119"/>
      <c r="AB207" s="120"/>
    </row>
    <row r="208" spans="1:28" s="83" customFormat="1">
      <c r="A208" s="30">
        <v>3</v>
      </c>
      <c r="B208" s="118"/>
      <c r="C208" s="119"/>
      <c r="D208" s="119"/>
      <c r="E208" s="120"/>
      <c r="L208" s="30">
        <v>14</v>
      </c>
      <c r="M208" s="118"/>
      <c r="N208" s="119"/>
      <c r="O208" s="119"/>
      <c r="P208" s="120"/>
      <c r="R208" s="30">
        <v>25</v>
      </c>
      <c r="S208" s="118"/>
      <c r="T208" s="119"/>
      <c r="U208" s="119"/>
      <c r="V208" s="120"/>
      <c r="X208" s="30">
        <v>36</v>
      </c>
      <c r="Y208" s="118"/>
      <c r="Z208" s="119"/>
      <c r="AA208" s="119"/>
      <c r="AB208" s="120"/>
    </row>
    <row r="209" spans="1:28" s="83" customFormat="1">
      <c r="A209" s="30">
        <v>4</v>
      </c>
      <c r="B209" s="118"/>
      <c r="C209" s="119"/>
      <c r="D209" s="119"/>
      <c r="E209" s="120"/>
      <c r="L209" s="30">
        <v>15</v>
      </c>
      <c r="M209" s="118"/>
      <c r="N209" s="119"/>
      <c r="O209" s="119"/>
      <c r="P209" s="120"/>
      <c r="R209" s="30">
        <v>26</v>
      </c>
      <c r="S209" s="118"/>
      <c r="T209" s="119"/>
      <c r="U209" s="119"/>
      <c r="V209" s="120"/>
      <c r="X209" s="30">
        <v>37</v>
      </c>
      <c r="Y209" s="118"/>
      <c r="Z209" s="119"/>
      <c r="AA209" s="119"/>
      <c r="AB209" s="120"/>
    </row>
    <row r="210" spans="1:28" s="83" customFormat="1">
      <c r="A210" s="30">
        <v>5</v>
      </c>
      <c r="B210" s="118"/>
      <c r="C210" s="119"/>
      <c r="D210" s="119"/>
      <c r="E210" s="120"/>
      <c r="L210" s="30">
        <v>16</v>
      </c>
      <c r="M210" s="118"/>
      <c r="N210" s="119"/>
      <c r="O210" s="119"/>
      <c r="P210" s="120"/>
      <c r="R210" s="30">
        <v>27</v>
      </c>
      <c r="S210" s="118"/>
      <c r="T210" s="119"/>
      <c r="U210" s="119"/>
      <c r="V210" s="120"/>
      <c r="X210" s="30">
        <v>38</v>
      </c>
      <c r="Y210" s="118"/>
      <c r="Z210" s="119"/>
      <c r="AA210" s="119"/>
      <c r="AB210" s="120"/>
    </row>
    <row r="211" spans="1:28" s="83" customFormat="1">
      <c r="A211" s="30">
        <v>6</v>
      </c>
      <c r="B211" s="118"/>
      <c r="C211" s="119"/>
      <c r="D211" s="119"/>
      <c r="E211" s="120"/>
      <c r="L211" s="30">
        <v>17</v>
      </c>
      <c r="M211" s="118"/>
      <c r="N211" s="119"/>
      <c r="O211" s="119"/>
      <c r="P211" s="120"/>
      <c r="R211" s="30">
        <v>28</v>
      </c>
      <c r="S211" s="118"/>
      <c r="T211" s="119"/>
      <c r="U211" s="119"/>
      <c r="V211" s="120"/>
      <c r="X211" s="30">
        <v>39</v>
      </c>
      <c r="Y211" s="118"/>
      <c r="Z211" s="119"/>
      <c r="AA211" s="119"/>
      <c r="AB211" s="120"/>
    </row>
    <row r="212" spans="1:28" s="83" customFormat="1">
      <c r="A212" s="30">
        <v>7</v>
      </c>
      <c r="B212" s="118"/>
      <c r="C212" s="119"/>
      <c r="D212" s="119"/>
      <c r="E212" s="120"/>
      <c r="L212" s="30">
        <v>18</v>
      </c>
      <c r="M212" s="118"/>
      <c r="N212" s="119"/>
      <c r="O212" s="119"/>
      <c r="P212" s="120"/>
      <c r="R212" s="30">
        <v>29</v>
      </c>
      <c r="S212" s="118"/>
      <c r="T212" s="119"/>
      <c r="U212" s="119"/>
      <c r="V212" s="120"/>
      <c r="X212" s="30">
        <v>40</v>
      </c>
      <c r="Y212" s="118"/>
      <c r="Z212" s="119"/>
      <c r="AA212" s="119"/>
      <c r="AB212" s="120"/>
    </row>
    <row r="213" spans="1:28" s="83" customFormat="1">
      <c r="A213" s="30">
        <v>8</v>
      </c>
      <c r="B213" s="118"/>
      <c r="C213" s="119"/>
      <c r="D213" s="119"/>
      <c r="E213" s="120"/>
      <c r="L213" s="30">
        <v>19</v>
      </c>
      <c r="M213" s="118"/>
      <c r="N213" s="119"/>
      <c r="O213" s="119"/>
      <c r="P213" s="120"/>
      <c r="R213" s="30">
        <v>30</v>
      </c>
      <c r="S213" s="118"/>
      <c r="T213" s="119"/>
      <c r="U213" s="119"/>
      <c r="V213" s="120"/>
      <c r="X213" s="30">
        <v>41</v>
      </c>
      <c r="Y213" s="118"/>
      <c r="Z213" s="119"/>
      <c r="AA213" s="119"/>
      <c r="AB213" s="120"/>
    </row>
    <row r="214" spans="1:28" s="83" customFormat="1">
      <c r="A214" s="30">
        <v>9</v>
      </c>
      <c r="B214" s="118"/>
      <c r="C214" s="119"/>
      <c r="D214" s="119"/>
      <c r="E214" s="120"/>
      <c r="L214" s="30">
        <v>20</v>
      </c>
      <c r="M214" s="118"/>
      <c r="N214" s="119"/>
      <c r="O214" s="119"/>
      <c r="P214" s="120"/>
      <c r="R214" s="30">
        <v>31</v>
      </c>
      <c r="S214" s="118"/>
      <c r="T214" s="119"/>
      <c r="U214" s="119"/>
      <c r="V214" s="120"/>
      <c r="X214" s="30">
        <v>42</v>
      </c>
      <c r="Y214" s="118"/>
      <c r="Z214" s="119"/>
      <c r="AA214" s="119"/>
      <c r="AB214" s="120"/>
    </row>
    <row r="215" spans="1:28" s="83" customFormat="1">
      <c r="A215" s="30">
        <v>10</v>
      </c>
      <c r="B215" s="118"/>
      <c r="C215" s="119"/>
      <c r="D215" s="119"/>
      <c r="E215" s="120"/>
      <c r="L215" s="30">
        <v>21</v>
      </c>
      <c r="M215" s="118"/>
      <c r="N215" s="119"/>
      <c r="O215" s="119"/>
      <c r="P215" s="120"/>
      <c r="R215" s="30">
        <v>32</v>
      </c>
      <c r="S215" s="118"/>
      <c r="T215" s="119"/>
      <c r="U215" s="119"/>
      <c r="V215" s="120"/>
      <c r="X215" s="30">
        <v>43</v>
      </c>
      <c r="Y215" s="118"/>
      <c r="Z215" s="119"/>
      <c r="AA215" s="119"/>
      <c r="AB215" s="120"/>
    </row>
    <row r="216" spans="1:28" s="83" customFormat="1" ht="13.5" thickBot="1">
      <c r="A216" s="30">
        <v>11</v>
      </c>
      <c r="B216" s="118"/>
      <c r="C216" s="119"/>
      <c r="D216" s="119"/>
      <c r="E216" s="120"/>
      <c r="L216" s="30">
        <v>22</v>
      </c>
      <c r="M216" s="118"/>
      <c r="N216" s="119"/>
      <c r="O216" s="119"/>
      <c r="P216" s="120"/>
      <c r="R216" s="30">
        <v>33</v>
      </c>
      <c r="S216" s="118"/>
      <c r="T216" s="119"/>
      <c r="U216" s="119"/>
      <c r="V216" s="120"/>
      <c r="X216" s="31"/>
      <c r="Y216" s="33" t="s">
        <v>3</v>
      </c>
      <c r="Z216" s="34"/>
      <c r="AA216" s="34"/>
      <c r="AB216" s="138">
        <f>SUM(E206:E216)+SUM(P206:P216)+SUM(AB206:AB215)+SUM(V206:V216)</f>
        <v>0</v>
      </c>
    </row>
    <row r="217" spans="1:28" s="83" customFormat="1">
      <c r="B217" s="88"/>
      <c r="C217" s="89"/>
      <c r="D217" s="89"/>
      <c r="E217" s="84"/>
      <c r="M217" s="88"/>
      <c r="N217" s="89"/>
      <c r="O217" s="89"/>
      <c r="P217" s="84"/>
      <c r="S217" s="88"/>
      <c r="T217" s="89"/>
      <c r="U217" s="89"/>
      <c r="V217" s="84"/>
      <c r="Y217" s="88"/>
      <c r="Z217" s="89"/>
      <c r="AA217" s="89"/>
      <c r="AB217" s="84"/>
    </row>
    <row r="218" spans="1:28" s="83" customFormat="1">
      <c r="B218" s="88"/>
      <c r="C218" s="89"/>
      <c r="D218" s="89"/>
      <c r="E218" s="84"/>
      <c r="M218" s="88"/>
      <c r="N218" s="89"/>
      <c r="O218" s="89"/>
      <c r="P218" s="84"/>
      <c r="S218" s="88"/>
      <c r="T218" s="89"/>
      <c r="U218" s="89"/>
      <c r="V218" s="84"/>
      <c r="Y218" s="88"/>
      <c r="Z218" s="89"/>
      <c r="AA218" s="89"/>
      <c r="AB218" s="84"/>
    </row>
    <row r="219" spans="1:28" s="83" customFormat="1">
      <c r="B219" s="88"/>
      <c r="C219" s="89"/>
      <c r="D219" s="89"/>
      <c r="E219" s="84"/>
      <c r="M219" s="88"/>
      <c r="N219" s="89"/>
      <c r="O219" s="89"/>
      <c r="P219" s="84"/>
      <c r="S219" s="88"/>
      <c r="T219" s="89"/>
      <c r="U219" s="89"/>
      <c r="V219" s="84"/>
      <c r="Y219" s="88"/>
      <c r="Z219" s="89"/>
      <c r="AA219" s="89"/>
      <c r="AB219" s="84"/>
    </row>
    <row r="220" spans="1:28" s="83" customFormat="1">
      <c r="B220" s="88"/>
      <c r="C220" s="89"/>
      <c r="D220" s="89"/>
      <c r="E220" s="84"/>
      <c r="M220" s="88"/>
      <c r="N220" s="89"/>
      <c r="O220" s="89"/>
      <c r="P220" s="84"/>
      <c r="S220" s="88"/>
      <c r="T220" s="89"/>
      <c r="U220" s="89"/>
      <c r="V220" s="84"/>
      <c r="Y220" s="88"/>
      <c r="Z220" s="89"/>
      <c r="AA220" s="89"/>
      <c r="AB220" s="84"/>
    </row>
    <row r="221" spans="1:28" s="83" customFormat="1">
      <c r="B221" s="88"/>
      <c r="C221" s="89"/>
      <c r="D221" s="89"/>
      <c r="E221" s="84"/>
      <c r="M221" s="88"/>
      <c r="N221" s="89"/>
      <c r="O221" s="89"/>
      <c r="P221" s="84"/>
      <c r="S221" s="88"/>
      <c r="T221" s="89"/>
      <c r="U221" s="89"/>
      <c r="V221" s="84"/>
      <c r="Y221" s="88"/>
      <c r="Z221" s="89"/>
      <c r="AA221" s="89"/>
      <c r="AB221" s="84"/>
    </row>
    <row r="222" spans="1:28" s="83" customFormat="1">
      <c r="B222" s="88"/>
      <c r="C222" s="89"/>
      <c r="D222" s="89"/>
      <c r="E222" s="84"/>
      <c r="M222" s="88"/>
      <c r="N222" s="89"/>
      <c r="O222" s="89"/>
      <c r="P222" s="84"/>
      <c r="S222" s="88"/>
      <c r="T222" s="89"/>
      <c r="U222" s="89"/>
      <c r="V222" s="84"/>
      <c r="Y222" s="88"/>
      <c r="Z222" s="89"/>
      <c r="AA222" s="89"/>
      <c r="AB222" s="84"/>
    </row>
    <row r="223" spans="1:28" s="83" customFormat="1" ht="13.5" thickBot="1">
      <c r="B223" s="88"/>
      <c r="C223" s="89"/>
      <c r="D223" s="89"/>
      <c r="E223" s="84"/>
      <c r="M223" s="88"/>
      <c r="N223" s="89"/>
      <c r="O223" s="89"/>
      <c r="P223" s="84"/>
      <c r="S223" s="88"/>
      <c r="T223" s="89"/>
      <c r="U223" s="89"/>
      <c r="V223" s="84"/>
      <c r="Y223" s="88"/>
      <c r="Z223" s="89"/>
      <c r="AA223" s="89"/>
      <c r="AB223" s="84"/>
    </row>
    <row r="224" spans="1:28" s="83" customFormat="1" ht="12.75" customHeight="1">
      <c r="A224" s="24">
        <v>9</v>
      </c>
      <c r="B224" s="25"/>
      <c r="C224" s="514" t="s">
        <v>138</v>
      </c>
      <c r="D224" s="514" t="s">
        <v>27</v>
      </c>
      <c r="E224" s="516" t="s">
        <v>13</v>
      </c>
      <c r="L224" s="24">
        <v>9</v>
      </c>
      <c r="M224" s="25"/>
      <c r="N224" s="514" t="s">
        <v>138</v>
      </c>
      <c r="O224" s="514" t="s">
        <v>27</v>
      </c>
      <c r="P224" s="516" t="s">
        <v>13</v>
      </c>
      <c r="R224" s="24">
        <v>9</v>
      </c>
      <c r="S224" s="25"/>
      <c r="T224" s="514" t="s">
        <v>138</v>
      </c>
      <c r="U224" s="514" t="s">
        <v>27</v>
      </c>
      <c r="V224" s="331" t="s">
        <v>13</v>
      </c>
      <c r="X224" s="24">
        <v>9</v>
      </c>
      <c r="Y224" s="25"/>
      <c r="Z224" s="514" t="s">
        <v>138</v>
      </c>
      <c r="AA224" s="514" t="s">
        <v>27</v>
      </c>
      <c r="AB224" s="516" t="s">
        <v>13</v>
      </c>
    </row>
    <row r="225" spans="1:28" s="83" customFormat="1" ht="63.75">
      <c r="A225" s="26" t="s">
        <v>7</v>
      </c>
      <c r="B225" s="50" t="str">
        <f>+"מספר אסמכתא "&amp;B11&amp;"         חזרה לטבלה "</f>
        <v xml:space="preserve">מספר אסמכתא          חזרה לטבלה </v>
      </c>
      <c r="C225" s="515"/>
      <c r="D225" s="515"/>
      <c r="E225" s="517"/>
      <c r="L225" s="26" t="s">
        <v>19</v>
      </c>
      <c r="M225" s="50" t="str">
        <f>+"מספר אסמכתא "&amp;B11&amp;"         חזרה לטבלה "</f>
        <v xml:space="preserve">מספר אסמכתא          חזרה לטבלה </v>
      </c>
      <c r="N225" s="515"/>
      <c r="O225" s="515"/>
      <c r="P225" s="517"/>
      <c r="R225" s="26" t="s">
        <v>19</v>
      </c>
      <c r="S225" s="50" t="str">
        <f>+"מספר אסמכתא "&amp;B11&amp;"         חזרה לטבלה "</f>
        <v xml:space="preserve">מספר אסמכתא          חזרה לטבלה </v>
      </c>
      <c r="T225" s="515"/>
      <c r="U225" s="515"/>
      <c r="V225" s="134"/>
      <c r="X225" s="26" t="s">
        <v>19</v>
      </c>
      <c r="Y225" s="50" t="str">
        <f>+"מספר אסמכתא "&amp;B11&amp;"         חזרה לטבלה "</f>
        <v xml:space="preserve">מספר אסמכתא          חזרה לטבלה </v>
      </c>
      <c r="Z225" s="515"/>
      <c r="AA225" s="515"/>
      <c r="AB225" s="517"/>
    </row>
    <row r="226" spans="1:28" s="83" customFormat="1">
      <c r="A226" s="30">
        <v>1</v>
      </c>
      <c r="B226" s="118"/>
      <c r="C226" s="119"/>
      <c r="D226" s="119"/>
      <c r="E226" s="120"/>
      <c r="L226" s="30">
        <v>12</v>
      </c>
      <c r="M226" s="118"/>
      <c r="N226" s="119"/>
      <c r="O226" s="119"/>
      <c r="P226" s="120"/>
      <c r="R226" s="30">
        <v>23</v>
      </c>
      <c r="S226" s="118"/>
      <c r="T226" s="119"/>
      <c r="U226" s="119"/>
      <c r="V226" s="120"/>
      <c r="X226" s="30">
        <v>34</v>
      </c>
      <c r="Y226" s="118"/>
      <c r="Z226" s="119"/>
      <c r="AA226" s="119"/>
      <c r="AB226" s="120"/>
    </row>
    <row r="227" spans="1:28" s="83" customFormat="1">
      <c r="A227" s="30">
        <v>2</v>
      </c>
      <c r="B227" s="118"/>
      <c r="C227" s="119"/>
      <c r="D227" s="119"/>
      <c r="E227" s="120"/>
      <c r="L227" s="30">
        <v>13</v>
      </c>
      <c r="M227" s="118"/>
      <c r="N227" s="119"/>
      <c r="O227" s="119"/>
      <c r="P227" s="120"/>
      <c r="R227" s="30">
        <v>24</v>
      </c>
      <c r="S227" s="118"/>
      <c r="T227" s="119"/>
      <c r="U227" s="119"/>
      <c r="V227" s="120"/>
      <c r="X227" s="30">
        <v>35</v>
      </c>
      <c r="Y227" s="118"/>
      <c r="Z227" s="119"/>
      <c r="AA227" s="119"/>
      <c r="AB227" s="120"/>
    </row>
    <row r="228" spans="1:28" s="83" customFormat="1">
      <c r="A228" s="30">
        <v>3</v>
      </c>
      <c r="B228" s="118"/>
      <c r="C228" s="119"/>
      <c r="D228" s="119"/>
      <c r="E228" s="120"/>
      <c r="L228" s="30">
        <v>14</v>
      </c>
      <c r="M228" s="118"/>
      <c r="N228" s="119"/>
      <c r="O228" s="119"/>
      <c r="P228" s="120"/>
      <c r="R228" s="30">
        <v>25</v>
      </c>
      <c r="S228" s="118"/>
      <c r="T228" s="119"/>
      <c r="U228" s="119"/>
      <c r="V228" s="120"/>
      <c r="X228" s="30">
        <v>36</v>
      </c>
      <c r="Y228" s="118"/>
      <c r="Z228" s="119"/>
      <c r="AA228" s="119"/>
      <c r="AB228" s="120"/>
    </row>
    <row r="229" spans="1:28" s="83" customFormat="1">
      <c r="A229" s="30">
        <v>4</v>
      </c>
      <c r="B229" s="118"/>
      <c r="C229" s="119"/>
      <c r="D229" s="119"/>
      <c r="E229" s="120"/>
      <c r="L229" s="30">
        <v>15</v>
      </c>
      <c r="M229" s="118"/>
      <c r="N229" s="119"/>
      <c r="O229" s="119"/>
      <c r="P229" s="120"/>
      <c r="R229" s="30">
        <v>26</v>
      </c>
      <c r="S229" s="118"/>
      <c r="T229" s="119"/>
      <c r="U229" s="119"/>
      <c r="V229" s="120"/>
      <c r="X229" s="30">
        <v>37</v>
      </c>
      <c r="Y229" s="118"/>
      <c r="Z229" s="119"/>
      <c r="AA229" s="119"/>
      <c r="AB229" s="120"/>
    </row>
    <row r="230" spans="1:28" s="83" customFormat="1">
      <c r="A230" s="30">
        <v>5</v>
      </c>
      <c r="B230" s="118"/>
      <c r="C230" s="119"/>
      <c r="D230" s="119"/>
      <c r="E230" s="120"/>
      <c r="L230" s="30">
        <v>16</v>
      </c>
      <c r="M230" s="118"/>
      <c r="N230" s="119"/>
      <c r="O230" s="119"/>
      <c r="P230" s="120"/>
      <c r="R230" s="30">
        <v>27</v>
      </c>
      <c r="S230" s="118"/>
      <c r="T230" s="119"/>
      <c r="U230" s="119"/>
      <c r="V230" s="120"/>
      <c r="X230" s="30">
        <v>38</v>
      </c>
      <c r="Y230" s="118"/>
      <c r="Z230" s="119"/>
      <c r="AA230" s="119"/>
      <c r="AB230" s="120"/>
    </row>
    <row r="231" spans="1:28" s="83" customFormat="1">
      <c r="A231" s="30">
        <v>6</v>
      </c>
      <c r="B231" s="118"/>
      <c r="C231" s="119"/>
      <c r="D231" s="119"/>
      <c r="E231" s="120"/>
      <c r="L231" s="30">
        <v>17</v>
      </c>
      <c r="M231" s="118"/>
      <c r="N231" s="119"/>
      <c r="O231" s="119"/>
      <c r="P231" s="120"/>
      <c r="R231" s="30">
        <v>28</v>
      </c>
      <c r="S231" s="118"/>
      <c r="T231" s="119"/>
      <c r="U231" s="119"/>
      <c r="V231" s="120"/>
      <c r="X231" s="30">
        <v>39</v>
      </c>
      <c r="Y231" s="118"/>
      <c r="Z231" s="119"/>
      <c r="AA231" s="119"/>
      <c r="AB231" s="120"/>
    </row>
    <row r="232" spans="1:28" s="83" customFormat="1">
      <c r="A232" s="30">
        <v>7</v>
      </c>
      <c r="B232" s="118"/>
      <c r="C232" s="119"/>
      <c r="D232" s="119"/>
      <c r="E232" s="120"/>
      <c r="L232" s="30">
        <v>18</v>
      </c>
      <c r="M232" s="118"/>
      <c r="N232" s="119"/>
      <c r="O232" s="119"/>
      <c r="P232" s="120"/>
      <c r="R232" s="30">
        <v>29</v>
      </c>
      <c r="S232" s="118"/>
      <c r="T232" s="119"/>
      <c r="U232" s="119"/>
      <c r="V232" s="120"/>
      <c r="X232" s="30">
        <v>40</v>
      </c>
      <c r="Y232" s="118"/>
      <c r="Z232" s="119"/>
      <c r="AA232" s="119"/>
      <c r="AB232" s="120"/>
    </row>
    <row r="233" spans="1:28" s="83" customFormat="1">
      <c r="A233" s="30">
        <v>8</v>
      </c>
      <c r="B233" s="118"/>
      <c r="C233" s="119"/>
      <c r="D233" s="119"/>
      <c r="E233" s="120"/>
      <c r="L233" s="30">
        <v>19</v>
      </c>
      <c r="M233" s="118"/>
      <c r="N233" s="119"/>
      <c r="O233" s="119"/>
      <c r="P233" s="120"/>
      <c r="R233" s="30">
        <v>30</v>
      </c>
      <c r="S233" s="118"/>
      <c r="T233" s="119"/>
      <c r="U233" s="119"/>
      <c r="V233" s="120"/>
      <c r="X233" s="30">
        <v>41</v>
      </c>
      <c r="Y233" s="118"/>
      <c r="Z233" s="119"/>
      <c r="AA233" s="119"/>
      <c r="AB233" s="120"/>
    </row>
    <row r="234" spans="1:28" s="83" customFormat="1">
      <c r="A234" s="30">
        <v>9</v>
      </c>
      <c r="B234" s="118"/>
      <c r="C234" s="119"/>
      <c r="D234" s="119"/>
      <c r="E234" s="120"/>
      <c r="L234" s="30">
        <v>20</v>
      </c>
      <c r="M234" s="118"/>
      <c r="N234" s="119"/>
      <c r="O234" s="119"/>
      <c r="P234" s="120"/>
      <c r="R234" s="30">
        <v>31</v>
      </c>
      <c r="S234" s="118"/>
      <c r="T234" s="119"/>
      <c r="U234" s="119"/>
      <c r="V234" s="120"/>
      <c r="X234" s="30">
        <v>42</v>
      </c>
      <c r="Y234" s="118"/>
      <c r="Z234" s="119"/>
      <c r="AA234" s="119"/>
      <c r="AB234" s="120"/>
    </row>
    <row r="235" spans="1:28" s="83" customFormat="1">
      <c r="A235" s="30">
        <v>10</v>
      </c>
      <c r="B235" s="118"/>
      <c r="C235" s="119"/>
      <c r="D235" s="119"/>
      <c r="E235" s="120"/>
      <c r="L235" s="30">
        <v>21</v>
      </c>
      <c r="M235" s="118"/>
      <c r="N235" s="119"/>
      <c r="O235" s="119"/>
      <c r="P235" s="120"/>
      <c r="R235" s="30">
        <v>32</v>
      </c>
      <c r="S235" s="118"/>
      <c r="T235" s="119"/>
      <c r="U235" s="119"/>
      <c r="V235" s="120"/>
      <c r="X235" s="30">
        <v>43</v>
      </c>
      <c r="Y235" s="118"/>
      <c r="Z235" s="119"/>
      <c r="AA235" s="119"/>
      <c r="AB235" s="120"/>
    </row>
    <row r="236" spans="1:28" s="83" customFormat="1" ht="13.5" thickBot="1">
      <c r="A236" s="30">
        <v>11</v>
      </c>
      <c r="B236" s="118"/>
      <c r="C236" s="119"/>
      <c r="D236" s="119"/>
      <c r="E236" s="120"/>
      <c r="L236" s="30">
        <v>22</v>
      </c>
      <c r="M236" s="118"/>
      <c r="N236" s="119"/>
      <c r="O236" s="119"/>
      <c r="P236" s="120"/>
      <c r="R236" s="30">
        <v>33</v>
      </c>
      <c r="S236" s="118"/>
      <c r="T236" s="119"/>
      <c r="U236" s="119"/>
      <c r="V236" s="120"/>
      <c r="X236" s="31"/>
      <c r="Y236" s="33" t="s">
        <v>3</v>
      </c>
      <c r="Z236" s="34"/>
      <c r="AA236" s="34"/>
      <c r="AB236" s="138">
        <f>SUM(E226:E236)+SUM(P226:P236)+SUM(AB226:AB235)+SUM(V226:V236)</f>
        <v>0</v>
      </c>
    </row>
    <row r="237" spans="1:28" s="83" customFormat="1">
      <c r="B237" s="88"/>
      <c r="C237" s="89"/>
      <c r="D237" s="89"/>
      <c r="E237" s="84"/>
      <c r="M237" s="88"/>
      <c r="N237" s="89"/>
      <c r="O237" s="89"/>
      <c r="P237" s="84"/>
      <c r="S237" s="88"/>
      <c r="T237" s="89"/>
      <c r="U237" s="89"/>
      <c r="V237" s="84"/>
      <c r="Y237" s="88"/>
      <c r="Z237" s="89"/>
      <c r="AA237" s="89"/>
      <c r="AB237" s="84"/>
    </row>
    <row r="238" spans="1:28" s="83" customFormat="1">
      <c r="B238" s="88"/>
      <c r="C238" s="89"/>
      <c r="D238" s="89"/>
      <c r="E238" s="84"/>
      <c r="M238" s="88"/>
      <c r="N238" s="89"/>
      <c r="O238" s="89"/>
      <c r="P238" s="84"/>
      <c r="S238" s="88"/>
      <c r="T238" s="89"/>
      <c r="U238" s="89"/>
      <c r="V238" s="84"/>
      <c r="Y238" s="88"/>
      <c r="Z238" s="89"/>
      <c r="AA238" s="89"/>
      <c r="AB238" s="84"/>
    </row>
    <row r="239" spans="1:28" s="83" customFormat="1">
      <c r="B239" s="88"/>
      <c r="C239" s="89"/>
      <c r="D239" s="89"/>
      <c r="E239" s="84"/>
      <c r="M239" s="88"/>
      <c r="N239" s="89"/>
      <c r="O239" s="89"/>
      <c r="P239" s="84"/>
      <c r="S239" s="88"/>
      <c r="T239" s="89"/>
      <c r="U239" s="89"/>
      <c r="V239" s="84"/>
      <c r="Y239" s="88"/>
      <c r="Z239" s="89"/>
      <c r="AA239" s="89"/>
      <c r="AB239" s="84"/>
    </row>
    <row r="240" spans="1:28" s="83" customFormat="1">
      <c r="B240" s="88"/>
      <c r="C240" s="89"/>
      <c r="D240" s="89"/>
      <c r="E240" s="84"/>
      <c r="M240" s="88"/>
      <c r="N240" s="89"/>
      <c r="O240" s="89"/>
      <c r="P240" s="84"/>
      <c r="S240" s="88"/>
      <c r="T240" s="89"/>
      <c r="U240" s="89"/>
      <c r="V240" s="84"/>
      <c r="Y240" s="88"/>
      <c r="Z240" s="89"/>
      <c r="AA240" s="89"/>
      <c r="AB240" s="84"/>
    </row>
    <row r="241" spans="1:28" s="83" customFormat="1">
      <c r="B241" s="88"/>
      <c r="C241" s="89"/>
      <c r="D241" s="89"/>
      <c r="E241" s="84"/>
      <c r="M241" s="88"/>
      <c r="N241" s="89"/>
      <c r="O241" s="89"/>
      <c r="P241" s="84"/>
      <c r="S241" s="88"/>
      <c r="T241" s="89"/>
      <c r="U241" s="89"/>
      <c r="V241" s="84"/>
      <c r="Y241" s="88"/>
      <c r="Z241" s="89"/>
      <c r="AA241" s="89"/>
      <c r="AB241" s="84"/>
    </row>
    <row r="242" spans="1:28" s="83" customFormat="1">
      <c r="B242" s="88"/>
      <c r="C242" s="89"/>
      <c r="D242" s="89"/>
      <c r="E242" s="84"/>
      <c r="M242" s="88"/>
      <c r="N242" s="89"/>
      <c r="O242" s="89"/>
      <c r="P242" s="84"/>
      <c r="S242" s="88"/>
      <c r="T242" s="89"/>
      <c r="U242" s="89"/>
      <c r="V242" s="84"/>
      <c r="Y242" s="88"/>
      <c r="Z242" s="89"/>
      <c r="AA242" s="89"/>
      <c r="AB242" s="84"/>
    </row>
    <row r="243" spans="1:28" s="83" customFormat="1" ht="13.5" thickBot="1">
      <c r="B243" s="88"/>
      <c r="C243" s="89"/>
      <c r="D243" s="89"/>
      <c r="E243" s="84"/>
      <c r="M243" s="88"/>
      <c r="N243" s="89"/>
      <c r="O243" s="89"/>
      <c r="P243" s="84"/>
      <c r="S243" s="88"/>
      <c r="T243" s="89"/>
      <c r="U243" s="89"/>
      <c r="V243" s="84"/>
      <c r="Y243" s="88"/>
      <c r="Z243" s="89"/>
      <c r="AA243" s="89"/>
      <c r="AB243" s="84"/>
    </row>
    <row r="244" spans="1:28" s="83" customFormat="1" ht="12.75" customHeight="1">
      <c r="A244" s="24">
        <v>10</v>
      </c>
      <c r="B244" s="25"/>
      <c r="C244" s="514" t="s">
        <v>138</v>
      </c>
      <c r="D244" s="514" t="s">
        <v>27</v>
      </c>
      <c r="E244" s="516" t="s">
        <v>13</v>
      </c>
      <c r="L244" s="24">
        <v>10</v>
      </c>
      <c r="M244" s="25"/>
      <c r="N244" s="514" t="s">
        <v>138</v>
      </c>
      <c r="O244" s="514" t="s">
        <v>27</v>
      </c>
      <c r="P244" s="516" t="s">
        <v>13</v>
      </c>
      <c r="R244" s="24">
        <v>10</v>
      </c>
      <c r="S244" s="25"/>
      <c r="T244" s="514" t="s">
        <v>138</v>
      </c>
      <c r="U244" s="514" t="s">
        <v>27</v>
      </c>
      <c r="V244" s="516" t="s">
        <v>13</v>
      </c>
      <c r="X244" s="24">
        <v>10</v>
      </c>
      <c r="Y244" s="25"/>
      <c r="Z244" s="514" t="s">
        <v>138</v>
      </c>
      <c r="AA244" s="514" t="s">
        <v>27</v>
      </c>
      <c r="AB244" s="516" t="s">
        <v>13</v>
      </c>
    </row>
    <row r="245" spans="1:28" s="83" customFormat="1" ht="63.75">
      <c r="A245" s="26" t="s">
        <v>7</v>
      </c>
      <c r="B245" s="50" t="str">
        <f>+"מספר אסמכתא "&amp;B12&amp;"         חזרה לטבלה "</f>
        <v xml:space="preserve">מספר אסמכתא          חזרה לטבלה </v>
      </c>
      <c r="C245" s="515"/>
      <c r="D245" s="515"/>
      <c r="E245" s="517"/>
      <c r="L245" s="26" t="s">
        <v>19</v>
      </c>
      <c r="M245" s="50" t="str">
        <f>+"מספר אסמכתא "&amp;B12&amp;"         חזרה לטבלה "</f>
        <v xml:space="preserve">מספר אסמכתא          חזרה לטבלה </v>
      </c>
      <c r="N245" s="515"/>
      <c r="O245" s="515"/>
      <c r="P245" s="517"/>
      <c r="R245" s="26" t="s">
        <v>19</v>
      </c>
      <c r="S245" s="50" t="str">
        <f>+"מספר אסמכתא "&amp;B12&amp;"         חזרה לטבלה "</f>
        <v xml:space="preserve">מספר אסמכתא          חזרה לטבלה </v>
      </c>
      <c r="T245" s="515"/>
      <c r="U245" s="515"/>
      <c r="V245" s="517"/>
      <c r="X245" s="26" t="s">
        <v>19</v>
      </c>
      <c r="Y245" s="50" t="str">
        <f>+"מספר אסמכתא "&amp;B12&amp;"         חזרה לטבלה "</f>
        <v xml:space="preserve">מספר אסמכתא          חזרה לטבלה </v>
      </c>
      <c r="Z245" s="515"/>
      <c r="AA245" s="515"/>
      <c r="AB245" s="517"/>
    </row>
    <row r="246" spans="1:28" s="83" customFormat="1">
      <c r="A246" s="30">
        <v>1</v>
      </c>
      <c r="B246" s="118"/>
      <c r="C246" s="119"/>
      <c r="D246" s="119"/>
      <c r="E246" s="120"/>
      <c r="L246" s="30">
        <v>12</v>
      </c>
      <c r="M246" s="118"/>
      <c r="N246" s="119"/>
      <c r="O246" s="119"/>
      <c r="P246" s="120"/>
      <c r="R246" s="30">
        <v>23</v>
      </c>
      <c r="S246" s="118"/>
      <c r="T246" s="119"/>
      <c r="U246" s="119"/>
      <c r="V246" s="120"/>
      <c r="X246" s="30">
        <v>34</v>
      </c>
      <c r="Y246" s="118"/>
      <c r="Z246" s="119"/>
      <c r="AA246" s="119"/>
      <c r="AB246" s="120"/>
    </row>
    <row r="247" spans="1:28" s="83" customFormat="1">
      <c r="A247" s="30">
        <v>2</v>
      </c>
      <c r="B247" s="118"/>
      <c r="C247" s="119"/>
      <c r="D247" s="119"/>
      <c r="E247" s="120"/>
      <c r="L247" s="30">
        <v>13</v>
      </c>
      <c r="M247" s="118"/>
      <c r="N247" s="119"/>
      <c r="O247" s="119"/>
      <c r="P247" s="120"/>
      <c r="R247" s="30">
        <v>24</v>
      </c>
      <c r="S247" s="118"/>
      <c r="T247" s="119"/>
      <c r="U247" s="119"/>
      <c r="V247" s="120"/>
      <c r="X247" s="30">
        <v>35</v>
      </c>
      <c r="Y247" s="118"/>
      <c r="Z247" s="119"/>
      <c r="AA247" s="119"/>
      <c r="AB247" s="120"/>
    </row>
    <row r="248" spans="1:28" s="83" customFormat="1">
      <c r="A248" s="30">
        <v>3</v>
      </c>
      <c r="B248" s="118"/>
      <c r="C248" s="119"/>
      <c r="D248" s="119"/>
      <c r="E248" s="120"/>
      <c r="L248" s="30">
        <v>14</v>
      </c>
      <c r="M248" s="118"/>
      <c r="N248" s="119"/>
      <c r="O248" s="119"/>
      <c r="P248" s="120"/>
      <c r="R248" s="30">
        <v>25</v>
      </c>
      <c r="S248" s="118"/>
      <c r="T248" s="119"/>
      <c r="U248" s="119"/>
      <c r="V248" s="120"/>
      <c r="X248" s="30">
        <v>36</v>
      </c>
      <c r="Y248" s="118"/>
      <c r="Z248" s="119"/>
      <c r="AA248" s="119"/>
      <c r="AB248" s="120"/>
    </row>
    <row r="249" spans="1:28" s="83" customFormat="1">
      <c r="A249" s="30">
        <v>4</v>
      </c>
      <c r="B249" s="118"/>
      <c r="C249" s="119"/>
      <c r="D249" s="119"/>
      <c r="E249" s="120"/>
      <c r="L249" s="30">
        <v>15</v>
      </c>
      <c r="M249" s="118"/>
      <c r="N249" s="119"/>
      <c r="O249" s="119"/>
      <c r="P249" s="120"/>
      <c r="R249" s="30">
        <v>26</v>
      </c>
      <c r="S249" s="118"/>
      <c r="T249" s="119"/>
      <c r="U249" s="119"/>
      <c r="V249" s="120"/>
      <c r="X249" s="30">
        <v>37</v>
      </c>
      <c r="Y249" s="118"/>
      <c r="Z249" s="119"/>
      <c r="AA249" s="119"/>
      <c r="AB249" s="120"/>
    </row>
    <row r="250" spans="1:28" s="83" customFormat="1">
      <c r="A250" s="30">
        <v>5</v>
      </c>
      <c r="B250" s="118"/>
      <c r="C250" s="119"/>
      <c r="D250" s="119"/>
      <c r="E250" s="120"/>
      <c r="L250" s="30">
        <v>16</v>
      </c>
      <c r="M250" s="118"/>
      <c r="N250" s="119"/>
      <c r="O250" s="119"/>
      <c r="P250" s="120"/>
      <c r="R250" s="30">
        <v>27</v>
      </c>
      <c r="S250" s="118"/>
      <c r="T250" s="119"/>
      <c r="U250" s="119"/>
      <c r="V250" s="120"/>
      <c r="X250" s="30">
        <v>38</v>
      </c>
      <c r="Y250" s="118"/>
      <c r="Z250" s="119"/>
      <c r="AA250" s="119"/>
      <c r="AB250" s="120"/>
    </row>
    <row r="251" spans="1:28" s="83" customFormat="1">
      <c r="A251" s="30">
        <v>6</v>
      </c>
      <c r="B251" s="118"/>
      <c r="C251" s="119"/>
      <c r="D251" s="119"/>
      <c r="E251" s="120"/>
      <c r="L251" s="30">
        <v>17</v>
      </c>
      <c r="M251" s="118"/>
      <c r="N251" s="119"/>
      <c r="O251" s="119"/>
      <c r="P251" s="120"/>
      <c r="R251" s="30">
        <v>28</v>
      </c>
      <c r="S251" s="118"/>
      <c r="T251" s="119"/>
      <c r="U251" s="119"/>
      <c r="V251" s="120"/>
      <c r="X251" s="30">
        <v>39</v>
      </c>
      <c r="Y251" s="118"/>
      <c r="Z251" s="119"/>
      <c r="AA251" s="119"/>
      <c r="AB251" s="120"/>
    </row>
    <row r="252" spans="1:28" s="83" customFormat="1">
      <c r="A252" s="30">
        <v>7</v>
      </c>
      <c r="B252" s="118"/>
      <c r="C252" s="119"/>
      <c r="D252" s="119"/>
      <c r="E252" s="120"/>
      <c r="L252" s="30">
        <v>18</v>
      </c>
      <c r="M252" s="118"/>
      <c r="N252" s="119"/>
      <c r="O252" s="119"/>
      <c r="P252" s="120"/>
      <c r="R252" s="30">
        <v>29</v>
      </c>
      <c r="S252" s="118"/>
      <c r="T252" s="119"/>
      <c r="U252" s="119"/>
      <c r="V252" s="120"/>
      <c r="X252" s="30">
        <v>40</v>
      </c>
      <c r="Y252" s="118"/>
      <c r="Z252" s="119"/>
      <c r="AA252" s="119"/>
      <c r="AB252" s="120"/>
    </row>
    <row r="253" spans="1:28" s="83" customFormat="1">
      <c r="A253" s="30">
        <v>8</v>
      </c>
      <c r="B253" s="118"/>
      <c r="C253" s="119"/>
      <c r="D253" s="119"/>
      <c r="E253" s="120"/>
      <c r="L253" s="30">
        <v>19</v>
      </c>
      <c r="M253" s="118"/>
      <c r="N253" s="119"/>
      <c r="O253" s="119"/>
      <c r="P253" s="120"/>
      <c r="R253" s="30">
        <v>30</v>
      </c>
      <c r="S253" s="118"/>
      <c r="T253" s="119"/>
      <c r="U253" s="119"/>
      <c r="V253" s="120"/>
      <c r="X253" s="30">
        <v>41</v>
      </c>
      <c r="Y253" s="118"/>
      <c r="Z253" s="119"/>
      <c r="AA253" s="119"/>
      <c r="AB253" s="120"/>
    </row>
    <row r="254" spans="1:28" s="83" customFormat="1">
      <c r="A254" s="30">
        <v>9</v>
      </c>
      <c r="B254" s="118"/>
      <c r="C254" s="119"/>
      <c r="D254" s="119"/>
      <c r="E254" s="120"/>
      <c r="L254" s="30">
        <v>20</v>
      </c>
      <c r="M254" s="118"/>
      <c r="N254" s="119"/>
      <c r="O254" s="119"/>
      <c r="P254" s="120"/>
      <c r="R254" s="30">
        <v>31</v>
      </c>
      <c r="S254" s="118"/>
      <c r="T254" s="119"/>
      <c r="U254" s="119"/>
      <c r="V254" s="120"/>
      <c r="X254" s="30">
        <v>42</v>
      </c>
      <c r="Y254" s="118"/>
      <c r="Z254" s="119"/>
      <c r="AA254" s="119"/>
      <c r="AB254" s="120"/>
    </row>
    <row r="255" spans="1:28" s="83" customFormat="1">
      <c r="A255" s="30">
        <v>10</v>
      </c>
      <c r="B255" s="118"/>
      <c r="C255" s="119"/>
      <c r="D255" s="119"/>
      <c r="E255" s="120"/>
      <c r="L255" s="30">
        <v>21</v>
      </c>
      <c r="M255" s="118"/>
      <c r="N255" s="119"/>
      <c r="O255" s="119"/>
      <c r="P255" s="120"/>
      <c r="R255" s="30">
        <v>32</v>
      </c>
      <c r="S255" s="118"/>
      <c r="T255" s="119"/>
      <c r="U255" s="119"/>
      <c r="V255" s="120"/>
      <c r="X255" s="30">
        <v>43</v>
      </c>
      <c r="Y255" s="118"/>
      <c r="Z255" s="119"/>
      <c r="AA255" s="119"/>
      <c r="AB255" s="120"/>
    </row>
    <row r="256" spans="1:28" s="83" customFormat="1" ht="13.5" thickBot="1">
      <c r="A256" s="30">
        <v>11</v>
      </c>
      <c r="B256" s="118"/>
      <c r="C256" s="119"/>
      <c r="D256" s="119"/>
      <c r="E256" s="120"/>
      <c r="L256" s="30">
        <v>22</v>
      </c>
      <c r="M256" s="118"/>
      <c r="N256" s="119"/>
      <c r="O256" s="119"/>
      <c r="P256" s="120"/>
      <c r="R256" s="30">
        <v>33</v>
      </c>
      <c r="S256" s="118"/>
      <c r="T256" s="119"/>
      <c r="U256" s="119"/>
      <c r="V256" s="120"/>
      <c r="X256" s="31"/>
      <c r="Y256" s="33" t="s">
        <v>3</v>
      </c>
      <c r="Z256" s="34"/>
      <c r="AA256" s="34"/>
      <c r="AB256" s="138">
        <f>SUM(E246:E256)+SUM(P246:P256)+SUM(AB246:AB255)+SUM(V246:V256)</f>
        <v>0</v>
      </c>
    </row>
    <row r="257" spans="1:28" s="83" customFormat="1">
      <c r="B257" s="88"/>
      <c r="C257" s="89"/>
      <c r="D257" s="89"/>
      <c r="E257" s="84"/>
      <c r="M257" s="88"/>
      <c r="N257" s="89"/>
      <c r="O257" s="89"/>
      <c r="P257" s="84"/>
      <c r="S257" s="88"/>
      <c r="T257" s="89"/>
      <c r="U257" s="89"/>
      <c r="V257" s="84"/>
      <c r="Y257" s="88"/>
      <c r="Z257" s="89"/>
      <c r="AA257" s="89"/>
      <c r="AB257" s="84"/>
    </row>
    <row r="258" spans="1:28" s="83" customFormat="1">
      <c r="B258" s="88"/>
      <c r="C258" s="89"/>
      <c r="D258" s="89"/>
      <c r="E258" s="84"/>
      <c r="M258" s="88"/>
      <c r="N258" s="89"/>
      <c r="O258" s="89"/>
      <c r="P258" s="84"/>
      <c r="S258" s="88"/>
      <c r="T258" s="89"/>
      <c r="U258" s="89"/>
      <c r="V258" s="84"/>
      <c r="Y258" s="88"/>
      <c r="Z258" s="89"/>
      <c r="AA258" s="89"/>
      <c r="AB258" s="84"/>
    </row>
    <row r="259" spans="1:28" s="83" customFormat="1">
      <c r="B259" s="88"/>
      <c r="C259" s="89"/>
      <c r="D259" s="89"/>
      <c r="E259" s="84"/>
      <c r="M259" s="88"/>
      <c r="N259" s="89"/>
      <c r="O259" s="89"/>
      <c r="P259" s="84"/>
      <c r="S259" s="88"/>
      <c r="T259" s="89"/>
      <c r="U259" s="89"/>
      <c r="V259" s="84"/>
      <c r="Y259" s="88"/>
      <c r="Z259" s="89"/>
      <c r="AA259" s="89"/>
      <c r="AB259" s="84"/>
    </row>
    <row r="260" spans="1:28" s="83" customFormat="1">
      <c r="B260" s="88"/>
      <c r="C260" s="89"/>
      <c r="D260" s="89"/>
      <c r="E260" s="84"/>
      <c r="M260" s="88"/>
      <c r="N260" s="89"/>
      <c r="O260" s="89"/>
      <c r="P260" s="84"/>
      <c r="S260" s="88"/>
      <c r="T260" s="89"/>
      <c r="U260" s="89"/>
      <c r="V260" s="84"/>
      <c r="Y260" s="88"/>
      <c r="Z260" s="89"/>
      <c r="AA260" s="89"/>
      <c r="AB260" s="84"/>
    </row>
    <row r="261" spans="1:28" s="83" customFormat="1">
      <c r="B261" s="88"/>
      <c r="C261" s="89"/>
      <c r="D261" s="89"/>
      <c r="E261" s="84"/>
      <c r="M261" s="88"/>
      <c r="N261" s="89"/>
      <c r="O261" s="89"/>
      <c r="P261" s="84"/>
      <c r="S261" s="88"/>
      <c r="T261" s="89"/>
      <c r="U261" s="89"/>
      <c r="V261" s="84"/>
      <c r="Y261" s="88"/>
      <c r="Z261" s="89"/>
      <c r="AA261" s="89"/>
      <c r="AB261" s="84"/>
    </row>
    <row r="262" spans="1:28" s="83" customFormat="1">
      <c r="B262" s="88"/>
      <c r="C262" s="89"/>
      <c r="D262" s="89"/>
      <c r="E262" s="84"/>
      <c r="M262" s="88"/>
      <c r="N262" s="89"/>
      <c r="O262" s="89"/>
      <c r="P262" s="84"/>
      <c r="S262" s="88"/>
      <c r="T262" s="89"/>
      <c r="U262" s="89"/>
      <c r="V262" s="84"/>
      <c r="Y262" s="88"/>
      <c r="Z262" s="89"/>
      <c r="AA262" s="89"/>
      <c r="AB262" s="84"/>
    </row>
    <row r="263" spans="1:28" s="83" customFormat="1" ht="13.5" thickBot="1">
      <c r="B263" s="88"/>
      <c r="C263" s="89"/>
      <c r="D263" s="89"/>
      <c r="E263" s="84"/>
      <c r="M263" s="88"/>
      <c r="N263" s="89"/>
      <c r="O263" s="89"/>
      <c r="P263" s="84"/>
      <c r="S263" s="88"/>
      <c r="T263" s="89"/>
      <c r="U263" s="89"/>
      <c r="V263" s="84"/>
      <c r="Y263" s="88"/>
      <c r="Z263" s="89"/>
      <c r="AA263" s="89"/>
      <c r="AB263" s="84"/>
    </row>
    <row r="264" spans="1:28" s="83" customFormat="1" ht="12.75" customHeight="1">
      <c r="A264" s="24">
        <v>11</v>
      </c>
      <c r="B264" s="25"/>
      <c r="C264" s="514" t="s">
        <v>138</v>
      </c>
      <c r="D264" s="514" t="s">
        <v>27</v>
      </c>
      <c r="E264" s="516" t="s">
        <v>13</v>
      </c>
      <c r="L264" s="24">
        <v>11</v>
      </c>
      <c r="M264" s="25"/>
      <c r="N264" s="514" t="s">
        <v>138</v>
      </c>
      <c r="O264" s="514" t="s">
        <v>27</v>
      </c>
      <c r="P264" s="516" t="s">
        <v>13</v>
      </c>
      <c r="R264" s="24">
        <v>11</v>
      </c>
      <c r="S264" s="25"/>
      <c r="T264" s="514" t="s">
        <v>138</v>
      </c>
      <c r="U264" s="514" t="s">
        <v>27</v>
      </c>
      <c r="V264" s="516" t="s">
        <v>13</v>
      </c>
      <c r="X264" s="24">
        <v>11</v>
      </c>
      <c r="Y264" s="25"/>
      <c r="Z264" s="514" t="s">
        <v>138</v>
      </c>
      <c r="AA264" s="514" t="s">
        <v>27</v>
      </c>
      <c r="AB264" s="516" t="s">
        <v>13</v>
      </c>
    </row>
    <row r="265" spans="1:28" s="83" customFormat="1" ht="63.75">
      <c r="A265" s="26" t="s">
        <v>7</v>
      </c>
      <c r="B265" s="50" t="str">
        <f>+"מספר אסמכתא "&amp;B13&amp;"         חזרה לטבלה "</f>
        <v xml:space="preserve">מספר אסמכתא          חזרה לטבלה </v>
      </c>
      <c r="C265" s="515"/>
      <c r="D265" s="515"/>
      <c r="E265" s="517"/>
      <c r="L265" s="26" t="s">
        <v>19</v>
      </c>
      <c r="M265" s="50" t="str">
        <f>+"מספר אסמכתא "&amp;B13&amp;"         חזרה לטבלה "</f>
        <v xml:space="preserve">מספר אסמכתא          חזרה לטבלה </v>
      </c>
      <c r="N265" s="515"/>
      <c r="O265" s="515"/>
      <c r="P265" s="517"/>
      <c r="R265" s="26" t="s">
        <v>19</v>
      </c>
      <c r="S265" s="50" t="str">
        <f>+"מספר אסמכתא "&amp;B13&amp;"         חזרה לטבלה "</f>
        <v xml:space="preserve">מספר אסמכתא          חזרה לטבלה </v>
      </c>
      <c r="T265" s="515"/>
      <c r="U265" s="515"/>
      <c r="V265" s="517"/>
      <c r="X265" s="26" t="s">
        <v>19</v>
      </c>
      <c r="Y265" s="50" t="str">
        <f>+"מספר אסמכתא "&amp;B13&amp;"         חזרה לטבלה "</f>
        <v xml:space="preserve">מספר אסמכתא          חזרה לטבלה </v>
      </c>
      <c r="Z265" s="515"/>
      <c r="AA265" s="515"/>
      <c r="AB265" s="517"/>
    </row>
    <row r="266" spans="1:28" s="83" customFormat="1">
      <c r="A266" s="30">
        <v>1</v>
      </c>
      <c r="B266" s="118"/>
      <c r="C266" s="119"/>
      <c r="D266" s="119"/>
      <c r="E266" s="120"/>
      <c r="L266" s="30">
        <v>12</v>
      </c>
      <c r="M266" s="118"/>
      <c r="N266" s="119"/>
      <c r="O266" s="119"/>
      <c r="P266" s="120"/>
      <c r="R266" s="30">
        <v>23</v>
      </c>
      <c r="S266" s="118"/>
      <c r="T266" s="119"/>
      <c r="U266" s="119"/>
      <c r="V266" s="120"/>
      <c r="X266" s="30">
        <v>34</v>
      </c>
      <c r="Y266" s="118"/>
      <c r="Z266" s="119"/>
      <c r="AA266" s="119"/>
      <c r="AB266" s="120"/>
    </row>
    <row r="267" spans="1:28" s="83" customFormat="1">
      <c r="A267" s="30">
        <v>2</v>
      </c>
      <c r="B267" s="118"/>
      <c r="C267" s="119"/>
      <c r="D267" s="119"/>
      <c r="E267" s="120"/>
      <c r="L267" s="30">
        <v>13</v>
      </c>
      <c r="M267" s="118"/>
      <c r="N267" s="119"/>
      <c r="O267" s="119"/>
      <c r="P267" s="120"/>
      <c r="R267" s="30">
        <v>24</v>
      </c>
      <c r="S267" s="118"/>
      <c r="T267" s="119"/>
      <c r="U267" s="119"/>
      <c r="V267" s="120"/>
      <c r="X267" s="30">
        <v>35</v>
      </c>
      <c r="Y267" s="118"/>
      <c r="Z267" s="119"/>
      <c r="AA267" s="119"/>
      <c r="AB267" s="120"/>
    </row>
    <row r="268" spans="1:28" s="83" customFormat="1">
      <c r="A268" s="30">
        <v>3</v>
      </c>
      <c r="B268" s="118"/>
      <c r="C268" s="119"/>
      <c r="D268" s="119"/>
      <c r="E268" s="120"/>
      <c r="L268" s="30">
        <v>14</v>
      </c>
      <c r="M268" s="118"/>
      <c r="N268" s="119"/>
      <c r="O268" s="119"/>
      <c r="P268" s="120"/>
      <c r="R268" s="30">
        <v>25</v>
      </c>
      <c r="S268" s="118"/>
      <c r="T268" s="119"/>
      <c r="U268" s="119"/>
      <c r="V268" s="120"/>
      <c r="X268" s="30">
        <v>36</v>
      </c>
      <c r="Y268" s="118"/>
      <c r="Z268" s="119"/>
      <c r="AA268" s="119"/>
      <c r="AB268" s="120"/>
    </row>
    <row r="269" spans="1:28" s="83" customFormat="1">
      <c r="A269" s="30">
        <v>4</v>
      </c>
      <c r="B269" s="118"/>
      <c r="C269" s="119"/>
      <c r="D269" s="119"/>
      <c r="E269" s="120"/>
      <c r="L269" s="30">
        <v>15</v>
      </c>
      <c r="M269" s="118"/>
      <c r="N269" s="119"/>
      <c r="O269" s="119"/>
      <c r="P269" s="120"/>
      <c r="R269" s="30">
        <v>26</v>
      </c>
      <c r="S269" s="118"/>
      <c r="T269" s="119"/>
      <c r="U269" s="119"/>
      <c r="V269" s="120"/>
      <c r="X269" s="30">
        <v>37</v>
      </c>
      <c r="Y269" s="118"/>
      <c r="Z269" s="119"/>
      <c r="AA269" s="119"/>
      <c r="AB269" s="120"/>
    </row>
    <row r="270" spans="1:28" s="83" customFormat="1">
      <c r="A270" s="30">
        <v>5</v>
      </c>
      <c r="B270" s="118"/>
      <c r="C270" s="119"/>
      <c r="D270" s="119"/>
      <c r="E270" s="120"/>
      <c r="L270" s="30">
        <v>16</v>
      </c>
      <c r="M270" s="118"/>
      <c r="N270" s="119"/>
      <c r="O270" s="119"/>
      <c r="P270" s="120"/>
      <c r="R270" s="30">
        <v>27</v>
      </c>
      <c r="S270" s="118"/>
      <c r="T270" s="119"/>
      <c r="U270" s="119"/>
      <c r="V270" s="120"/>
      <c r="X270" s="30">
        <v>38</v>
      </c>
      <c r="Y270" s="118"/>
      <c r="Z270" s="119"/>
      <c r="AA270" s="119"/>
      <c r="AB270" s="120"/>
    </row>
    <row r="271" spans="1:28" s="83" customFormat="1">
      <c r="A271" s="30">
        <v>6</v>
      </c>
      <c r="B271" s="118"/>
      <c r="C271" s="119"/>
      <c r="D271" s="119"/>
      <c r="E271" s="120"/>
      <c r="L271" s="30">
        <v>17</v>
      </c>
      <c r="M271" s="118"/>
      <c r="N271" s="119"/>
      <c r="O271" s="119"/>
      <c r="P271" s="120"/>
      <c r="R271" s="30">
        <v>28</v>
      </c>
      <c r="S271" s="118"/>
      <c r="T271" s="119"/>
      <c r="U271" s="119"/>
      <c r="V271" s="120"/>
      <c r="X271" s="30">
        <v>39</v>
      </c>
      <c r="Y271" s="118"/>
      <c r="Z271" s="119"/>
      <c r="AA271" s="119"/>
      <c r="AB271" s="120"/>
    </row>
    <row r="272" spans="1:28" s="83" customFormat="1">
      <c r="A272" s="30">
        <v>7</v>
      </c>
      <c r="B272" s="118"/>
      <c r="C272" s="119"/>
      <c r="D272" s="119"/>
      <c r="E272" s="120"/>
      <c r="L272" s="30">
        <v>18</v>
      </c>
      <c r="M272" s="118"/>
      <c r="N272" s="119"/>
      <c r="O272" s="119"/>
      <c r="P272" s="120"/>
      <c r="R272" s="30">
        <v>29</v>
      </c>
      <c r="S272" s="118"/>
      <c r="T272" s="119"/>
      <c r="U272" s="119"/>
      <c r="V272" s="120"/>
      <c r="X272" s="30">
        <v>40</v>
      </c>
      <c r="Y272" s="118"/>
      <c r="Z272" s="119"/>
      <c r="AA272" s="119"/>
      <c r="AB272" s="120"/>
    </row>
    <row r="273" spans="1:28" s="83" customFormat="1">
      <c r="A273" s="30">
        <v>8</v>
      </c>
      <c r="B273" s="118"/>
      <c r="C273" s="119"/>
      <c r="D273" s="119"/>
      <c r="E273" s="120"/>
      <c r="L273" s="30">
        <v>19</v>
      </c>
      <c r="M273" s="118"/>
      <c r="N273" s="119"/>
      <c r="O273" s="119"/>
      <c r="P273" s="120"/>
      <c r="R273" s="30">
        <v>30</v>
      </c>
      <c r="S273" s="118"/>
      <c r="T273" s="119"/>
      <c r="U273" s="119"/>
      <c r="V273" s="120"/>
      <c r="X273" s="30">
        <v>41</v>
      </c>
      <c r="Y273" s="118"/>
      <c r="Z273" s="119"/>
      <c r="AA273" s="119"/>
      <c r="AB273" s="120"/>
    </row>
    <row r="274" spans="1:28" s="83" customFormat="1">
      <c r="A274" s="30">
        <v>9</v>
      </c>
      <c r="B274" s="118"/>
      <c r="C274" s="119"/>
      <c r="D274" s="119"/>
      <c r="E274" s="120"/>
      <c r="L274" s="30">
        <v>20</v>
      </c>
      <c r="M274" s="118"/>
      <c r="N274" s="119"/>
      <c r="O274" s="119"/>
      <c r="P274" s="120"/>
      <c r="R274" s="30">
        <v>31</v>
      </c>
      <c r="S274" s="118"/>
      <c r="T274" s="119"/>
      <c r="U274" s="119"/>
      <c r="V274" s="120"/>
      <c r="X274" s="30">
        <v>42</v>
      </c>
      <c r="Y274" s="118"/>
      <c r="Z274" s="119"/>
      <c r="AA274" s="119"/>
      <c r="AB274" s="120"/>
    </row>
    <row r="275" spans="1:28" s="83" customFormat="1">
      <c r="A275" s="30">
        <v>10</v>
      </c>
      <c r="B275" s="118"/>
      <c r="C275" s="119"/>
      <c r="D275" s="119"/>
      <c r="E275" s="120"/>
      <c r="L275" s="30">
        <v>21</v>
      </c>
      <c r="M275" s="118"/>
      <c r="N275" s="119"/>
      <c r="O275" s="119"/>
      <c r="P275" s="120"/>
      <c r="R275" s="30">
        <v>32</v>
      </c>
      <c r="S275" s="118"/>
      <c r="T275" s="119"/>
      <c r="U275" s="119"/>
      <c r="V275" s="120"/>
      <c r="X275" s="30">
        <v>43</v>
      </c>
      <c r="Y275" s="118"/>
      <c r="Z275" s="119"/>
      <c r="AA275" s="119"/>
      <c r="AB275" s="120"/>
    </row>
    <row r="276" spans="1:28" s="83" customFormat="1" ht="13.5" thickBot="1">
      <c r="A276" s="30">
        <v>11</v>
      </c>
      <c r="B276" s="118"/>
      <c r="C276" s="119"/>
      <c r="D276" s="119"/>
      <c r="E276" s="120"/>
      <c r="L276" s="30">
        <v>22</v>
      </c>
      <c r="M276" s="118"/>
      <c r="N276" s="119"/>
      <c r="O276" s="119"/>
      <c r="P276" s="120"/>
      <c r="R276" s="30">
        <v>33</v>
      </c>
      <c r="S276" s="118"/>
      <c r="T276" s="119"/>
      <c r="U276" s="119"/>
      <c r="V276" s="120"/>
      <c r="X276" s="31"/>
      <c r="Y276" s="33" t="s">
        <v>3</v>
      </c>
      <c r="Z276" s="34"/>
      <c r="AA276" s="34"/>
      <c r="AB276" s="138">
        <f>SUM(E266:E276)+SUM(P266:P276)+SUM(AB266:AB275)+SUM(V266:V276)</f>
        <v>0</v>
      </c>
    </row>
    <row r="277" spans="1:28" s="83" customFormat="1">
      <c r="B277" s="88"/>
      <c r="C277" s="89"/>
      <c r="D277" s="89"/>
      <c r="E277" s="84"/>
      <c r="M277" s="88"/>
      <c r="N277" s="89"/>
      <c r="O277" s="89"/>
      <c r="P277" s="84"/>
      <c r="S277" s="88"/>
      <c r="T277" s="89"/>
      <c r="U277" s="89"/>
      <c r="V277" s="84"/>
      <c r="Y277" s="88"/>
      <c r="Z277" s="89"/>
      <c r="AA277" s="89"/>
      <c r="AB277" s="84"/>
    </row>
    <row r="278" spans="1:28" s="83" customFormat="1">
      <c r="B278" s="88"/>
      <c r="C278" s="89"/>
      <c r="D278" s="89"/>
      <c r="E278" s="84"/>
      <c r="M278" s="88"/>
      <c r="N278" s="89"/>
      <c r="O278" s="89"/>
      <c r="P278" s="84"/>
      <c r="S278" s="88"/>
      <c r="T278" s="89"/>
      <c r="U278" s="89"/>
      <c r="V278" s="84"/>
      <c r="Y278" s="88"/>
      <c r="Z278" s="89"/>
      <c r="AA278" s="89"/>
      <c r="AB278" s="84"/>
    </row>
    <row r="279" spans="1:28" s="83" customFormat="1">
      <c r="B279" s="88"/>
      <c r="C279" s="89"/>
      <c r="D279" s="89"/>
      <c r="E279" s="84"/>
      <c r="M279" s="88"/>
      <c r="N279" s="89"/>
      <c r="O279" s="89"/>
      <c r="P279" s="84"/>
      <c r="S279" s="88"/>
      <c r="T279" s="89"/>
      <c r="U279" s="89"/>
      <c r="V279" s="84"/>
      <c r="Y279" s="88"/>
      <c r="Z279" s="89"/>
      <c r="AA279" s="89"/>
      <c r="AB279" s="84"/>
    </row>
    <row r="280" spans="1:28" s="83" customFormat="1">
      <c r="B280" s="88"/>
      <c r="C280" s="89"/>
      <c r="D280" s="89"/>
      <c r="E280" s="84"/>
      <c r="M280" s="88"/>
      <c r="N280" s="89"/>
      <c r="O280" s="89"/>
      <c r="P280" s="84"/>
      <c r="S280" s="88"/>
      <c r="T280" s="89"/>
      <c r="U280" s="89"/>
      <c r="V280" s="84"/>
      <c r="Y280" s="88"/>
      <c r="Z280" s="89"/>
      <c r="AA280" s="89"/>
      <c r="AB280" s="84"/>
    </row>
    <row r="281" spans="1:28" s="83" customFormat="1">
      <c r="B281" s="88"/>
      <c r="C281" s="89"/>
      <c r="D281" s="89"/>
      <c r="E281" s="84"/>
      <c r="M281" s="88"/>
      <c r="N281" s="89"/>
      <c r="O281" s="89"/>
      <c r="P281" s="84"/>
      <c r="S281" s="88"/>
      <c r="T281" s="89"/>
      <c r="U281" s="89"/>
      <c r="V281" s="84"/>
      <c r="Y281" s="88"/>
      <c r="Z281" s="89"/>
      <c r="AA281" s="89"/>
      <c r="AB281" s="84"/>
    </row>
    <row r="282" spans="1:28" s="83" customFormat="1">
      <c r="B282" s="88"/>
      <c r="C282" s="89"/>
      <c r="D282" s="89"/>
      <c r="E282" s="84"/>
      <c r="M282" s="88"/>
      <c r="N282" s="89"/>
      <c r="O282" s="89"/>
      <c r="P282" s="84"/>
      <c r="S282" s="88"/>
      <c r="T282" s="89"/>
      <c r="U282" s="89"/>
      <c r="V282" s="84"/>
      <c r="Y282" s="88"/>
      <c r="Z282" s="89"/>
      <c r="AA282" s="89"/>
    </row>
    <row r="283" spans="1:28" s="83" customFormat="1" ht="13.5" thickBot="1">
      <c r="B283" s="88"/>
      <c r="C283" s="89"/>
      <c r="D283" s="89"/>
      <c r="E283" s="84"/>
      <c r="M283" s="88"/>
      <c r="N283" s="89"/>
      <c r="O283" s="89"/>
      <c r="P283" s="84"/>
      <c r="S283" s="88"/>
      <c r="T283" s="89"/>
      <c r="U283" s="89"/>
      <c r="V283" s="84"/>
      <c r="Y283" s="88"/>
      <c r="Z283" s="89"/>
      <c r="AA283" s="89"/>
      <c r="AB283" s="84"/>
    </row>
    <row r="284" spans="1:28" s="83" customFormat="1" ht="12.75" customHeight="1">
      <c r="A284" s="24">
        <v>12</v>
      </c>
      <c r="B284" s="25"/>
      <c r="C284" s="514" t="s">
        <v>138</v>
      </c>
      <c r="D284" s="514" t="s">
        <v>27</v>
      </c>
      <c r="E284" s="516" t="s">
        <v>13</v>
      </c>
      <c r="L284" s="24">
        <v>12</v>
      </c>
      <c r="M284" s="25"/>
      <c r="N284" s="514" t="s">
        <v>138</v>
      </c>
      <c r="O284" s="514" t="s">
        <v>27</v>
      </c>
      <c r="P284" s="516" t="s">
        <v>13</v>
      </c>
      <c r="R284" s="24">
        <v>12</v>
      </c>
      <c r="S284" s="25"/>
      <c r="T284" s="514" t="s">
        <v>138</v>
      </c>
      <c r="U284" s="514" t="s">
        <v>27</v>
      </c>
      <c r="V284" s="516" t="s">
        <v>13</v>
      </c>
      <c r="X284" s="24">
        <v>12</v>
      </c>
      <c r="Y284" s="25"/>
      <c r="Z284" s="514" t="s">
        <v>138</v>
      </c>
      <c r="AA284" s="514" t="s">
        <v>27</v>
      </c>
      <c r="AB284" s="516" t="s">
        <v>13</v>
      </c>
    </row>
    <row r="285" spans="1:28" s="83" customFormat="1" ht="63.75">
      <c r="A285" s="26" t="s">
        <v>7</v>
      </c>
      <c r="B285" s="50" t="str">
        <f>+"מספר אסמכתא "&amp;B14&amp;"         חזרה לטבלה "</f>
        <v xml:space="preserve">מספר אסמכתא          חזרה לטבלה </v>
      </c>
      <c r="C285" s="515"/>
      <c r="D285" s="515"/>
      <c r="E285" s="517"/>
      <c r="L285" s="26" t="s">
        <v>19</v>
      </c>
      <c r="M285" s="50" t="str">
        <f>+"מספר אסמכתא "&amp;B14&amp;"         חזרה לטבלה "</f>
        <v xml:space="preserve">מספר אסמכתא          חזרה לטבלה </v>
      </c>
      <c r="N285" s="515"/>
      <c r="O285" s="515"/>
      <c r="P285" s="517"/>
      <c r="R285" s="26" t="s">
        <v>19</v>
      </c>
      <c r="S285" s="50" t="str">
        <f>+"מספר אסמכתא "&amp;B14&amp;"         חזרה לטבלה "</f>
        <v xml:space="preserve">מספר אסמכתא          חזרה לטבלה </v>
      </c>
      <c r="T285" s="515"/>
      <c r="U285" s="515"/>
      <c r="V285" s="517"/>
      <c r="X285" s="26" t="s">
        <v>19</v>
      </c>
      <c r="Y285" s="50" t="str">
        <f>+"מספר אסמכתא "&amp;B14&amp;"         חזרה לטבלה "</f>
        <v xml:space="preserve">מספר אסמכתא          חזרה לטבלה </v>
      </c>
      <c r="Z285" s="515"/>
      <c r="AA285" s="515"/>
      <c r="AB285" s="517"/>
    </row>
    <row r="286" spans="1:28" s="83" customFormat="1">
      <c r="A286" s="30">
        <v>1</v>
      </c>
      <c r="B286" s="118"/>
      <c r="C286" s="119"/>
      <c r="D286" s="119"/>
      <c r="E286" s="120"/>
      <c r="L286" s="30">
        <v>12</v>
      </c>
      <c r="M286" s="118"/>
      <c r="N286" s="119"/>
      <c r="O286" s="119"/>
      <c r="P286" s="120"/>
      <c r="R286" s="30">
        <v>23</v>
      </c>
      <c r="S286" s="118"/>
      <c r="T286" s="119"/>
      <c r="U286" s="119"/>
      <c r="V286" s="120"/>
      <c r="X286" s="30">
        <v>34</v>
      </c>
      <c r="Y286" s="118"/>
      <c r="Z286" s="119"/>
      <c r="AA286" s="119"/>
      <c r="AB286" s="120"/>
    </row>
    <row r="287" spans="1:28" s="83" customFormat="1">
      <c r="A287" s="30">
        <v>2</v>
      </c>
      <c r="B287" s="118"/>
      <c r="C287" s="119"/>
      <c r="D287" s="119"/>
      <c r="E287" s="120"/>
      <c r="L287" s="30">
        <v>13</v>
      </c>
      <c r="M287" s="118"/>
      <c r="N287" s="119"/>
      <c r="O287" s="119"/>
      <c r="P287" s="120"/>
      <c r="R287" s="30">
        <v>24</v>
      </c>
      <c r="S287" s="118"/>
      <c r="T287" s="119"/>
      <c r="U287" s="119"/>
      <c r="V287" s="120"/>
      <c r="X287" s="30">
        <v>35</v>
      </c>
      <c r="Y287" s="118"/>
      <c r="Z287" s="119"/>
      <c r="AA287" s="119"/>
      <c r="AB287" s="120"/>
    </row>
    <row r="288" spans="1:28" s="83" customFormat="1">
      <c r="A288" s="30">
        <v>3</v>
      </c>
      <c r="B288" s="118"/>
      <c r="C288" s="119"/>
      <c r="D288" s="119"/>
      <c r="E288" s="120"/>
      <c r="L288" s="30">
        <v>14</v>
      </c>
      <c r="M288" s="118"/>
      <c r="N288" s="119"/>
      <c r="O288" s="119"/>
      <c r="P288" s="120"/>
      <c r="R288" s="30">
        <v>25</v>
      </c>
      <c r="S288" s="118"/>
      <c r="T288" s="119"/>
      <c r="U288" s="119"/>
      <c r="V288" s="120"/>
      <c r="X288" s="30">
        <v>36</v>
      </c>
      <c r="Y288" s="118"/>
      <c r="Z288" s="119"/>
      <c r="AA288" s="119"/>
      <c r="AB288" s="120"/>
    </row>
    <row r="289" spans="1:28" s="83" customFormat="1">
      <c r="A289" s="30">
        <v>4</v>
      </c>
      <c r="B289" s="118"/>
      <c r="C289" s="119"/>
      <c r="D289" s="119"/>
      <c r="E289" s="120"/>
      <c r="L289" s="30">
        <v>15</v>
      </c>
      <c r="M289" s="118"/>
      <c r="N289" s="119"/>
      <c r="O289" s="119"/>
      <c r="P289" s="120"/>
      <c r="R289" s="30">
        <v>26</v>
      </c>
      <c r="S289" s="118"/>
      <c r="T289" s="119"/>
      <c r="U289" s="119"/>
      <c r="V289" s="120"/>
      <c r="X289" s="30">
        <v>37</v>
      </c>
      <c r="Y289" s="118"/>
      <c r="Z289" s="119"/>
      <c r="AA289" s="119"/>
      <c r="AB289" s="120"/>
    </row>
    <row r="290" spans="1:28" s="83" customFormat="1">
      <c r="A290" s="30">
        <v>5</v>
      </c>
      <c r="B290" s="118"/>
      <c r="C290" s="119"/>
      <c r="D290" s="119"/>
      <c r="E290" s="120"/>
      <c r="L290" s="30">
        <v>16</v>
      </c>
      <c r="M290" s="118"/>
      <c r="N290" s="119"/>
      <c r="O290" s="119"/>
      <c r="P290" s="120"/>
      <c r="R290" s="30">
        <v>27</v>
      </c>
      <c r="S290" s="118"/>
      <c r="T290" s="119"/>
      <c r="U290" s="119"/>
      <c r="V290" s="120"/>
      <c r="X290" s="30">
        <v>38</v>
      </c>
      <c r="Y290" s="118"/>
      <c r="Z290" s="119"/>
      <c r="AA290" s="119"/>
      <c r="AB290" s="120"/>
    </row>
    <row r="291" spans="1:28" s="83" customFormat="1">
      <c r="A291" s="30">
        <v>6</v>
      </c>
      <c r="B291" s="118"/>
      <c r="C291" s="119"/>
      <c r="D291" s="119"/>
      <c r="E291" s="120"/>
      <c r="L291" s="30">
        <v>17</v>
      </c>
      <c r="M291" s="118"/>
      <c r="N291" s="119"/>
      <c r="O291" s="119"/>
      <c r="P291" s="120"/>
      <c r="R291" s="30">
        <v>28</v>
      </c>
      <c r="S291" s="118"/>
      <c r="T291" s="119"/>
      <c r="U291" s="119"/>
      <c r="V291" s="120"/>
      <c r="X291" s="30">
        <v>39</v>
      </c>
      <c r="Y291" s="118"/>
      <c r="Z291" s="119"/>
      <c r="AA291" s="119"/>
      <c r="AB291" s="120"/>
    </row>
    <row r="292" spans="1:28" s="83" customFormat="1">
      <c r="A292" s="30">
        <v>7</v>
      </c>
      <c r="B292" s="118"/>
      <c r="C292" s="119"/>
      <c r="D292" s="119"/>
      <c r="E292" s="120"/>
      <c r="L292" s="30">
        <v>18</v>
      </c>
      <c r="M292" s="118"/>
      <c r="N292" s="119"/>
      <c r="O292" s="119"/>
      <c r="P292" s="120"/>
      <c r="R292" s="30">
        <v>29</v>
      </c>
      <c r="S292" s="118"/>
      <c r="T292" s="119"/>
      <c r="U292" s="119"/>
      <c r="V292" s="120"/>
      <c r="X292" s="30">
        <v>40</v>
      </c>
      <c r="Y292" s="118"/>
      <c r="Z292" s="119"/>
      <c r="AA292" s="119"/>
      <c r="AB292" s="120"/>
    </row>
    <row r="293" spans="1:28" s="83" customFormat="1">
      <c r="A293" s="30">
        <v>8</v>
      </c>
      <c r="B293" s="118"/>
      <c r="C293" s="119"/>
      <c r="D293" s="119"/>
      <c r="E293" s="120"/>
      <c r="L293" s="30">
        <v>19</v>
      </c>
      <c r="M293" s="118"/>
      <c r="N293" s="119"/>
      <c r="O293" s="119"/>
      <c r="P293" s="120"/>
      <c r="R293" s="30">
        <v>30</v>
      </c>
      <c r="S293" s="118"/>
      <c r="T293" s="119"/>
      <c r="U293" s="119"/>
      <c r="V293" s="120"/>
      <c r="X293" s="30">
        <v>41</v>
      </c>
      <c r="Y293" s="118"/>
      <c r="Z293" s="119"/>
      <c r="AA293" s="119"/>
      <c r="AB293" s="120"/>
    </row>
    <row r="294" spans="1:28" s="83" customFormat="1">
      <c r="A294" s="30">
        <v>9</v>
      </c>
      <c r="B294" s="118"/>
      <c r="C294" s="119"/>
      <c r="D294" s="119"/>
      <c r="E294" s="120"/>
      <c r="L294" s="30">
        <v>20</v>
      </c>
      <c r="M294" s="118"/>
      <c r="N294" s="119"/>
      <c r="O294" s="119"/>
      <c r="P294" s="120"/>
      <c r="R294" s="30">
        <v>31</v>
      </c>
      <c r="S294" s="118"/>
      <c r="T294" s="119"/>
      <c r="U294" s="119"/>
      <c r="V294" s="120"/>
      <c r="X294" s="30">
        <v>42</v>
      </c>
      <c r="Y294" s="118"/>
      <c r="Z294" s="119"/>
      <c r="AA294" s="119"/>
      <c r="AB294" s="120"/>
    </row>
    <row r="295" spans="1:28" s="83" customFormat="1">
      <c r="A295" s="30">
        <v>10</v>
      </c>
      <c r="B295" s="118"/>
      <c r="C295" s="119"/>
      <c r="D295" s="119"/>
      <c r="E295" s="120"/>
      <c r="L295" s="30">
        <v>21</v>
      </c>
      <c r="M295" s="118"/>
      <c r="N295" s="119"/>
      <c r="O295" s="119"/>
      <c r="P295" s="120"/>
      <c r="R295" s="30">
        <v>32</v>
      </c>
      <c r="S295" s="118"/>
      <c r="T295" s="119"/>
      <c r="U295" s="119"/>
      <c r="V295" s="120"/>
      <c r="X295" s="30">
        <v>43</v>
      </c>
      <c r="Y295" s="118"/>
      <c r="Z295" s="119"/>
      <c r="AA295" s="119"/>
      <c r="AB295" s="120"/>
    </row>
    <row r="296" spans="1:28" s="83" customFormat="1" ht="13.5" thickBot="1">
      <c r="A296" s="30">
        <v>11</v>
      </c>
      <c r="B296" s="118"/>
      <c r="C296" s="119"/>
      <c r="D296" s="119"/>
      <c r="E296" s="120"/>
      <c r="L296" s="30">
        <v>22</v>
      </c>
      <c r="M296" s="118"/>
      <c r="N296" s="119"/>
      <c r="O296" s="119"/>
      <c r="P296" s="120"/>
      <c r="R296" s="30">
        <v>33</v>
      </c>
      <c r="S296" s="118"/>
      <c r="T296" s="119"/>
      <c r="U296" s="119"/>
      <c r="V296" s="120"/>
      <c r="X296" s="31"/>
      <c r="Y296" s="33" t="s">
        <v>3</v>
      </c>
      <c r="Z296" s="34"/>
      <c r="AA296" s="34"/>
      <c r="AB296" s="138">
        <f>SUM(E286:E296)+SUM(P286:P296)+SUM(AB286:AB295)+SUM(V286:V296)</f>
        <v>0</v>
      </c>
    </row>
    <row r="297" spans="1:28" s="83" customFormat="1">
      <c r="B297" s="88"/>
      <c r="C297" s="89"/>
      <c r="D297" s="89"/>
      <c r="E297" s="84"/>
      <c r="M297" s="88"/>
      <c r="N297" s="89"/>
      <c r="O297" s="89"/>
      <c r="P297" s="84"/>
      <c r="S297" s="88"/>
      <c r="T297" s="89"/>
      <c r="U297" s="89"/>
      <c r="V297" s="84"/>
      <c r="Y297" s="88"/>
      <c r="Z297" s="89"/>
      <c r="AA297" s="89"/>
      <c r="AB297" s="84"/>
    </row>
    <row r="298" spans="1:28" s="83" customFormat="1">
      <c r="B298" s="88"/>
      <c r="C298" s="89"/>
      <c r="D298" s="89"/>
      <c r="E298" s="84"/>
      <c r="M298" s="88"/>
      <c r="N298" s="89"/>
      <c r="O298" s="89"/>
      <c r="P298" s="84"/>
      <c r="S298" s="88"/>
      <c r="T298" s="89"/>
      <c r="U298" s="89"/>
      <c r="V298" s="84"/>
      <c r="Y298" s="88"/>
      <c r="Z298" s="89"/>
      <c r="AA298" s="89"/>
      <c r="AB298" s="84"/>
    </row>
    <row r="299" spans="1:28" s="83" customFormat="1">
      <c r="B299" s="88"/>
      <c r="C299" s="89"/>
      <c r="D299" s="89"/>
      <c r="E299" s="84"/>
      <c r="M299" s="88"/>
      <c r="N299" s="89"/>
      <c r="O299" s="89"/>
      <c r="P299" s="84"/>
      <c r="S299" s="88"/>
      <c r="T299" s="89"/>
      <c r="U299" s="89"/>
      <c r="V299" s="84"/>
      <c r="Y299" s="88"/>
      <c r="Z299" s="89"/>
      <c r="AA299" s="89"/>
      <c r="AB299" s="84"/>
    </row>
    <row r="300" spans="1:28" s="83" customFormat="1">
      <c r="B300" s="88"/>
      <c r="C300" s="89"/>
      <c r="D300" s="89"/>
      <c r="E300" s="84"/>
      <c r="M300" s="88"/>
      <c r="N300" s="89"/>
      <c r="O300" s="89"/>
      <c r="P300" s="84"/>
      <c r="S300" s="88"/>
      <c r="T300" s="89"/>
      <c r="U300" s="89"/>
      <c r="V300" s="84"/>
      <c r="Y300" s="88"/>
      <c r="Z300" s="89"/>
      <c r="AA300" s="89"/>
      <c r="AB300" s="84"/>
    </row>
    <row r="301" spans="1:28" s="83" customFormat="1">
      <c r="B301" s="88"/>
      <c r="C301" s="89"/>
      <c r="D301" s="89"/>
      <c r="E301" s="84"/>
      <c r="M301" s="88"/>
      <c r="N301" s="89"/>
      <c r="O301" s="89"/>
      <c r="P301" s="84"/>
      <c r="S301" s="88"/>
      <c r="T301" s="89"/>
      <c r="U301" s="89"/>
      <c r="V301" s="84"/>
      <c r="Y301" s="88"/>
      <c r="Z301" s="89"/>
      <c r="AA301" s="89"/>
      <c r="AB301" s="84"/>
    </row>
    <row r="302" spans="1:28" s="83" customFormat="1">
      <c r="B302" s="88"/>
      <c r="C302" s="89"/>
      <c r="D302" s="89"/>
      <c r="E302" s="84"/>
      <c r="M302" s="88"/>
      <c r="N302" s="89"/>
      <c r="O302" s="89"/>
      <c r="P302" s="84"/>
      <c r="S302" s="88"/>
      <c r="T302" s="89"/>
      <c r="U302" s="89"/>
      <c r="V302" s="84"/>
      <c r="Y302" s="88"/>
      <c r="Z302" s="89"/>
      <c r="AA302" s="89"/>
      <c r="AB302" s="84"/>
    </row>
    <row r="303" spans="1:28" s="83" customFormat="1" ht="13.5" thickBot="1">
      <c r="B303" s="88"/>
      <c r="C303" s="89"/>
      <c r="D303" s="89"/>
      <c r="E303" s="84"/>
      <c r="M303" s="88"/>
      <c r="N303" s="89"/>
      <c r="O303" s="89"/>
      <c r="P303" s="84"/>
      <c r="S303" s="88"/>
      <c r="T303" s="89"/>
      <c r="U303" s="89"/>
      <c r="V303" s="84"/>
      <c r="Y303" s="88"/>
      <c r="Z303" s="89"/>
      <c r="AA303" s="89"/>
      <c r="AB303" s="84"/>
    </row>
    <row r="304" spans="1:28" s="83" customFormat="1" ht="12.75" customHeight="1">
      <c r="A304" s="24">
        <v>13</v>
      </c>
      <c r="B304" s="25"/>
      <c r="C304" s="514" t="s">
        <v>138</v>
      </c>
      <c r="D304" s="514" t="s">
        <v>27</v>
      </c>
      <c r="E304" s="516" t="s">
        <v>13</v>
      </c>
      <c r="L304" s="24">
        <v>13</v>
      </c>
      <c r="M304" s="25"/>
      <c r="N304" s="514" t="s">
        <v>138</v>
      </c>
      <c r="O304" s="514" t="s">
        <v>27</v>
      </c>
      <c r="P304" s="516" t="s">
        <v>13</v>
      </c>
      <c r="R304" s="24">
        <v>13</v>
      </c>
      <c r="S304" s="25"/>
      <c r="T304" s="514" t="s">
        <v>138</v>
      </c>
      <c r="U304" s="514" t="s">
        <v>27</v>
      </c>
      <c r="V304" s="516" t="s">
        <v>13</v>
      </c>
      <c r="X304" s="24">
        <v>13</v>
      </c>
      <c r="Y304" s="25"/>
      <c r="Z304" s="514" t="s">
        <v>138</v>
      </c>
      <c r="AA304" s="514" t="s">
        <v>27</v>
      </c>
      <c r="AB304" s="516" t="s">
        <v>13</v>
      </c>
    </row>
    <row r="305" spans="1:28" s="83" customFormat="1" ht="63.75">
      <c r="A305" s="26" t="s">
        <v>7</v>
      </c>
      <c r="B305" s="50" t="str">
        <f>+"מספר אסמכתא "&amp;B15&amp;"         חזרה לטבלה "</f>
        <v xml:space="preserve">מספר אסמכתא          חזרה לטבלה </v>
      </c>
      <c r="C305" s="515"/>
      <c r="D305" s="515"/>
      <c r="E305" s="517"/>
      <c r="L305" s="26" t="s">
        <v>19</v>
      </c>
      <c r="M305" s="50" t="str">
        <f>+"מספר אסמכתא "&amp;B15&amp;"         חזרה לטבלה "</f>
        <v xml:space="preserve">מספר אסמכתא          חזרה לטבלה </v>
      </c>
      <c r="N305" s="515"/>
      <c r="O305" s="515"/>
      <c r="P305" s="517"/>
      <c r="R305" s="26" t="s">
        <v>19</v>
      </c>
      <c r="S305" s="50" t="str">
        <f>+"מספר אסמכתא "&amp;B15&amp;"         חזרה לטבלה "</f>
        <v xml:space="preserve">מספר אסמכתא          חזרה לטבלה </v>
      </c>
      <c r="T305" s="515"/>
      <c r="U305" s="515"/>
      <c r="V305" s="517"/>
      <c r="X305" s="26" t="s">
        <v>19</v>
      </c>
      <c r="Y305" s="50" t="str">
        <f>+"מספר אסמכתא "&amp;B15&amp;"         חזרה לטבלה "</f>
        <v xml:space="preserve">מספר אסמכתא          חזרה לטבלה </v>
      </c>
      <c r="Z305" s="515"/>
      <c r="AA305" s="515"/>
      <c r="AB305" s="517"/>
    </row>
    <row r="306" spans="1:28" s="83" customFormat="1">
      <c r="A306" s="30">
        <v>1</v>
      </c>
      <c r="B306" s="118"/>
      <c r="C306" s="119"/>
      <c r="D306" s="119"/>
      <c r="E306" s="120"/>
      <c r="L306" s="30">
        <v>12</v>
      </c>
      <c r="M306" s="118"/>
      <c r="N306" s="119"/>
      <c r="O306" s="119"/>
      <c r="P306" s="120"/>
      <c r="R306" s="30">
        <v>23</v>
      </c>
      <c r="S306" s="118"/>
      <c r="T306" s="119"/>
      <c r="U306" s="119"/>
      <c r="V306" s="120"/>
      <c r="X306" s="30">
        <v>34</v>
      </c>
      <c r="Y306" s="118"/>
      <c r="Z306" s="119"/>
      <c r="AA306" s="119"/>
      <c r="AB306" s="120"/>
    </row>
    <row r="307" spans="1:28" s="83" customFormat="1">
      <c r="A307" s="30">
        <v>2</v>
      </c>
      <c r="B307" s="118"/>
      <c r="C307" s="119"/>
      <c r="D307" s="119"/>
      <c r="E307" s="120"/>
      <c r="L307" s="30">
        <v>13</v>
      </c>
      <c r="M307" s="118"/>
      <c r="N307" s="119"/>
      <c r="O307" s="119"/>
      <c r="P307" s="120"/>
      <c r="R307" s="30">
        <v>24</v>
      </c>
      <c r="S307" s="118"/>
      <c r="T307" s="119"/>
      <c r="U307" s="119"/>
      <c r="V307" s="120"/>
      <c r="X307" s="30">
        <v>35</v>
      </c>
      <c r="Y307" s="118"/>
      <c r="Z307" s="119"/>
      <c r="AA307" s="119"/>
      <c r="AB307" s="120"/>
    </row>
    <row r="308" spans="1:28" s="83" customFormat="1">
      <c r="A308" s="30">
        <v>3</v>
      </c>
      <c r="B308" s="118"/>
      <c r="C308" s="119"/>
      <c r="D308" s="119"/>
      <c r="E308" s="120"/>
      <c r="L308" s="30">
        <v>14</v>
      </c>
      <c r="M308" s="118"/>
      <c r="N308" s="119"/>
      <c r="O308" s="119"/>
      <c r="P308" s="120"/>
      <c r="R308" s="30">
        <v>25</v>
      </c>
      <c r="S308" s="118"/>
      <c r="T308" s="119"/>
      <c r="U308" s="119"/>
      <c r="V308" s="120"/>
      <c r="X308" s="30">
        <v>36</v>
      </c>
      <c r="Y308" s="118"/>
      <c r="Z308" s="119"/>
      <c r="AA308" s="119"/>
      <c r="AB308" s="120"/>
    </row>
    <row r="309" spans="1:28" s="83" customFormat="1">
      <c r="A309" s="30">
        <v>4</v>
      </c>
      <c r="B309" s="118"/>
      <c r="C309" s="119"/>
      <c r="D309" s="119"/>
      <c r="E309" s="120"/>
      <c r="L309" s="30">
        <v>15</v>
      </c>
      <c r="M309" s="118"/>
      <c r="N309" s="119"/>
      <c r="O309" s="119"/>
      <c r="P309" s="120"/>
      <c r="R309" s="30">
        <v>26</v>
      </c>
      <c r="S309" s="118"/>
      <c r="T309" s="119"/>
      <c r="U309" s="119"/>
      <c r="V309" s="120"/>
      <c r="X309" s="30">
        <v>37</v>
      </c>
      <c r="Y309" s="118"/>
      <c r="Z309" s="119"/>
      <c r="AA309" s="119"/>
      <c r="AB309" s="120"/>
    </row>
    <row r="310" spans="1:28" s="83" customFormat="1">
      <c r="A310" s="30">
        <v>5</v>
      </c>
      <c r="B310" s="118"/>
      <c r="C310" s="119"/>
      <c r="D310" s="119"/>
      <c r="E310" s="120"/>
      <c r="L310" s="30">
        <v>16</v>
      </c>
      <c r="M310" s="118"/>
      <c r="N310" s="119"/>
      <c r="O310" s="119"/>
      <c r="P310" s="120"/>
      <c r="R310" s="30">
        <v>27</v>
      </c>
      <c r="S310" s="118"/>
      <c r="T310" s="119"/>
      <c r="U310" s="119"/>
      <c r="V310" s="120"/>
      <c r="X310" s="30">
        <v>38</v>
      </c>
      <c r="Y310" s="118"/>
      <c r="Z310" s="119"/>
      <c r="AA310" s="119"/>
      <c r="AB310" s="120"/>
    </row>
    <row r="311" spans="1:28" s="83" customFormat="1">
      <c r="A311" s="30">
        <v>6</v>
      </c>
      <c r="B311" s="118"/>
      <c r="C311" s="119"/>
      <c r="D311" s="119"/>
      <c r="E311" s="120"/>
      <c r="L311" s="30">
        <v>17</v>
      </c>
      <c r="M311" s="118"/>
      <c r="N311" s="119"/>
      <c r="O311" s="119"/>
      <c r="P311" s="120"/>
      <c r="R311" s="30">
        <v>28</v>
      </c>
      <c r="S311" s="118"/>
      <c r="T311" s="119"/>
      <c r="U311" s="119"/>
      <c r="V311" s="120"/>
      <c r="X311" s="30">
        <v>39</v>
      </c>
      <c r="Y311" s="118"/>
      <c r="Z311" s="119"/>
      <c r="AA311" s="119"/>
      <c r="AB311" s="120"/>
    </row>
    <row r="312" spans="1:28" s="83" customFormat="1">
      <c r="A312" s="30">
        <v>7</v>
      </c>
      <c r="B312" s="118"/>
      <c r="C312" s="119"/>
      <c r="D312" s="119"/>
      <c r="E312" s="120"/>
      <c r="L312" s="30">
        <v>18</v>
      </c>
      <c r="M312" s="118"/>
      <c r="N312" s="119"/>
      <c r="O312" s="119"/>
      <c r="P312" s="120"/>
      <c r="R312" s="30">
        <v>29</v>
      </c>
      <c r="S312" s="118"/>
      <c r="T312" s="119"/>
      <c r="U312" s="119"/>
      <c r="V312" s="120"/>
      <c r="X312" s="30">
        <v>40</v>
      </c>
      <c r="Y312" s="118"/>
      <c r="Z312" s="119"/>
      <c r="AA312" s="119"/>
      <c r="AB312" s="120"/>
    </row>
    <row r="313" spans="1:28" s="83" customFormat="1">
      <c r="A313" s="30">
        <v>8</v>
      </c>
      <c r="B313" s="118"/>
      <c r="C313" s="119"/>
      <c r="D313" s="119"/>
      <c r="E313" s="120"/>
      <c r="L313" s="30">
        <v>19</v>
      </c>
      <c r="M313" s="118"/>
      <c r="N313" s="119"/>
      <c r="O313" s="119"/>
      <c r="P313" s="120"/>
      <c r="R313" s="30">
        <v>30</v>
      </c>
      <c r="S313" s="118"/>
      <c r="T313" s="119"/>
      <c r="U313" s="119"/>
      <c r="V313" s="120"/>
      <c r="X313" s="30">
        <v>41</v>
      </c>
      <c r="Y313" s="118"/>
      <c r="Z313" s="119"/>
      <c r="AA313" s="119"/>
      <c r="AB313" s="120"/>
    </row>
    <row r="314" spans="1:28" s="83" customFormat="1">
      <c r="A314" s="30">
        <v>9</v>
      </c>
      <c r="B314" s="118"/>
      <c r="C314" s="119"/>
      <c r="D314" s="119"/>
      <c r="E314" s="120"/>
      <c r="L314" s="30">
        <v>20</v>
      </c>
      <c r="M314" s="118"/>
      <c r="N314" s="119"/>
      <c r="O314" s="119"/>
      <c r="P314" s="120"/>
      <c r="R314" s="30">
        <v>31</v>
      </c>
      <c r="S314" s="118"/>
      <c r="T314" s="119"/>
      <c r="U314" s="119"/>
      <c r="V314" s="120"/>
      <c r="X314" s="30">
        <v>42</v>
      </c>
      <c r="Y314" s="118"/>
      <c r="Z314" s="119"/>
      <c r="AA314" s="119"/>
      <c r="AB314" s="120"/>
    </row>
    <row r="315" spans="1:28" s="83" customFormat="1">
      <c r="A315" s="30">
        <v>10</v>
      </c>
      <c r="B315" s="118"/>
      <c r="C315" s="119"/>
      <c r="D315" s="119"/>
      <c r="E315" s="120"/>
      <c r="L315" s="30">
        <v>21</v>
      </c>
      <c r="M315" s="118"/>
      <c r="N315" s="119"/>
      <c r="O315" s="119"/>
      <c r="P315" s="120"/>
      <c r="R315" s="30">
        <v>32</v>
      </c>
      <c r="S315" s="118"/>
      <c r="T315" s="119"/>
      <c r="U315" s="119"/>
      <c r="V315" s="120"/>
      <c r="X315" s="30">
        <v>43</v>
      </c>
      <c r="Y315" s="118"/>
      <c r="Z315" s="119"/>
      <c r="AA315" s="119"/>
      <c r="AB315" s="120"/>
    </row>
    <row r="316" spans="1:28" s="83" customFormat="1" ht="13.5" thickBot="1">
      <c r="A316" s="30">
        <v>11</v>
      </c>
      <c r="B316" s="118"/>
      <c r="C316" s="119"/>
      <c r="D316" s="119"/>
      <c r="E316" s="120"/>
      <c r="L316" s="30">
        <v>22</v>
      </c>
      <c r="M316" s="118"/>
      <c r="N316" s="119"/>
      <c r="O316" s="119"/>
      <c r="P316" s="120"/>
      <c r="R316" s="30">
        <v>33</v>
      </c>
      <c r="S316" s="118"/>
      <c r="T316" s="119"/>
      <c r="U316" s="119"/>
      <c r="V316" s="120"/>
      <c r="X316" s="31"/>
      <c r="Y316" s="33" t="s">
        <v>3</v>
      </c>
      <c r="Z316" s="34"/>
      <c r="AA316" s="34"/>
      <c r="AB316" s="138">
        <f>SUM(E306:E316)+SUM(P306:P316)+SUM(AB306:AB315)+SUM(V306:V316)</f>
        <v>0</v>
      </c>
    </row>
    <row r="317" spans="1:28" s="83" customFormat="1">
      <c r="B317" s="88"/>
      <c r="C317" s="89"/>
      <c r="D317" s="89"/>
      <c r="E317" s="84"/>
      <c r="M317" s="88"/>
      <c r="N317" s="89"/>
      <c r="O317" s="89"/>
      <c r="P317" s="84"/>
      <c r="S317" s="88"/>
      <c r="T317" s="89"/>
      <c r="U317" s="89"/>
      <c r="V317" s="84"/>
      <c r="Y317" s="88"/>
      <c r="Z317" s="89"/>
      <c r="AA317" s="89"/>
      <c r="AB317" s="84"/>
    </row>
    <row r="318" spans="1:28" s="83" customFormat="1">
      <c r="B318" s="88"/>
      <c r="C318" s="89"/>
      <c r="D318" s="89"/>
      <c r="E318" s="84"/>
      <c r="M318" s="88"/>
      <c r="N318" s="89"/>
      <c r="O318" s="89"/>
      <c r="P318" s="84"/>
      <c r="S318" s="88"/>
      <c r="T318" s="89"/>
      <c r="U318" s="89"/>
      <c r="V318" s="84"/>
      <c r="Y318" s="88"/>
      <c r="Z318" s="89"/>
      <c r="AA318" s="89"/>
      <c r="AB318" s="84"/>
    </row>
    <row r="319" spans="1:28" s="83" customFormat="1">
      <c r="B319" s="88"/>
      <c r="C319" s="89"/>
      <c r="D319" s="89"/>
      <c r="E319" s="84"/>
      <c r="M319" s="88"/>
      <c r="N319" s="89"/>
      <c r="O319" s="89"/>
      <c r="P319" s="84"/>
      <c r="S319" s="88"/>
      <c r="T319" s="89"/>
      <c r="U319" s="89"/>
      <c r="V319" s="84"/>
      <c r="Y319" s="88"/>
      <c r="Z319" s="89"/>
      <c r="AA319" s="89"/>
      <c r="AB319" s="84"/>
    </row>
    <row r="320" spans="1:28" s="83" customFormat="1">
      <c r="B320" s="88"/>
      <c r="C320" s="89"/>
      <c r="D320" s="89"/>
      <c r="E320" s="84"/>
      <c r="M320" s="88"/>
      <c r="N320" s="89"/>
      <c r="O320" s="89"/>
      <c r="P320" s="84"/>
      <c r="S320" s="88"/>
      <c r="T320" s="89"/>
      <c r="U320" s="89"/>
      <c r="V320" s="84"/>
      <c r="Y320" s="88"/>
      <c r="Z320" s="89"/>
      <c r="AA320" s="89"/>
      <c r="AB320" s="84"/>
    </row>
    <row r="321" spans="1:28" s="83" customFormat="1">
      <c r="B321" s="88"/>
      <c r="C321" s="89"/>
      <c r="D321" s="89"/>
      <c r="E321" s="84"/>
      <c r="M321" s="88"/>
      <c r="N321" s="89"/>
      <c r="O321" s="89"/>
      <c r="P321" s="84"/>
      <c r="S321" s="88"/>
      <c r="T321" s="89"/>
      <c r="U321" s="89"/>
      <c r="V321" s="84"/>
      <c r="Y321" s="88"/>
      <c r="Z321" s="89"/>
      <c r="AA321" s="89"/>
      <c r="AB321" s="84"/>
    </row>
    <row r="322" spans="1:28" s="83" customFormat="1">
      <c r="B322" s="88"/>
      <c r="C322" s="89"/>
      <c r="D322" s="89"/>
      <c r="E322" s="84"/>
      <c r="M322" s="88"/>
      <c r="N322" s="89"/>
      <c r="O322" s="89"/>
      <c r="P322" s="84"/>
      <c r="S322" s="88"/>
      <c r="T322" s="89"/>
      <c r="U322" s="89"/>
      <c r="V322" s="84"/>
      <c r="Y322" s="88"/>
      <c r="Z322" s="89"/>
      <c r="AA322" s="89"/>
      <c r="AB322" s="84"/>
    </row>
    <row r="323" spans="1:28" s="83" customFormat="1" ht="13.5" thickBot="1">
      <c r="B323" s="88"/>
      <c r="C323" s="89"/>
      <c r="D323" s="89"/>
      <c r="E323" s="84"/>
      <c r="M323" s="88"/>
      <c r="N323" s="89"/>
      <c r="O323" s="89"/>
      <c r="P323" s="84"/>
      <c r="S323" s="88"/>
      <c r="T323" s="89"/>
      <c r="U323" s="89"/>
      <c r="V323" s="84"/>
      <c r="Y323" s="88"/>
      <c r="Z323" s="89"/>
      <c r="AA323" s="89"/>
      <c r="AB323" s="84"/>
    </row>
    <row r="324" spans="1:28" s="83" customFormat="1" ht="12.75" customHeight="1">
      <c r="A324" s="24">
        <v>14</v>
      </c>
      <c r="B324" s="25"/>
      <c r="C324" s="514" t="s">
        <v>138</v>
      </c>
      <c r="D324" s="514" t="s">
        <v>27</v>
      </c>
      <c r="E324" s="516" t="s">
        <v>13</v>
      </c>
      <c r="L324" s="24">
        <v>14</v>
      </c>
      <c r="M324" s="25"/>
      <c r="N324" s="514" t="s">
        <v>138</v>
      </c>
      <c r="O324" s="514" t="s">
        <v>27</v>
      </c>
      <c r="P324" s="516" t="s">
        <v>13</v>
      </c>
      <c r="R324" s="24">
        <v>14</v>
      </c>
      <c r="S324" s="25"/>
      <c r="T324" s="514" t="s">
        <v>138</v>
      </c>
      <c r="U324" s="514" t="s">
        <v>27</v>
      </c>
      <c r="V324" s="516" t="s">
        <v>13</v>
      </c>
      <c r="X324" s="24">
        <v>14</v>
      </c>
      <c r="Y324" s="25"/>
      <c r="Z324" s="514" t="s">
        <v>138</v>
      </c>
      <c r="AA324" s="514" t="s">
        <v>27</v>
      </c>
      <c r="AB324" s="516" t="s">
        <v>13</v>
      </c>
    </row>
    <row r="325" spans="1:28" s="83" customFormat="1" ht="63.75">
      <c r="A325" s="26" t="s">
        <v>7</v>
      </c>
      <c r="B325" s="50" t="str">
        <f>+"מספר אסמכתא "&amp;B16&amp;"         חזרה לטבלה "</f>
        <v xml:space="preserve">מספר אסמכתא          חזרה לטבלה </v>
      </c>
      <c r="C325" s="515"/>
      <c r="D325" s="515"/>
      <c r="E325" s="517"/>
      <c r="L325" s="26" t="s">
        <v>19</v>
      </c>
      <c r="M325" s="50" t="str">
        <f>+"מספר אסמכתא "&amp;B16&amp;"         חזרה לטבלה "</f>
        <v xml:space="preserve">מספר אסמכתא          חזרה לטבלה </v>
      </c>
      <c r="N325" s="515"/>
      <c r="O325" s="515"/>
      <c r="P325" s="517"/>
      <c r="R325" s="26" t="s">
        <v>19</v>
      </c>
      <c r="S325" s="50" t="str">
        <f>+"מספר אסמכתא "&amp;B16&amp;"         חזרה לטבלה "</f>
        <v xml:space="preserve">מספר אסמכתא          חזרה לטבלה </v>
      </c>
      <c r="T325" s="515"/>
      <c r="U325" s="515"/>
      <c r="V325" s="517"/>
      <c r="X325" s="26" t="s">
        <v>19</v>
      </c>
      <c r="Y325" s="50" t="str">
        <f>+"מספר אסמכתא "&amp;B16&amp;"         חזרה לטבלה "</f>
        <v xml:space="preserve">מספר אסמכתא          חזרה לטבלה </v>
      </c>
      <c r="Z325" s="515"/>
      <c r="AA325" s="515"/>
      <c r="AB325" s="517"/>
    </row>
    <row r="326" spans="1:28" s="83" customFormat="1">
      <c r="A326" s="30">
        <v>1</v>
      </c>
      <c r="B326" s="118"/>
      <c r="C326" s="119"/>
      <c r="D326" s="119"/>
      <c r="E326" s="120"/>
      <c r="L326" s="30">
        <v>12</v>
      </c>
      <c r="M326" s="118"/>
      <c r="N326" s="119"/>
      <c r="O326" s="119"/>
      <c r="P326" s="120"/>
      <c r="R326" s="30">
        <v>23</v>
      </c>
      <c r="S326" s="118"/>
      <c r="T326" s="119"/>
      <c r="U326" s="119"/>
      <c r="V326" s="120"/>
      <c r="X326" s="30">
        <v>34</v>
      </c>
      <c r="Y326" s="118"/>
      <c r="Z326" s="119"/>
      <c r="AA326" s="119"/>
      <c r="AB326" s="120"/>
    </row>
    <row r="327" spans="1:28" s="83" customFormat="1">
      <c r="A327" s="30">
        <v>2</v>
      </c>
      <c r="B327" s="118"/>
      <c r="C327" s="119"/>
      <c r="D327" s="119"/>
      <c r="E327" s="120"/>
      <c r="L327" s="30">
        <v>13</v>
      </c>
      <c r="M327" s="118"/>
      <c r="N327" s="119"/>
      <c r="O327" s="119"/>
      <c r="P327" s="120"/>
      <c r="R327" s="30">
        <v>24</v>
      </c>
      <c r="S327" s="118"/>
      <c r="T327" s="119"/>
      <c r="U327" s="119"/>
      <c r="V327" s="120"/>
      <c r="X327" s="30">
        <v>35</v>
      </c>
      <c r="Y327" s="118"/>
      <c r="Z327" s="119"/>
      <c r="AA327" s="119"/>
      <c r="AB327" s="120"/>
    </row>
    <row r="328" spans="1:28" s="83" customFormat="1">
      <c r="A328" s="30">
        <v>3</v>
      </c>
      <c r="B328" s="118"/>
      <c r="C328" s="119"/>
      <c r="D328" s="119"/>
      <c r="E328" s="120"/>
      <c r="L328" s="30">
        <v>14</v>
      </c>
      <c r="M328" s="118"/>
      <c r="N328" s="119"/>
      <c r="O328" s="119"/>
      <c r="P328" s="120"/>
      <c r="R328" s="30">
        <v>25</v>
      </c>
      <c r="S328" s="118"/>
      <c r="T328" s="119"/>
      <c r="U328" s="119"/>
      <c r="V328" s="120"/>
      <c r="X328" s="30">
        <v>36</v>
      </c>
      <c r="Y328" s="118"/>
      <c r="Z328" s="119"/>
      <c r="AA328" s="119"/>
      <c r="AB328" s="120"/>
    </row>
    <row r="329" spans="1:28" s="83" customFormat="1">
      <c r="A329" s="30">
        <v>4</v>
      </c>
      <c r="B329" s="118"/>
      <c r="C329" s="119"/>
      <c r="D329" s="119"/>
      <c r="E329" s="120"/>
      <c r="L329" s="30">
        <v>15</v>
      </c>
      <c r="M329" s="118"/>
      <c r="N329" s="119"/>
      <c r="O329" s="119"/>
      <c r="P329" s="120"/>
      <c r="R329" s="30">
        <v>26</v>
      </c>
      <c r="S329" s="118"/>
      <c r="T329" s="119"/>
      <c r="U329" s="119"/>
      <c r="V329" s="120"/>
      <c r="X329" s="30">
        <v>37</v>
      </c>
      <c r="Y329" s="118"/>
      <c r="Z329" s="119"/>
      <c r="AA329" s="119"/>
      <c r="AB329" s="120"/>
    </row>
    <row r="330" spans="1:28" s="83" customFormat="1">
      <c r="A330" s="30">
        <v>5</v>
      </c>
      <c r="B330" s="118"/>
      <c r="C330" s="119"/>
      <c r="D330" s="119"/>
      <c r="E330" s="120"/>
      <c r="L330" s="30">
        <v>16</v>
      </c>
      <c r="M330" s="118"/>
      <c r="N330" s="119"/>
      <c r="O330" s="119"/>
      <c r="P330" s="120"/>
      <c r="R330" s="30">
        <v>27</v>
      </c>
      <c r="S330" s="118"/>
      <c r="T330" s="119"/>
      <c r="U330" s="119"/>
      <c r="V330" s="120"/>
      <c r="X330" s="30">
        <v>38</v>
      </c>
      <c r="Y330" s="118"/>
      <c r="Z330" s="119"/>
      <c r="AA330" s="119"/>
      <c r="AB330" s="120"/>
    </row>
    <row r="331" spans="1:28" s="83" customFormat="1">
      <c r="A331" s="30">
        <v>6</v>
      </c>
      <c r="B331" s="118"/>
      <c r="C331" s="119"/>
      <c r="D331" s="119"/>
      <c r="E331" s="120"/>
      <c r="L331" s="30">
        <v>17</v>
      </c>
      <c r="M331" s="118"/>
      <c r="N331" s="119"/>
      <c r="O331" s="119"/>
      <c r="P331" s="120"/>
      <c r="R331" s="30">
        <v>28</v>
      </c>
      <c r="S331" s="118"/>
      <c r="T331" s="119"/>
      <c r="U331" s="119"/>
      <c r="V331" s="120"/>
      <c r="X331" s="30">
        <v>39</v>
      </c>
      <c r="Y331" s="118"/>
      <c r="Z331" s="119"/>
      <c r="AA331" s="119"/>
      <c r="AB331" s="120"/>
    </row>
    <row r="332" spans="1:28" s="83" customFormat="1">
      <c r="A332" s="30">
        <v>7</v>
      </c>
      <c r="B332" s="118"/>
      <c r="C332" s="119"/>
      <c r="D332" s="119"/>
      <c r="E332" s="120"/>
      <c r="L332" s="30">
        <v>18</v>
      </c>
      <c r="M332" s="118"/>
      <c r="N332" s="119"/>
      <c r="O332" s="119"/>
      <c r="P332" s="120"/>
      <c r="R332" s="30">
        <v>29</v>
      </c>
      <c r="S332" s="118"/>
      <c r="T332" s="119"/>
      <c r="U332" s="119"/>
      <c r="V332" s="120"/>
      <c r="X332" s="30">
        <v>40</v>
      </c>
      <c r="Y332" s="118"/>
      <c r="Z332" s="119"/>
      <c r="AA332" s="119"/>
      <c r="AB332" s="120"/>
    </row>
    <row r="333" spans="1:28" s="83" customFormat="1">
      <c r="A333" s="30">
        <v>8</v>
      </c>
      <c r="B333" s="118"/>
      <c r="C333" s="119"/>
      <c r="D333" s="119"/>
      <c r="E333" s="120"/>
      <c r="L333" s="30">
        <v>19</v>
      </c>
      <c r="M333" s="118"/>
      <c r="N333" s="119"/>
      <c r="O333" s="119"/>
      <c r="P333" s="120"/>
      <c r="R333" s="30">
        <v>30</v>
      </c>
      <c r="S333" s="118"/>
      <c r="T333" s="119"/>
      <c r="U333" s="119"/>
      <c r="V333" s="120"/>
      <c r="X333" s="30">
        <v>41</v>
      </c>
      <c r="Y333" s="118"/>
      <c r="Z333" s="119"/>
      <c r="AA333" s="119"/>
      <c r="AB333" s="120"/>
    </row>
    <row r="334" spans="1:28" s="83" customFormat="1">
      <c r="A334" s="30">
        <v>9</v>
      </c>
      <c r="B334" s="118"/>
      <c r="C334" s="119"/>
      <c r="D334" s="119"/>
      <c r="E334" s="120"/>
      <c r="L334" s="30">
        <v>20</v>
      </c>
      <c r="M334" s="118"/>
      <c r="N334" s="119"/>
      <c r="O334" s="119"/>
      <c r="P334" s="120"/>
      <c r="R334" s="30">
        <v>31</v>
      </c>
      <c r="S334" s="118"/>
      <c r="T334" s="119"/>
      <c r="U334" s="119"/>
      <c r="V334" s="120"/>
      <c r="X334" s="30">
        <v>42</v>
      </c>
      <c r="Y334" s="118"/>
      <c r="Z334" s="119"/>
      <c r="AA334" s="119"/>
      <c r="AB334" s="120"/>
    </row>
    <row r="335" spans="1:28" s="83" customFormat="1">
      <c r="A335" s="30">
        <v>10</v>
      </c>
      <c r="B335" s="118"/>
      <c r="C335" s="119"/>
      <c r="D335" s="119"/>
      <c r="E335" s="120"/>
      <c r="L335" s="30">
        <v>21</v>
      </c>
      <c r="M335" s="118"/>
      <c r="N335" s="119"/>
      <c r="O335" s="119"/>
      <c r="P335" s="120"/>
      <c r="R335" s="30">
        <v>32</v>
      </c>
      <c r="S335" s="118"/>
      <c r="T335" s="119"/>
      <c r="U335" s="119"/>
      <c r="V335" s="120"/>
      <c r="X335" s="30">
        <v>43</v>
      </c>
      <c r="Y335" s="118"/>
      <c r="Z335" s="119"/>
      <c r="AA335" s="119"/>
      <c r="AB335" s="120"/>
    </row>
    <row r="336" spans="1:28" s="83" customFormat="1" ht="13.5" thickBot="1">
      <c r="A336" s="30">
        <v>11</v>
      </c>
      <c r="B336" s="118"/>
      <c r="C336" s="119"/>
      <c r="D336" s="119"/>
      <c r="E336" s="120"/>
      <c r="L336" s="30">
        <v>22</v>
      </c>
      <c r="M336" s="118"/>
      <c r="N336" s="119"/>
      <c r="O336" s="119"/>
      <c r="P336" s="120"/>
      <c r="R336" s="30">
        <v>33</v>
      </c>
      <c r="S336" s="118"/>
      <c r="T336" s="119"/>
      <c r="U336" s="119"/>
      <c r="V336" s="120"/>
      <c r="X336" s="31"/>
      <c r="Y336" s="33" t="s">
        <v>3</v>
      </c>
      <c r="Z336" s="34"/>
      <c r="AA336" s="34"/>
      <c r="AB336" s="138">
        <f>SUM(E326:E336)+SUM(P326:P336)+SUM(AB326:AB335)+SUM(V326:V336)</f>
        <v>0</v>
      </c>
    </row>
    <row r="337" spans="1:28" s="83" customFormat="1">
      <c r="B337" s="88"/>
      <c r="C337" s="89"/>
      <c r="D337" s="89"/>
      <c r="E337" s="84"/>
      <c r="M337" s="88"/>
      <c r="N337" s="89"/>
      <c r="O337" s="89"/>
      <c r="P337" s="84"/>
      <c r="S337" s="88"/>
      <c r="T337" s="89"/>
      <c r="U337" s="89"/>
      <c r="V337" s="84"/>
      <c r="Y337" s="88"/>
      <c r="Z337" s="89"/>
      <c r="AA337" s="89"/>
      <c r="AB337" s="84"/>
    </row>
    <row r="338" spans="1:28" s="83" customFormat="1">
      <c r="B338" s="88"/>
      <c r="C338" s="89"/>
      <c r="D338" s="89"/>
      <c r="E338" s="84"/>
      <c r="M338" s="88"/>
      <c r="N338" s="89"/>
      <c r="O338" s="89"/>
      <c r="P338" s="84"/>
      <c r="S338" s="88"/>
      <c r="T338" s="89"/>
      <c r="U338" s="89"/>
      <c r="V338" s="84"/>
      <c r="Y338" s="88"/>
      <c r="Z338" s="89"/>
      <c r="AA338" s="89"/>
      <c r="AB338" s="84"/>
    </row>
    <row r="339" spans="1:28" s="83" customFormat="1">
      <c r="B339" s="88"/>
      <c r="C339" s="89"/>
      <c r="D339" s="89"/>
      <c r="E339" s="84"/>
      <c r="M339" s="88"/>
      <c r="N339" s="89"/>
      <c r="O339" s="89"/>
      <c r="P339" s="84"/>
      <c r="S339" s="88"/>
      <c r="T339" s="89"/>
      <c r="U339" s="89"/>
      <c r="V339" s="84"/>
      <c r="Y339" s="88"/>
      <c r="Z339" s="89"/>
      <c r="AA339" s="89"/>
      <c r="AB339" s="84"/>
    </row>
    <row r="340" spans="1:28" s="83" customFormat="1">
      <c r="B340" s="88"/>
      <c r="C340" s="89"/>
      <c r="D340" s="89"/>
      <c r="E340" s="84"/>
      <c r="M340" s="88"/>
      <c r="N340" s="89"/>
      <c r="O340" s="89"/>
      <c r="P340" s="84"/>
      <c r="S340" s="88"/>
      <c r="T340" s="89"/>
      <c r="U340" s="89"/>
      <c r="V340" s="84"/>
      <c r="Y340" s="88"/>
      <c r="Z340" s="89"/>
      <c r="AA340" s="89"/>
      <c r="AB340" s="84"/>
    </row>
    <row r="341" spans="1:28" s="83" customFormat="1">
      <c r="B341" s="88"/>
      <c r="C341" s="89"/>
      <c r="D341" s="89"/>
      <c r="E341" s="84"/>
      <c r="M341" s="88"/>
      <c r="N341" s="89"/>
      <c r="O341" s="89"/>
      <c r="P341" s="84"/>
      <c r="S341" s="88"/>
      <c r="T341" s="89"/>
      <c r="U341" s="89"/>
      <c r="V341" s="84"/>
      <c r="Y341" s="88"/>
      <c r="Z341" s="89"/>
      <c r="AA341" s="89"/>
      <c r="AB341" s="84"/>
    </row>
    <row r="342" spans="1:28" s="83" customFormat="1">
      <c r="B342" s="88"/>
      <c r="C342" s="89"/>
      <c r="D342" s="89"/>
      <c r="E342" s="84"/>
      <c r="M342" s="88"/>
      <c r="N342" s="89"/>
      <c r="O342" s="89"/>
      <c r="P342" s="84"/>
      <c r="S342" s="88"/>
      <c r="T342" s="89"/>
      <c r="U342" s="89"/>
      <c r="V342" s="84"/>
      <c r="Y342" s="88"/>
      <c r="Z342" s="89"/>
      <c r="AA342" s="89"/>
      <c r="AB342" s="84"/>
    </row>
    <row r="343" spans="1:28" s="83" customFormat="1" ht="13.5" thickBot="1">
      <c r="B343" s="88"/>
      <c r="C343" s="89"/>
      <c r="D343" s="89"/>
      <c r="E343" s="84"/>
      <c r="M343" s="88"/>
      <c r="N343" s="89"/>
      <c r="O343" s="89"/>
      <c r="P343" s="84"/>
      <c r="S343" s="88"/>
      <c r="T343" s="89"/>
      <c r="U343" s="89"/>
      <c r="V343" s="84"/>
      <c r="Y343" s="88"/>
      <c r="Z343" s="89"/>
      <c r="AA343" s="89"/>
      <c r="AB343" s="84"/>
    </row>
    <row r="344" spans="1:28" s="83" customFormat="1" ht="12.75" customHeight="1">
      <c r="A344" s="24">
        <v>15</v>
      </c>
      <c r="B344" s="25"/>
      <c r="C344" s="514" t="s">
        <v>138</v>
      </c>
      <c r="D344" s="514" t="s">
        <v>27</v>
      </c>
      <c r="E344" s="516" t="s">
        <v>13</v>
      </c>
      <c r="L344" s="24">
        <v>15</v>
      </c>
      <c r="M344" s="25"/>
      <c r="N344" s="514" t="s">
        <v>138</v>
      </c>
      <c r="O344" s="514" t="s">
        <v>27</v>
      </c>
      <c r="P344" s="516" t="s">
        <v>13</v>
      </c>
      <c r="R344" s="24">
        <v>15</v>
      </c>
      <c r="S344" s="25"/>
      <c r="T344" s="514" t="s">
        <v>138</v>
      </c>
      <c r="U344" s="514" t="s">
        <v>27</v>
      </c>
      <c r="V344" s="516" t="s">
        <v>13</v>
      </c>
      <c r="X344" s="24">
        <v>15</v>
      </c>
      <c r="Y344" s="25"/>
      <c r="Z344" s="514" t="s">
        <v>138</v>
      </c>
      <c r="AA344" s="514" t="s">
        <v>27</v>
      </c>
      <c r="AB344" s="516" t="s">
        <v>13</v>
      </c>
    </row>
    <row r="345" spans="1:28" s="83" customFormat="1" ht="63.75">
      <c r="A345" s="26" t="s">
        <v>7</v>
      </c>
      <c r="B345" s="50" t="str">
        <f>+"מספר אסמכתא "&amp;B17&amp;"         חזרה לטבלה "</f>
        <v xml:space="preserve">מספר אסמכתא          חזרה לטבלה </v>
      </c>
      <c r="C345" s="515"/>
      <c r="D345" s="515"/>
      <c r="E345" s="517"/>
      <c r="L345" s="26" t="s">
        <v>19</v>
      </c>
      <c r="M345" s="50" t="str">
        <f>+"מספר אסמכתא "&amp;B17&amp;"         חזרה לטבלה "</f>
        <v xml:space="preserve">מספר אסמכתא          חזרה לטבלה </v>
      </c>
      <c r="N345" s="515"/>
      <c r="O345" s="515"/>
      <c r="P345" s="517"/>
      <c r="R345" s="26" t="s">
        <v>19</v>
      </c>
      <c r="S345" s="50" t="str">
        <f>+"מספר אסמכתא "&amp;B17&amp;"         חזרה לטבלה "</f>
        <v xml:space="preserve">מספר אסמכתא          חזרה לטבלה </v>
      </c>
      <c r="T345" s="515"/>
      <c r="U345" s="515"/>
      <c r="V345" s="517"/>
      <c r="X345" s="26" t="s">
        <v>19</v>
      </c>
      <c r="Y345" s="50" t="str">
        <f>+"מספר אסמכתא "&amp;B17&amp;"         חזרה לטבלה "</f>
        <v xml:space="preserve">מספר אסמכתא          חזרה לטבלה </v>
      </c>
      <c r="Z345" s="515"/>
      <c r="AA345" s="515"/>
      <c r="AB345" s="517"/>
    </row>
    <row r="346" spans="1:28" s="83" customFormat="1">
      <c r="A346" s="30">
        <v>1</v>
      </c>
      <c r="B346" s="118"/>
      <c r="C346" s="119"/>
      <c r="D346" s="119"/>
      <c r="E346" s="120"/>
      <c r="L346" s="30">
        <v>12</v>
      </c>
      <c r="M346" s="118"/>
      <c r="N346" s="119"/>
      <c r="O346" s="119"/>
      <c r="P346" s="120"/>
      <c r="R346" s="30">
        <v>23</v>
      </c>
      <c r="S346" s="118"/>
      <c r="T346" s="119"/>
      <c r="U346" s="119"/>
      <c r="V346" s="120"/>
      <c r="X346" s="30">
        <v>34</v>
      </c>
      <c r="Y346" s="118"/>
      <c r="Z346" s="119"/>
      <c r="AA346" s="119"/>
      <c r="AB346" s="120"/>
    </row>
    <row r="347" spans="1:28" s="83" customFormat="1">
      <c r="A347" s="30">
        <v>2</v>
      </c>
      <c r="B347" s="118"/>
      <c r="C347" s="119"/>
      <c r="D347" s="119"/>
      <c r="E347" s="120"/>
      <c r="L347" s="30">
        <v>13</v>
      </c>
      <c r="M347" s="118"/>
      <c r="N347" s="119"/>
      <c r="O347" s="119"/>
      <c r="P347" s="120"/>
      <c r="R347" s="30">
        <v>24</v>
      </c>
      <c r="S347" s="118"/>
      <c r="T347" s="119"/>
      <c r="U347" s="119"/>
      <c r="V347" s="120"/>
      <c r="X347" s="30">
        <v>35</v>
      </c>
      <c r="Y347" s="118"/>
      <c r="Z347" s="119"/>
      <c r="AA347" s="119"/>
      <c r="AB347" s="120"/>
    </row>
    <row r="348" spans="1:28" s="83" customFormat="1">
      <c r="A348" s="30">
        <v>3</v>
      </c>
      <c r="B348" s="118"/>
      <c r="C348" s="119"/>
      <c r="D348" s="119"/>
      <c r="E348" s="120"/>
      <c r="L348" s="30">
        <v>14</v>
      </c>
      <c r="M348" s="118"/>
      <c r="N348" s="119"/>
      <c r="O348" s="119"/>
      <c r="P348" s="120"/>
      <c r="R348" s="30">
        <v>25</v>
      </c>
      <c r="S348" s="118"/>
      <c r="T348" s="119"/>
      <c r="U348" s="119"/>
      <c r="V348" s="120"/>
      <c r="X348" s="30">
        <v>36</v>
      </c>
      <c r="Y348" s="118"/>
      <c r="Z348" s="119"/>
      <c r="AA348" s="119"/>
      <c r="AB348" s="120"/>
    </row>
    <row r="349" spans="1:28" s="83" customFormat="1">
      <c r="A349" s="30">
        <v>4</v>
      </c>
      <c r="B349" s="118"/>
      <c r="C349" s="119"/>
      <c r="D349" s="119"/>
      <c r="E349" s="120"/>
      <c r="L349" s="30">
        <v>15</v>
      </c>
      <c r="M349" s="118"/>
      <c r="N349" s="119"/>
      <c r="O349" s="119"/>
      <c r="P349" s="120"/>
      <c r="R349" s="30">
        <v>26</v>
      </c>
      <c r="S349" s="118"/>
      <c r="T349" s="119"/>
      <c r="U349" s="119"/>
      <c r="V349" s="120"/>
      <c r="X349" s="30">
        <v>37</v>
      </c>
      <c r="Y349" s="118"/>
      <c r="Z349" s="119"/>
      <c r="AA349" s="119"/>
      <c r="AB349" s="120"/>
    </row>
    <row r="350" spans="1:28" s="83" customFormat="1">
      <c r="A350" s="30">
        <v>5</v>
      </c>
      <c r="B350" s="118"/>
      <c r="C350" s="119"/>
      <c r="D350" s="119"/>
      <c r="E350" s="120"/>
      <c r="L350" s="30">
        <v>16</v>
      </c>
      <c r="M350" s="118"/>
      <c r="N350" s="119"/>
      <c r="O350" s="119"/>
      <c r="P350" s="120"/>
      <c r="R350" s="30">
        <v>27</v>
      </c>
      <c r="S350" s="118"/>
      <c r="T350" s="119"/>
      <c r="U350" s="119"/>
      <c r="V350" s="120"/>
      <c r="X350" s="30">
        <v>38</v>
      </c>
      <c r="Y350" s="118"/>
      <c r="Z350" s="119"/>
      <c r="AA350" s="119"/>
      <c r="AB350" s="120"/>
    </row>
    <row r="351" spans="1:28" s="83" customFormat="1">
      <c r="A351" s="30">
        <v>6</v>
      </c>
      <c r="B351" s="118"/>
      <c r="C351" s="119"/>
      <c r="D351" s="119"/>
      <c r="E351" s="120"/>
      <c r="L351" s="30">
        <v>17</v>
      </c>
      <c r="M351" s="118"/>
      <c r="N351" s="119"/>
      <c r="O351" s="119"/>
      <c r="P351" s="120"/>
      <c r="R351" s="30">
        <v>28</v>
      </c>
      <c r="S351" s="118"/>
      <c r="T351" s="119"/>
      <c r="U351" s="119"/>
      <c r="V351" s="120"/>
      <c r="X351" s="30">
        <v>39</v>
      </c>
      <c r="Y351" s="118"/>
      <c r="Z351" s="119"/>
      <c r="AA351" s="119"/>
      <c r="AB351" s="120"/>
    </row>
    <row r="352" spans="1:28" s="83" customFormat="1">
      <c r="A352" s="30">
        <v>7</v>
      </c>
      <c r="B352" s="118"/>
      <c r="C352" s="119"/>
      <c r="D352" s="119"/>
      <c r="E352" s="120"/>
      <c r="L352" s="30">
        <v>18</v>
      </c>
      <c r="M352" s="118"/>
      <c r="N352" s="119"/>
      <c r="O352" s="119"/>
      <c r="P352" s="120"/>
      <c r="R352" s="30">
        <v>29</v>
      </c>
      <c r="S352" s="118"/>
      <c r="T352" s="119"/>
      <c r="U352" s="119"/>
      <c r="V352" s="120"/>
      <c r="X352" s="30">
        <v>40</v>
      </c>
      <c r="Y352" s="118"/>
      <c r="Z352" s="119"/>
      <c r="AA352" s="119"/>
      <c r="AB352" s="120"/>
    </row>
    <row r="353" spans="1:28" s="83" customFormat="1">
      <c r="A353" s="30">
        <v>8</v>
      </c>
      <c r="B353" s="118"/>
      <c r="C353" s="119"/>
      <c r="D353" s="119"/>
      <c r="E353" s="120"/>
      <c r="L353" s="30">
        <v>19</v>
      </c>
      <c r="M353" s="118"/>
      <c r="N353" s="119"/>
      <c r="O353" s="119"/>
      <c r="P353" s="120"/>
      <c r="R353" s="30">
        <v>30</v>
      </c>
      <c r="S353" s="118"/>
      <c r="T353" s="119"/>
      <c r="U353" s="119"/>
      <c r="V353" s="120"/>
      <c r="X353" s="30">
        <v>41</v>
      </c>
      <c r="Y353" s="118"/>
      <c r="Z353" s="119"/>
      <c r="AA353" s="119"/>
      <c r="AB353" s="120"/>
    </row>
    <row r="354" spans="1:28" s="83" customFormat="1">
      <c r="A354" s="30">
        <v>9</v>
      </c>
      <c r="B354" s="118"/>
      <c r="C354" s="119"/>
      <c r="D354" s="119"/>
      <c r="E354" s="120"/>
      <c r="L354" s="30">
        <v>20</v>
      </c>
      <c r="M354" s="118"/>
      <c r="N354" s="119"/>
      <c r="O354" s="119"/>
      <c r="P354" s="120"/>
      <c r="R354" s="30">
        <v>31</v>
      </c>
      <c r="S354" s="118"/>
      <c r="T354" s="119"/>
      <c r="U354" s="119"/>
      <c r="V354" s="120"/>
      <c r="X354" s="30">
        <v>42</v>
      </c>
      <c r="Y354" s="118"/>
      <c r="Z354" s="119"/>
      <c r="AA354" s="119"/>
      <c r="AB354" s="120"/>
    </row>
    <row r="355" spans="1:28" s="83" customFormat="1">
      <c r="A355" s="30">
        <v>10</v>
      </c>
      <c r="B355" s="118"/>
      <c r="C355" s="119"/>
      <c r="D355" s="119"/>
      <c r="E355" s="120"/>
      <c r="L355" s="30">
        <v>21</v>
      </c>
      <c r="M355" s="118"/>
      <c r="N355" s="119"/>
      <c r="O355" s="119"/>
      <c r="P355" s="120"/>
      <c r="R355" s="30">
        <v>32</v>
      </c>
      <c r="S355" s="118"/>
      <c r="T355" s="119"/>
      <c r="U355" s="119"/>
      <c r="V355" s="120"/>
      <c r="X355" s="30">
        <v>43</v>
      </c>
      <c r="Y355" s="118"/>
      <c r="Z355" s="119"/>
      <c r="AA355" s="119"/>
      <c r="AB355" s="120"/>
    </row>
    <row r="356" spans="1:28" s="83" customFormat="1" ht="13.5" thickBot="1">
      <c r="A356" s="30">
        <v>11</v>
      </c>
      <c r="B356" s="118"/>
      <c r="C356" s="119"/>
      <c r="D356" s="119"/>
      <c r="E356" s="120"/>
      <c r="L356" s="30">
        <v>22</v>
      </c>
      <c r="M356" s="118"/>
      <c r="N356" s="119"/>
      <c r="O356" s="119"/>
      <c r="P356" s="120"/>
      <c r="R356" s="30">
        <v>33</v>
      </c>
      <c r="S356" s="118"/>
      <c r="T356" s="119"/>
      <c r="U356" s="119"/>
      <c r="V356" s="120"/>
      <c r="X356" s="31"/>
      <c r="Y356" s="33" t="s">
        <v>3</v>
      </c>
      <c r="Z356" s="34"/>
      <c r="AA356" s="34"/>
      <c r="AB356" s="138">
        <f>SUM(E346:E356)+SUM(P346:P356)+SUM(AB346:AB355)+SUM(V346:V356)</f>
        <v>0</v>
      </c>
    </row>
    <row r="357" spans="1:28" s="83" customFormat="1">
      <c r="B357" s="88"/>
      <c r="C357" s="89"/>
      <c r="D357" s="89"/>
      <c r="E357" s="84"/>
      <c r="M357" s="88"/>
      <c r="N357" s="89"/>
      <c r="O357" s="89"/>
      <c r="P357" s="84"/>
      <c r="S357" s="88"/>
      <c r="T357" s="89"/>
      <c r="U357" s="89"/>
      <c r="V357" s="84"/>
      <c r="Y357" s="88"/>
      <c r="Z357" s="89"/>
      <c r="AA357" s="89"/>
    </row>
    <row r="358" spans="1:28" s="83" customFormat="1">
      <c r="B358" s="88"/>
      <c r="C358" s="89"/>
      <c r="D358" s="89"/>
      <c r="E358" s="84"/>
      <c r="M358" s="88"/>
      <c r="N358" s="89"/>
      <c r="O358" s="89"/>
      <c r="P358" s="84"/>
      <c r="S358" s="88"/>
      <c r="T358" s="89"/>
      <c r="U358" s="89"/>
      <c r="V358" s="84"/>
      <c r="Y358" s="88"/>
      <c r="Z358" s="89"/>
      <c r="AA358" s="89"/>
      <c r="AB358" s="84"/>
    </row>
    <row r="359" spans="1:28" s="83" customFormat="1">
      <c r="B359" s="88"/>
      <c r="C359" s="89"/>
      <c r="D359" s="89"/>
      <c r="E359" s="84"/>
      <c r="M359" s="88"/>
      <c r="N359" s="89"/>
      <c r="O359" s="89"/>
      <c r="P359" s="84"/>
      <c r="S359" s="88"/>
      <c r="T359" s="89"/>
      <c r="U359" s="89"/>
      <c r="V359" s="84"/>
      <c r="Y359" s="88"/>
      <c r="Z359" s="89"/>
      <c r="AA359" s="89"/>
      <c r="AB359" s="84"/>
    </row>
    <row r="360" spans="1:28" s="83" customFormat="1">
      <c r="B360" s="88"/>
      <c r="C360" s="89"/>
      <c r="D360" s="89"/>
      <c r="E360" s="84"/>
      <c r="M360" s="88"/>
      <c r="N360" s="89"/>
      <c r="O360" s="89"/>
      <c r="P360" s="84"/>
      <c r="S360" s="88"/>
      <c r="T360" s="89"/>
      <c r="U360" s="89"/>
      <c r="V360" s="84"/>
      <c r="Y360" s="88"/>
      <c r="Z360" s="89"/>
      <c r="AA360" s="89"/>
      <c r="AB360" s="84"/>
    </row>
    <row r="361" spans="1:28" s="83" customFormat="1">
      <c r="B361" s="88"/>
      <c r="C361" s="89"/>
      <c r="D361" s="89"/>
      <c r="E361" s="84"/>
      <c r="M361" s="88"/>
      <c r="N361" s="89"/>
      <c r="O361" s="89"/>
      <c r="P361" s="84"/>
      <c r="S361" s="88"/>
      <c r="T361" s="89"/>
      <c r="U361" s="89"/>
      <c r="V361" s="84"/>
      <c r="Y361" s="88"/>
      <c r="Z361" s="89"/>
      <c r="AA361" s="89"/>
      <c r="AB361" s="84"/>
    </row>
    <row r="362" spans="1:28" s="83" customFormat="1">
      <c r="B362" s="88"/>
      <c r="C362" s="89"/>
      <c r="D362" s="89"/>
      <c r="E362" s="84"/>
      <c r="M362" s="88"/>
      <c r="N362" s="89"/>
      <c r="O362" s="89"/>
      <c r="P362" s="84"/>
      <c r="S362" s="88"/>
      <c r="T362" s="89"/>
      <c r="U362" s="89"/>
      <c r="V362" s="84"/>
      <c r="Y362" s="88"/>
      <c r="Z362" s="89"/>
      <c r="AA362" s="89"/>
      <c r="AB362" s="84"/>
    </row>
    <row r="363" spans="1:28" s="83" customFormat="1" ht="13.5" thickBot="1">
      <c r="B363" s="88"/>
      <c r="C363" s="89"/>
      <c r="D363" s="89"/>
      <c r="E363" s="84"/>
      <c r="M363" s="88"/>
      <c r="N363" s="89"/>
      <c r="O363" s="89"/>
      <c r="P363" s="84"/>
      <c r="S363" s="88"/>
      <c r="T363" s="89"/>
      <c r="U363" s="89"/>
      <c r="V363" s="84"/>
      <c r="Y363" s="88"/>
      <c r="Z363" s="89"/>
      <c r="AA363" s="89"/>
      <c r="AB363" s="84"/>
    </row>
    <row r="364" spans="1:28" s="83" customFormat="1" ht="12.75" customHeight="1">
      <c r="A364" s="24">
        <v>16</v>
      </c>
      <c r="B364" s="25"/>
      <c r="C364" s="514" t="s">
        <v>138</v>
      </c>
      <c r="D364" s="514" t="s">
        <v>27</v>
      </c>
      <c r="E364" s="516" t="s">
        <v>13</v>
      </c>
      <c r="L364" s="24">
        <v>16</v>
      </c>
      <c r="M364" s="25"/>
      <c r="N364" s="514" t="s">
        <v>138</v>
      </c>
      <c r="O364" s="514" t="s">
        <v>27</v>
      </c>
      <c r="P364" s="516" t="s">
        <v>13</v>
      </c>
      <c r="R364" s="24">
        <v>16</v>
      </c>
      <c r="S364" s="25"/>
      <c r="T364" s="514" t="s">
        <v>138</v>
      </c>
      <c r="U364" s="514" t="s">
        <v>27</v>
      </c>
      <c r="V364" s="516" t="s">
        <v>13</v>
      </c>
      <c r="X364" s="24">
        <v>16</v>
      </c>
      <c r="Y364" s="25"/>
      <c r="Z364" s="514" t="s">
        <v>138</v>
      </c>
      <c r="AA364" s="514" t="s">
        <v>27</v>
      </c>
      <c r="AB364" s="516" t="s">
        <v>13</v>
      </c>
    </row>
    <row r="365" spans="1:28" s="83" customFormat="1" ht="63.75">
      <c r="A365" s="26" t="s">
        <v>7</v>
      </c>
      <c r="B365" s="50" t="str">
        <f>+"מספר אסמכתא "&amp;B18&amp;"         חזרה לטבלה "</f>
        <v xml:space="preserve">מספר אסמכתא          חזרה לטבלה </v>
      </c>
      <c r="C365" s="515"/>
      <c r="D365" s="515"/>
      <c r="E365" s="517"/>
      <c r="L365" s="26" t="s">
        <v>19</v>
      </c>
      <c r="M365" s="50" t="str">
        <f>+"מספר אסמכתא "&amp;B18&amp;"         חזרה לטבלה "</f>
        <v xml:space="preserve">מספר אסמכתא          חזרה לטבלה </v>
      </c>
      <c r="N365" s="515"/>
      <c r="O365" s="515"/>
      <c r="P365" s="517"/>
      <c r="R365" s="26" t="s">
        <v>19</v>
      </c>
      <c r="S365" s="50" t="str">
        <f>+"מספר אסמכתא "&amp;B18&amp;"         חזרה לטבלה "</f>
        <v xml:space="preserve">מספר אסמכתא          חזרה לטבלה </v>
      </c>
      <c r="T365" s="515"/>
      <c r="U365" s="515"/>
      <c r="V365" s="517"/>
      <c r="X365" s="26" t="s">
        <v>19</v>
      </c>
      <c r="Y365" s="50" t="str">
        <f>+"מספר אסמכתא "&amp;B18&amp;"         חזרה לטבלה "</f>
        <v xml:space="preserve">מספר אסמכתא          חזרה לטבלה </v>
      </c>
      <c r="Z365" s="515"/>
      <c r="AA365" s="515"/>
      <c r="AB365" s="517"/>
    </row>
    <row r="366" spans="1:28" s="83" customFormat="1">
      <c r="A366" s="30">
        <v>1</v>
      </c>
      <c r="B366" s="118"/>
      <c r="C366" s="119"/>
      <c r="D366" s="119"/>
      <c r="E366" s="120"/>
      <c r="L366" s="30">
        <v>12</v>
      </c>
      <c r="M366" s="118"/>
      <c r="N366" s="119"/>
      <c r="O366" s="119"/>
      <c r="P366" s="120"/>
      <c r="R366" s="30">
        <v>23</v>
      </c>
      <c r="S366" s="118"/>
      <c r="T366" s="119"/>
      <c r="U366" s="119"/>
      <c r="V366" s="120"/>
      <c r="X366" s="30">
        <v>34</v>
      </c>
      <c r="Y366" s="118"/>
      <c r="Z366" s="119"/>
      <c r="AA366" s="119"/>
      <c r="AB366" s="120"/>
    </row>
    <row r="367" spans="1:28" s="83" customFormat="1">
      <c r="A367" s="30">
        <v>2</v>
      </c>
      <c r="B367" s="118"/>
      <c r="C367" s="119"/>
      <c r="D367" s="119"/>
      <c r="E367" s="120"/>
      <c r="L367" s="30">
        <v>13</v>
      </c>
      <c r="M367" s="118"/>
      <c r="N367" s="119"/>
      <c r="O367" s="119"/>
      <c r="P367" s="120"/>
      <c r="R367" s="30">
        <v>24</v>
      </c>
      <c r="S367" s="118"/>
      <c r="T367" s="119"/>
      <c r="U367" s="119"/>
      <c r="V367" s="120"/>
      <c r="X367" s="30">
        <v>35</v>
      </c>
      <c r="Y367" s="118"/>
      <c r="Z367" s="119"/>
      <c r="AA367" s="119"/>
      <c r="AB367" s="120"/>
    </row>
    <row r="368" spans="1:28" s="83" customFormat="1">
      <c r="A368" s="30">
        <v>3</v>
      </c>
      <c r="B368" s="118"/>
      <c r="C368" s="119"/>
      <c r="D368" s="119"/>
      <c r="E368" s="120"/>
      <c r="L368" s="30">
        <v>14</v>
      </c>
      <c r="M368" s="118"/>
      <c r="N368" s="119"/>
      <c r="O368" s="119"/>
      <c r="P368" s="120"/>
      <c r="R368" s="30">
        <v>25</v>
      </c>
      <c r="S368" s="118"/>
      <c r="T368" s="119"/>
      <c r="U368" s="119"/>
      <c r="V368" s="120"/>
      <c r="X368" s="30">
        <v>36</v>
      </c>
      <c r="Y368" s="118"/>
      <c r="Z368" s="119"/>
      <c r="AA368" s="119"/>
      <c r="AB368" s="120"/>
    </row>
    <row r="369" spans="1:28" s="83" customFormat="1">
      <c r="A369" s="30">
        <v>4</v>
      </c>
      <c r="B369" s="118"/>
      <c r="C369" s="119"/>
      <c r="D369" s="119"/>
      <c r="E369" s="120"/>
      <c r="L369" s="30">
        <v>15</v>
      </c>
      <c r="M369" s="118"/>
      <c r="N369" s="119"/>
      <c r="O369" s="119"/>
      <c r="P369" s="120"/>
      <c r="R369" s="30">
        <v>26</v>
      </c>
      <c r="S369" s="118"/>
      <c r="T369" s="119"/>
      <c r="U369" s="119"/>
      <c r="V369" s="120"/>
      <c r="X369" s="30">
        <v>37</v>
      </c>
      <c r="Y369" s="118"/>
      <c r="Z369" s="119"/>
      <c r="AA369" s="119"/>
      <c r="AB369" s="120"/>
    </row>
    <row r="370" spans="1:28" s="83" customFormat="1">
      <c r="A370" s="30">
        <v>5</v>
      </c>
      <c r="B370" s="118"/>
      <c r="C370" s="119"/>
      <c r="D370" s="119"/>
      <c r="E370" s="120"/>
      <c r="L370" s="30">
        <v>16</v>
      </c>
      <c r="M370" s="118"/>
      <c r="N370" s="119"/>
      <c r="O370" s="119"/>
      <c r="P370" s="120"/>
      <c r="R370" s="30">
        <v>27</v>
      </c>
      <c r="S370" s="118"/>
      <c r="T370" s="119"/>
      <c r="U370" s="119"/>
      <c r="V370" s="120"/>
      <c r="X370" s="30">
        <v>38</v>
      </c>
      <c r="Y370" s="118"/>
      <c r="Z370" s="119"/>
      <c r="AA370" s="119"/>
      <c r="AB370" s="120"/>
    </row>
    <row r="371" spans="1:28" s="83" customFormat="1">
      <c r="A371" s="30">
        <v>6</v>
      </c>
      <c r="B371" s="118"/>
      <c r="C371" s="119"/>
      <c r="D371" s="119"/>
      <c r="E371" s="120"/>
      <c r="L371" s="30">
        <v>17</v>
      </c>
      <c r="M371" s="118"/>
      <c r="N371" s="119"/>
      <c r="O371" s="119"/>
      <c r="P371" s="120"/>
      <c r="R371" s="30">
        <v>28</v>
      </c>
      <c r="S371" s="118"/>
      <c r="T371" s="119"/>
      <c r="U371" s="119"/>
      <c r="V371" s="120"/>
      <c r="X371" s="30">
        <v>39</v>
      </c>
      <c r="Y371" s="118"/>
      <c r="Z371" s="119"/>
      <c r="AA371" s="119"/>
      <c r="AB371" s="120"/>
    </row>
    <row r="372" spans="1:28" s="83" customFormat="1">
      <c r="A372" s="30">
        <v>7</v>
      </c>
      <c r="B372" s="118"/>
      <c r="C372" s="119"/>
      <c r="D372" s="119"/>
      <c r="E372" s="120"/>
      <c r="L372" s="30">
        <v>18</v>
      </c>
      <c r="M372" s="118"/>
      <c r="N372" s="119"/>
      <c r="O372" s="119"/>
      <c r="P372" s="120"/>
      <c r="R372" s="30">
        <v>29</v>
      </c>
      <c r="S372" s="118"/>
      <c r="T372" s="119"/>
      <c r="U372" s="119"/>
      <c r="V372" s="120"/>
      <c r="X372" s="30">
        <v>40</v>
      </c>
      <c r="Y372" s="118"/>
      <c r="Z372" s="119"/>
      <c r="AA372" s="119"/>
      <c r="AB372" s="120"/>
    </row>
    <row r="373" spans="1:28" s="83" customFormat="1">
      <c r="A373" s="30">
        <v>8</v>
      </c>
      <c r="B373" s="118"/>
      <c r="C373" s="119"/>
      <c r="D373" s="119"/>
      <c r="E373" s="120"/>
      <c r="L373" s="30">
        <v>19</v>
      </c>
      <c r="M373" s="118"/>
      <c r="N373" s="119"/>
      <c r="O373" s="119"/>
      <c r="P373" s="120"/>
      <c r="R373" s="30">
        <v>30</v>
      </c>
      <c r="S373" s="118"/>
      <c r="T373" s="119"/>
      <c r="U373" s="119"/>
      <c r="V373" s="120"/>
      <c r="X373" s="30">
        <v>41</v>
      </c>
      <c r="Y373" s="118"/>
      <c r="Z373" s="119"/>
      <c r="AA373" s="119"/>
      <c r="AB373" s="120"/>
    </row>
    <row r="374" spans="1:28" s="83" customFormat="1">
      <c r="A374" s="30">
        <v>9</v>
      </c>
      <c r="B374" s="118"/>
      <c r="C374" s="119"/>
      <c r="D374" s="119"/>
      <c r="E374" s="120"/>
      <c r="L374" s="30">
        <v>20</v>
      </c>
      <c r="M374" s="118"/>
      <c r="N374" s="119"/>
      <c r="O374" s="119"/>
      <c r="P374" s="120"/>
      <c r="R374" s="30">
        <v>31</v>
      </c>
      <c r="S374" s="118"/>
      <c r="T374" s="119"/>
      <c r="U374" s="119"/>
      <c r="V374" s="120"/>
      <c r="X374" s="30">
        <v>42</v>
      </c>
      <c r="Y374" s="118"/>
      <c r="Z374" s="119"/>
      <c r="AA374" s="119"/>
      <c r="AB374" s="120"/>
    </row>
    <row r="375" spans="1:28" s="83" customFormat="1">
      <c r="A375" s="30">
        <v>10</v>
      </c>
      <c r="B375" s="118"/>
      <c r="C375" s="119"/>
      <c r="D375" s="119"/>
      <c r="E375" s="120"/>
      <c r="L375" s="30">
        <v>21</v>
      </c>
      <c r="M375" s="118"/>
      <c r="N375" s="119"/>
      <c r="O375" s="119"/>
      <c r="P375" s="120"/>
      <c r="R375" s="30">
        <v>32</v>
      </c>
      <c r="S375" s="118"/>
      <c r="T375" s="119"/>
      <c r="U375" s="119"/>
      <c r="V375" s="120"/>
      <c r="X375" s="30">
        <v>43</v>
      </c>
      <c r="Y375" s="118"/>
      <c r="Z375" s="119"/>
      <c r="AA375" s="119"/>
      <c r="AB375" s="120"/>
    </row>
    <row r="376" spans="1:28" s="83" customFormat="1" ht="13.5" thickBot="1">
      <c r="A376" s="30">
        <v>11</v>
      </c>
      <c r="B376" s="118"/>
      <c r="C376" s="119"/>
      <c r="D376" s="119"/>
      <c r="E376" s="120"/>
      <c r="L376" s="30">
        <v>22</v>
      </c>
      <c r="M376" s="118"/>
      <c r="N376" s="119"/>
      <c r="O376" s="119"/>
      <c r="P376" s="120"/>
      <c r="R376" s="30">
        <v>33</v>
      </c>
      <c r="S376" s="118"/>
      <c r="T376" s="119"/>
      <c r="U376" s="119"/>
      <c r="V376" s="120"/>
      <c r="X376" s="31"/>
      <c r="Y376" s="33" t="s">
        <v>3</v>
      </c>
      <c r="Z376" s="34"/>
      <c r="AA376" s="34"/>
      <c r="AB376" s="138">
        <f>SUM(E366:E376)+SUM(P366:P376)+SUM(AB366:AB375)+SUM(V366:V376)</f>
        <v>0</v>
      </c>
    </row>
    <row r="377" spans="1:28" s="83" customFormat="1">
      <c r="B377" s="88"/>
      <c r="C377" s="89"/>
      <c r="D377" s="89"/>
      <c r="E377" s="84"/>
      <c r="M377" s="88"/>
      <c r="N377" s="89"/>
      <c r="O377" s="89"/>
      <c r="P377" s="84"/>
      <c r="S377" s="88"/>
      <c r="T377" s="89"/>
      <c r="U377" s="89"/>
      <c r="V377" s="84"/>
      <c r="Y377" s="88"/>
      <c r="Z377" s="89"/>
      <c r="AA377" s="89"/>
      <c r="AB377" s="84"/>
    </row>
    <row r="378" spans="1:28" s="83" customFormat="1">
      <c r="B378" s="88"/>
      <c r="C378" s="89"/>
      <c r="D378" s="89"/>
      <c r="E378" s="84"/>
      <c r="M378" s="88"/>
      <c r="N378" s="89"/>
      <c r="O378" s="89"/>
      <c r="P378" s="84"/>
      <c r="S378" s="88"/>
      <c r="T378" s="89"/>
      <c r="U378" s="89"/>
      <c r="V378" s="84"/>
      <c r="Y378" s="88"/>
      <c r="Z378" s="89"/>
      <c r="AA378" s="89"/>
      <c r="AB378" s="84"/>
    </row>
    <row r="379" spans="1:28" s="83" customFormat="1">
      <c r="B379" s="88"/>
      <c r="C379" s="89"/>
      <c r="D379" s="89"/>
      <c r="E379" s="84"/>
      <c r="M379" s="88"/>
      <c r="N379" s="89"/>
      <c r="O379" s="89"/>
      <c r="P379" s="84"/>
      <c r="S379" s="88"/>
      <c r="T379" s="89"/>
      <c r="U379" s="89"/>
      <c r="V379" s="84"/>
      <c r="Y379" s="88"/>
      <c r="Z379" s="89"/>
      <c r="AA379" s="89"/>
      <c r="AB379" s="84"/>
    </row>
    <row r="380" spans="1:28" s="83" customFormat="1">
      <c r="B380" s="88"/>
      <c r="C380" s="89"/>
      <c r="D380" s="89"/>
      <c r="E380" s="84"/>
      <c r="M380" s="88"/>
      <c r="N380" s="89"/>
      <c r="O380" s="89"/>
      <c r="P380" s="84"/>
      <c r="S380" s="88"/>
      <c r="T380" s="89"/>
      <c r="U380" s="89"/>
      <c r="V380" s="84"/>
      <c r="Y380" s="88"/>
      <c r="Z380" s="89"/>
      <c r="AA380" s="89"/>
      <c r="AB380" s="84"/>
    </row>
    <row r="381" spans="1:28" s="83" customFormat="1">
      <c r="B381" s="88"/>
      <c r="C381" s="89"/>
      <c r="D381" s="89"/>
      <c r="E381" s="84"/>
      <c r="M381" s="88"/>
      <c r="N381" s="89"/>
      <c r="O381" s="89"/>
      <c r="P381" s="84"/>
      <c r="S381" s="88"/>
      <c r="T381" s="89"/>
      <c r="U381" s="89"/>
      <c r="V381" s="84"/>
      <c r="Y381" s="88"/>
      <c r="Z381" s="89"/>
      <c r="AA381" s="89"/>
      <c r="AB381" s="84"/>
    </row>
    <row r="382" spans="1:28" s="83" customFormat="1">
      <c r="B382" s="88"/>
      <c r="C382" s="89"/>
      <c r="D382" s="89"/>
      <c r="E382" s="84"/>
      <c r="M382" s="88"/>
      <c r="N382" s="89"/>
      <c r="O382" s="89"/>
      <c r="P382" s="84"/>
      <c r="S382" s="88"/>
      <c r="T382" s="89"/>
      <c r="U382" s="89"/>
      <c r="V382" s="84"/>
      <c r="Y382" s="88"/>
      <c r="Z382" s="89"/>
      <c r="AA382" s="89"/>
      <c r="AB382" s="84"/>
    </row>
    <row r="383" spans="1:28" s="83" customFormat="1" ht="13.5" thickBot="1">
      <c r="B383" s="88"/>
      <c r="C383" s="89"/>
      <c r="D383" s="89"/>
      <c r="E383" s="84"/>
      <c r="M383" s="88"/>
      <c r="N383" s="89"/>
      <c r="O383" s="89"/>
      <c r="P383" s="84"/>
      <c r="S383" s="88"/>
      <c r="T383" s="89"/>
      <c r="U383" s="89"/>
      <c r="V383" s="84"/>
      <c r="Y383" s="88"/>
      <c r="Z383" s="89"/>
      <c r="AA383" s="89"/>
      <c r="AB383" s="84"/>
    </row>
    <row r="384" spans="1:28" s="83" customFormat="1" ht="12.75" customHeight="1">
      <c r="A384" s="24">
        <v>17</v>
      </c>
      <c r="B384" s="25"/>
      <c r="C384" s="514" t="s">
        <v>138</v>
      </c>
      <c r="D384" s="514" t="s">
        <v>27</v>
      </c>
      <c r="E384" s="516" t="s">
        <v>13</v>
      </c>
      <c r="L384" s="24">
        <v>17</v>
      </c>
      <c r="M384" s="25"/>
      <c r="N384" s="514" t="s">
        <v>138</v>
      </c>
      <c r="O384" s="514" t="s">
        <v>27</v>
      </c>
      <c r="P384" s="516" t="s">
        <v>13</v>
      </c>
      <c r="R384" s="24">
        <v>17</v>
      </c>
      <c r="S384" s="25"/>
      <c r="T384" s="514" t="s">
        <v>138</v>
      </c>
      <c r="U384" s="514" t="s">
        <v>27</v>
      </c>
      <c r="V384" s="516" t="s">
        <v>13</v>
      </c>
      <c r="X384" s="24">
        <v>17</v>
      </c>
      <c r="Y384" s="25"/>
      <c r="Z384" s="514" t="s">
        <v>138</v>
      </c>
      <c r="AA384" s="514" t="s">
        <v>27</v>
      </c>
      <c r="AB384" s="516" t="s">
        <v>13</v>
      </c>
    </row>
    <row r="385" spans="1:28" s="83" customFormat="1" ht="63.75">
      <c r="A385" s="26" t="s">
        <v>7</v>
      </c>
      <c r="B385" s="50" t="str">
        <f>+"מספר אסמכתא "&amp;B19&amp;"         חזרה לטבלה "</f>
        <v xml:space="preserve">מספר אסמכתא          חזרה לטבלה </v>
      </c>
      <c r="C385" s="515"/>
      <c r="D385" s="515"/>
      <c r="E385" s="517"/>
      <c r="L385" s="26" t="s">
        <v>19</v>
      </c>
      <c r="M385" s="50" t="str">
        <f>+"מספר אסמכתא "&amp;B19&amp;"         חזרה לטבלה "</f>
        <v xml:space="preserve">מספר אסמכתא          חזרה לטבלה </v>
      </c>
      <c r="N385" s="515"/>
      <c r="O385" s="515"/>
      <c r="P385" s="517"/>
      <c r="R385" s="26" t="s">
        <v>19</v>
      </c>
      <c r="S385" s="50" t="str">
        <f>+"מספר אסמכתא "&amp;B19&amp;"         חזרה לטבלה "</f>
        <v xml:space="preserve">מספר אסמכתא          חזרה לטבלה </v>
      </c>
      <c r="T385" s="515"/>
      <c r="U385" s="515"/>
      <c r="V385" s="517"/>
      <c r="X385" s="26" t="s">
        <v>19</v>
      </c>
      <c r="Y385" s="50" t="str">
        <f>+"מספר אסמכתא "&amp;B19&amp;"         חזרה לטבלה "</f>
        <v xml:space="preserve">מספר אסמכתא          חזרה לטבלה </v>
      </c>
      <c r="Z385" s="515"/>
      <c r="AA385" s="515"/>
      <c r="AB385" s="517"/>
    </row>
    <row r="386" spans="1:28" s="83" customFormat="1">
      <c r="A386" s="30">
        <v>1</v>
      </c>
      <c r="B386" s="118"/>
      <c r="C386" s="119"/>
      <c r="D386" s="119"/>
      <c r="E386" s="120"/>
      <c r="L386" s="30">
        <v>12</v>
      </c>
      <c r="M386" s="118"/>
      <c r="N386" s="119"/>
      <c r="O386" s="119"/>
      <c r="P386" s="120"/>
      <c r="R386" s="30">
        <v>23</v>
      </c>
      <c r="S386" s="118"/>
      <c r="T386" s="119"/>
      <c r="U386" s="119"/>
      <c r="V386" s="120"/>
      <c r="X386" s="30">
        <v>34</v>
      </c>
      <c r="Y386" s="118"/>
      <c r="Z386" s="119"/>
      <c r="AA386" s="119"/>
      <c r="AB386" s="120"/>
    </row>
    <row r="387" spans="1:28" s="83" customFormat="1">
      <c r="A387" s="30">
        <v>2</v>
      </c>
      <c r="B387" s="118"/>
      <c r="C387" s="119"/>
      <c r="D387" s="119"/>
      <c r="E387" s="120"/>
      <c r="L387" s="30">
        <v>13</v>
      </c>
      <c r="M387" s="118"/>
      <c r="N387" s="119"/>
      <c r="O387" s="119"/>
      <c r="P387" s="120"/>
      <c r="R387" s="30">
        <v>24</v>
      </c>
      <c r="S387" s="118"/>
      <c r="T387" s="119"/>
      <c r="U387" s="119"/>
      <c r="V387" s="120"/>
      <c r="X387" s="30">
        <v>35</v>
      </c>
      <c r="Y387" s="118"/>
      <c r="Z387" s="119"/>
      <c r="AA387" s="119"/>
      <c r="AB387" s="120"/>
    </row>
    <row r="388" spans="1:28" s="83" customFormat="1">
      <c r="A388" s="30">
        <v>3</v>
      </c>
      <c r="B388" s="118"/>
      <c r="C388" s="119"/>
      <c r="D388" s="119"/>
      <c r="E388" s="120"/>
      <c r="L388" s="30">
        <v>14</v>
      </c>
      <c r="M388" s="118"/>
      <c r="N388" s="119"/>
      <c r="O388" s="119"/>
      <c r="P388" s="120"/>
      <c r="R388" s="30">
        <v>25</v>
      </c>
      <c r="S388" s="118"/>
      <c r="T388" s="119"/>
      <c r="U388" s="119"/>
      <c r="V388" s="120"/>
      <c r="X388" s="30">
        <v>36</v>
      </c>
      <c r="Y388" s="118"/>
      <c r="Z388" s="119"/>
      <c r="AA388" s="119"/>
      <c r="AB388" s="120"/>
    </row>
    <row r="389" spans="1:28" s="83" customFormat="1">
      <c r="A389" s="30">
        <v>4</v>
      </c>
      <c r="B389" s="118"/>
      <c r="C389" s="119"/>
      <c r="D389" s="119"/>
      <c r="E389" s="120"/>
      <c r="L389" s="30">
        <v>15</v>
      </c>
      <c r="M389" s="118"/>
      <c r="N389" s="119"/>
      <c r="O389" s="119"/>
      <c r="P389" s="120"/>
      <c r="R389" s="30">
        <v>26</v>
      </c>
      <c r="S389" s="118"/>
      <c r="T389" s="119"/>
      <c r="U389" s="119"/>
      <c r="V389" s="120"/>
      <c r="X389" s="30">
        <v>37</v>
      </c>
      <c r="Y389" s="118"/>
      <c r="Z389" s="119"/>
      <c r="AA389" s="119"/>
      <c r="AB389" s="120"/>
    </row>
    <row r="390" spans="1:28" s="83" customFormat="1">
      <c r="A390" s="30">
        <v>5</v>
      </c>
      <c r="B390" s="118"/>
      <c r="C390" s="119"/>
      <c r="D390" s="119"/>
      <c r="E390" s="120"/>
      <c r="L390" s="30">
        <v>16</v>
      </c>
      <c r="M390" s="118"/>
      <c r="N390" s="119"/>
      <c r="O390" s="119"/>
      <c r="P390" s="120"/>
      <c r="R390" s="30">
        <v>27</v>
      </c>
      <c r="S390" s="118"/>
      <c r="T390" s="119"/>
      <c r="U390" s="119"/>
      <c r="V390" s="120"/>
      <c r="X390" s="30">
        <v>38</v>
      </c>
      <c r="Y390" s="118"/>
      <c r="Z390" s="119"/>
      <c r="AA390" s="119"/>
      <c r="AB390" s="120"/>
    </row>
    <row r="391" spans="1:28" s="83" customFormat="1">
      <c r="A391" s="30">
        <v>6</v>
      </c>
      <c r="B391" s="118"/>
      <c r="C391" s="119"/>
      <c r="D391" s="119"/>
      <c r="E391" s="120"/>
      <c r="L391" s="30">
        <v>17</v>
      </c>
      <c r="M391" s="118"/>
      <c r="N391" s="119"/>
      <c r="O391" s="119"/>
      <c r="P391" s="120"/>
      <c r="R391" s="30">
        <v>28</v>
      </c>
      <c r="S391" s="118"/>
      <c r="T391" s="119"/>
      <c r="U391" s="119"/>
      <c r="V391" s="120"/>
      <c r="X391" s="30">
        <v>39</v>
      </c>
      <c r="Y391" s="118"/>
      <c r="Z391" s="119"/>
      <c r="AA391" s="119"/>
      <c r="AB391" s="120"/>
    </row>
    <row r="392" spans="1:28" s="83" customFormat="1">
      <c r="A392" s="30">
        <v>7</v>
      </c>
      <c r="B392" s="118"/>
      <c r="C392" s="119"/>
      <c r="D392" s="119"/>
      <c r="E392" s="120"/>
      <c r="L392" s="30">
        <v>18</v>
      </c>
      <c r="M392" s="118"/>
      <c r="N392" s="119"/>
      <c r="O392" s="119"/>
      <c r="P392" s="120"/>
      <c r="R392" s="30">
        <v>29</v>
      </c>
      <c r="S392" s="118"/>
      <c r="T392" s="119"/>
      <c r="U392" s="119"/>
      <c r="V392" s="120"/>
      <c r="X392" s="30">
        <v>40</v>
      </c>
      <c r="Y392" s="118"/>
      <c r="Z392" s="119"/>
      <c r="AA392" s="119"/>
      <c r="AB392" s="120"/>
    </row>
    <row r="393" spans="1:28" s="83" customFormat="1">
      <c r="A393" s="30">
        <v>8</v>
      </c>
      <c r="B393" s="118"/>
      <c r="C393" s="119"/>
      <c r="D393" s="119"/>
      <c r="E393" s="120"/>
      <c r="L393" s="30">
        <v>19</v>
      </c>
      <c r="M393" s="118"/>
      <c r="N393" s="119"/>
      <c r="O393" s="119"/>
      <c r="P393" s="120"/>
      <c r="R393" s="30">
        <v>30</v>
      </c>
      <c r="S393" s="118"/>
      <c r="T393" s="119"/>
      <c r="U393" s="119"/>
      <c r="V393" s="120"/>
      <c r="X393" s="30">
        <v>41</v>
      </c>
      <c r="Y393" s="118"/>
      <c r="Z393" s="119"/>
      <c r="AA393" s="119"/>
      <c r="AB393" s="120"/>
    </row>
    <row r="394" spans="1:28" s="83" customFormat="1">
      <c r="A394" s="30">
        <v>9</v>
      </c>
      <c r="B394" s="118"/>
      <c r="C394" s="119"/>
      <c r="D394" s="119"/>
      <c r="E394" s="120"/>
      <c r="L394" s="30">
        <v>20</v>
      </c>
      <c r="M394" s="118"/>
      <c r="N394" s="119"/>
      <c r="O394" s="119"/>
      <c r="P394" s="120"/>
      <c r="R394" s="30">
        <v>31</v>
      </c>
      <c r="S394" s="118"/>
      <c r="T394" s="119"/>
      <c r="U394" s="119"/>
      <c r="V394" s="120"/>
      <c r="X394" s="30">
        <v>42</v>
      </c>
      <c r="Y394" s="118"/>
      <c r="Z394" s="119"/>
      <c r="AA394" s="119"/>
      <c r="AB394" s="120"/>
    </row>
    <row r="395" spans="1:28" s="83" customFormat="1">
      <c r="A395" s="30">
        <v>10</v>
      </c>
      <c r="B395" s="118"/>
      <c r="C395" s="119"/>
      <c r="D395" s="119"/>
      <c r="E395" s="120"/>
      <c r="L395" s="30">
        <v>21</v>
      </c>
      <c r="M395" s="118"/>
      <c r="N395" s="119"/>
      <c r="O395" s="119"/>
      <c r="P395" s="120"/>
      <c r="R395" s="30">
        <v>32</v>
      </c>
      <c r="S395" s="118"/>
      <c r="T395" s="119"/>
      <c r="U395" s="119"/>
      <c r="V395" s="120"/>
      <c r="X395" s="30">
        <v>43</v>
      </c>
      <c r="Y395" s="118"/>
      <c r="Z395" s="119"/>
      <c r="AA395" s="119"/>
      <c r="AB395" s="120"/>
    </row>
    <row r="396" spans="1:28" s="83" customFormat="1" ht="13.5" thickBot="1">
      <c r="A396" s="30">
        <v>11</v>
      </c>
      <c r="B396" s="118"/>
      <c r="C396" s="119"/>
      <c r="D396" s="119"/>
      <c r="E396" s="120"/>
      <c r="L396" s="30">
        <v>22</v>
      </c>
      <c r="M396" s="118"/>
      <c r="N396" s="119"/>
      <c r="O396" s="119"/>
      <c r="P396" s="120"/>
      <c r="R396" s="30">
        <v>33</v>
      </c>
      <c r="S396" s="118"/>
      <c r="T396" s="119"/>
      <c r="U396" s="119"/>
      <c r="V396" s="120"/>
      <c r="X396" s="31"/>
      <c r="Y396" s="33" t="s">
        <v>3</v>
      </c>
      <c r="Z396" s="34"/>
      <c r="AA396" s="34"/>
      <c r="AB396" s="138">
        <f>SUM(E386:E396)+SUM(P386:P396)+SUM(AB386:AB395)+SUM(V386:V396)</f>
        <v>0</v>
      </c>
    </row>
    <row r="397" spans="1:28" s="83" customFormat="1">
      <c r="B397" s="88"/>
      <c r="C397" s="89"/>
      <c r="D397" s="89"/>
      <c r="E397" s="84"/>
      <c r="M397" s="88"/>
      <c r="N397" s="89"/>
      <c r="O397" s="89"/>
      <c r="P397" s="84"/>
      <c r="S397" s="88"/>
      <c r="T397" s="89"/>
      <c r="U397" s="89"/>
      <c r="V397" s="84"/>
      <c r="Y397" s="88"/>
      <c r="Z397" s="89"/>
      <c r="AA397" s="89"/>
      <c r="AB397" s="84"/>
    </row>
    <row r="398" spans="1:28" s="83" customFormat="1">
      <c r="B398" s="88"/>
      <c r="C398" s="89"/>
      <c r="D398" s="89"/>
      <c r="E398" s="84"/>
      <c r="M398" s="88"/>
      <c r="N398" s="89"/>
      <c r="O398" s="89"/>
      <c r="P398" s="84"/>
      <c r="S398" s="88"/>
      <c r="T398" s="89"/>
      <c r="U398" s="89"/>
      <c r="V398" s="84"/>
      <c r="Y398" s="88"/>
      <c r="Z398" s="89"/>
      <c r="AA398" s="89"/>
      <c r="AB398" s="84"/>
    </row>
    <row r="399" spans="1:28" s="83" customFormat="1">
      <c r="B399" s="88"/>
      <c r="C399" s="89"/>
      <c r="D399" s="89"/>
      <c r="E399" s="84"/>
      <c r="M399" s="88"/>
      <c r="N399" s="89"/>
      <c r="O399" s="89"/>
      <c r="P399" s="84"/>
      <c r="S399" s="88"/>
      <c r="T399" s="89"/>
      <c r="U399" s="89"/>
      <c r="V399" s="84"/>
      <c r="Y399" s="88"/>
      <c r="Z399" s="89"/>
      <c r="AA399" s="89"/>
      <c r="AB399" s="84"/>
    </row>
    <row r="400" spans="1:28" s="83" customFormat="1">
      <c r="B400" s="88"/>
      <c r="C400" s="89"/>
      <c r="D400" s="89"/>
      <c r="E400" s="84"/>
      <c r="M400" s="88"/>
      <c r="N400" s="89"/>
      <c r="O400" s="89"/>
      <c r="P400" s="84"/>
      <c r="S400" s="88"/>
      <c r="T400" s="89"/>
      <c r="U400" s="89"/>
      <c r="V400" s="84"/>
      <c r="Y400" s="88"/>
      <c r="Z400" s="89"/>
      <c r="AA400" s="89"/>
      <c r="AB400" s="84"/>
    </row>
    <row r="401" spans="1:28" s="83" customFormat="1">
      <c r="B401" s="88"/>
      <c r="C401" s="89"/>
      <c r="D401" s="89"/>
      <c r="E401" s="84"/>
      <c r="M401" s="88"/>
      <c r="N401" s="89"/>
      <c r="O401" s="89"/>
      <c r="P401" s="84"/>
      <c r="S401" s="88"/>
      <c r="T401" s="89"/>
      <c r="U401" s="89"/>
      <c r="V401" s="84"/>
      <c r="Y401" s="88"/>
      <c r="Z401" s="89"/>
      <c r="AA401" s="89"/>
      <c r="AB401" s="84"/>
    </row>
    <row r="402" spans="1:28" s="83" customFormat="1">
      <c r="B402" s="88"/>
      <c r="C402" s="89"/>
      <c r="D402" s="89"/>
      <c r="E402" s="84"/>
      <c r="M402" s="88"/>
      <c r="N402" s="89"/>
      <c r="O402" s="89"/>
      <c r="P402" s="84"/>
      <c r="S402" s="88"/>
      <c r="T402" s="89"/>
      <c r="U402" s="89"/>
      <c r="V402" s="84"/>
      <c r="Y402" s="88"/>
      <c r="Z402" s="89"/>
      <c r="AA402" s="89"/>
      <c r="AB402" s="84"/>
    </row>
    <row r="403" spans="1:28" s="83" customFormat="1" ht="13.5" thickBot="1">
      <c r="B403" s="88"/>
      <c r="C403" s="89"/>
      <c r="D403" s="89"/>
      <c r="E403" s="84"/>
      <c r="M403" s="88"/>
      <c r="N403" s="89"/>
      <c r="O403" s="89"/>
      <c r="P403" s="84"/>
      <c r="S403" s="88"/>
      <c r="T403" s="89"/>
      <c r="U403" s="89"/>
      <c r="V403" s="84"/>
      <c r="Y403" s="88"/>
      <c r="Z403" s="89"/>
      <c r="AA403" s="89"/>
      <c r="AB403" s="84"/>
    </row>
    <row r="404" spans="1:28" s="83" customFormat="1" ht="12.75" customHeight="1">
      <c r="A404" s="24">
        <v>18</v>
      </c>
      <c r="B404" s="25"/>
      <c r="C404" s="514" t="s">
        <v>138</v>
      </c>
      <c r="D404" s="514" t="s">
        <v>27</v>
      </c>
      <c r="E404" s="516" t="s">
        <v>13</v>
      </c>
      <c r="L404" s="24">
        <v>18</v>
      </c>
      <c r="M404" s="25"/>
      <c r="N404" s="514" t="s">
        <v>138</v>
      </c>
      <c r="O404" s="514" t="s">
        <v>27</v>
      </c>
      <c r="P404" s="516" t="s">
        <v>13</v>
      </c>
      <c r="R404" s="24">
        <v>18</v>
      </c>
      <c r="S404" s="25"/>
      <c r="T404" s="514" t="s">
        <v>138</v>
      </c>
      <c r="U404" s="514" t="s">
        <v>27</v>
      </c>
      <c r="V404" s="516" t="s">
        <v>13</v>
      </c>
      <c r="X404" s="24">
        <v>18</v>
      </c>
      <c r="Y404" s="25"/>
      <c r="Z404" s="514" t="s">
        <v>138</v>
      </c>
      <c r="AA404" s="514" t="s">
        <v>27</v>
      </c>
      <c r="AB404" s="516" t="s">
        <v>13</v>
      </c>
    </row>
    <row r="405" spans="1:28" s="83" customFormat="1" ht="63.75">
      <c r="A405" s="26" t="s">
        <v>7</v>
      </c>
      <c r="B405" s="50" t="str">
        <f>+"מספר אסמכתא "&amp;B20&amp;"         חזרה לטבלה "</f>
        <v xml:space="preserve">מספר אסמכתא          חזרה לטבלה </v>
      </c>
      <c r="C405" s="515"/>
      <c r="D405" s="515"/>
      <c r="E405" s="517"/>
      <c r="L405" s="26" t="s">
        <v>19</v>
      </c>
      <c r="M405" s="50" t="str">
        <f>+"מספר אסמכתא "&amp;B20&amp;"         חזרה לטבלה "</f>
        <v xml:space="preserve">מספר אסמכתא          חזרה לטבלה </v>
      </c>
      <c r="N405" s="515"/>
      <c r="O405" s="515"/>
      <c r="P405" s="517"/>
      <c r="R405" s="26" t="s">
        <v>19</v>
      </c>
      <c r="S405" s="50" t="str">
        <f>+"מספר אסמכתא "&amp;B20&amp;"         חזרה לטבלה "</f>
        <v xml:space="preserve">מספר אסמכתא          חזרה לטבלה </v>
      </c>
      <c r="T405" s="515"/>
      <c r="U405" s="515"/>
      <c r="V405" s="517"/>
      <c r="X405" s="26" t="s">
        <v>19</v>
      </c>
      <c r="Y405" s="50" t="str">
        <f>+"מספר אסמכתא "&amp;B20&amp;"         חזרה לטבלה "</f>
        <v xml:space="preserve">מספר אסמכתא          חזרה לטבלה </v>
      </c>
      <c r="Z405" s="515"/>
      <c r="AA405" s="515"/>
      <c r="AB405" s="517"/>
    </row>
    <row r="406" spans="1:28" s="83" customFormat="1">
      <c r="A406" s="30">
        <v>1</v>
      </c>
      <c r="B406" s="118"/>
      <c r="C406" s="119"/>
      <c r="D406" s="119"/>
      <c r="E406" s="120"/>
      <c r="L406" s="30">
        <v>12</v>
      </c>
      <c r="M406" s="118"/>
      <c r="N406" s="119"/>
      <c r="O406" s="119"/>
      <c r="P406" s="120"/>
      <c r="R406" s="30">
        <v>23</v>
      </c>
      <c r="S406" s="118"/>
      <c r="T406" s="119"/>
      <c r="U406" s="119"/>
      <c r="V406" s="120"/>
      <c r="X406" s="30">
        <v>34</v>
      </c>
      <c r="Y406" s="118"/>
      <c r="Z406" s="119"/>
      <c r="AA406" s="119"/>
      <c r="AB406" s="120"/>
    </row>
    <row r="407" spans="1:28" s="83" customFormat="1">
      <c r="A407" s="30">
        <v>2</v>
      </c>
      <c r="B407" s="118"/>
      <c r="C407" s="119"/>
      <c r="D407" s="119"/>
      <c r="E407" s="120"/>
      <c r="L407" s="30">
        <v>13</v>
      </c>
      <c r="M407" s="118"/>
      <c r="N407" s="119"/>
      <c r="O407" s="119"/>
      <c r="P407" s="120"/>
      <c r="R407" s="30">
        <v>24</v>
      </c>
      <c r="S407" s="118"/>
      <c r="T407" s="119"/>
      <c r="U407" s="119"/>
      <c r="V407" s="120"/>
      <c r="X407" s="30">
        <v>35</v>
      </c>
      <c r="Y407" s="118"/>
      <c r="Z407" s="119"/>
      <c r="AA407" s="119"/>
      <c r="AB407" s="120"/>
    </row>
    <row r="408" spans="1:28" s="83" customFormat="1">
      <c r="A408" s="30">
        <v>3</v>
      </c>
      <c r="B408" s="118"/>
      <c r="C408" s="119"/>
      <c r="D408" s="119"/>
      <c r="E408" s="120"/>
      <c r="L408" s="30">
        <v>14</v>
      </c>
      <c r="M408" s="118"/>
      <c r="N408" s="119"/>
      <c r="O408" s="119"/>
      <c r="P408" s="120"/>
      <c r="R408" s="30">
        <v>25</v>
      </c>
      <c r="S408" s="118"/>
      <c r="T408" s="119"/>
      <c r="U408" s="119"/>
      <c r="V408" s="120"/>
      <c r="X408" s="30">
        <v>36</v>
      </c>
      <c r="Y408" s="118"/>
      <c r="Z408" s="119"/>
      <c r="AA408" s="119"/>
      <c r="AB408" s="120"/>
    </row>
    <row r="409" spans="1:28" s="83" customFormat="1">
      <c r="A409" s="30">
        <v>4</v>
      </c>
      <c r="B409" s="118"/>
      <c r="C409" s="119"/>
      <c r="D409" s="119"/>
      <c r="E409" s="120"/>
      <c r="L409" s="30">
        <v>15</v>
      </c>
      <c r="M409" s="118"/>
      <c r="N409" s="119"/>
      <c r="O409" s="119"/>
      <c r="P409" s="120"/>
      <c r="R409" s="30">
        <v>26</v>
      </c>
      <c r="S409" s="118"/>
      <c r="T409" s="119"/>
      <c r="U409" s="119"/>
      <c r="V409" s="120"/>
      <c r="X409" s="30">
        <v>37</v>
      </c>
      <c r="Y409" s="118"/>
      <c r="Z409" s="119"/>
      <c r="AA409" s="119"/>
      <c r="AB409" s="120"/>
    </row>
    <row r="410" spans="1:28" s="83" customFormat="1">
      <c r="A410" s="30">
        <v>5</v>
      </c>
      <c r="B410" s="118"/>
      <c r="C410" s="119"/>
      <c r="D410" s="119"/>
      <c r="E410" s="120"/>
      <c r="L410" s="30">
        <v>16</v>
      </c>
      <c r="M410" s="118"/>
      <c r="N410" s="119"/>
      <c r="O410" s="119"/>
      <c r="P410" s="120"/>
      <c r="R410" s="30">
        <v>27</v>
      </c>
      <c r="S410" s="118"/>
      <c r="T410" s="119"/>
      <c r="U410" s="119"/>
      <c r="V410" s="120"/>
      <c r="X410" s="30">
        <v>38</v>
      </c>
      <c r="Y410" s="118"/>
      <c r="Z410" s="119"/>
      <c r="AA410" s="119"/>
      <c r="AB410" s="120"/>
    </row>
    <row r="411" spans="1:28" s="83" customFormat="1">
      <c r="A411" s="30">
        <v>6</v>
      </c>
      <c r="B411" s="118"/>
      <c r="C411" s="119"/>
      <c r="D411" s="119"/>
      <c r="E411" s="120"/>
      <c r="L411" s="30">
        <v>17</v>
      </c>
      <c r="M411" s="118"/>
      <c r="N411" s="119"/>
      <c r="O411" s="119"/>
      <c r="P411" s="120"/>
      <c r="R411" s="30">
        <v>28</v>
      </c>
      <c r="S411" s="118"/>
      <c r="T411" s="119"/>
      <c r="U411" s="119"/>
      <c r="V411" s="120"/>
      <c r="X411" s="30">
        <v>39</v>
      </c>
      <c r="Y411" s="118"/>
      <c r="Z411" s="119"/>
      <c r="AA411" s="119"/>
      <c r="AB411" s="120"/>
    </row>
    <row r="412" spans="1:28" s="83" customFormat="1">
      <c r="A412" s="30">
        <v>7</v>
      </c>
      <c r="B412" s="118"/>
      <c r="C412" s="119"/>
      <c r="D412" s="119"/>
      <c r="E412" s="120"/>
      <c r="L412" s="30">
        <v>18</v>
      </c>
      <c r="M412" s="118"/>
      <c r="N412" s="119"/>
      <c r="O412" s="119"/>
      <c r="P412" s="120"/>
      <c r="R412" s="30">
        <v>29</v>
      </c>
      <c r="S412" s="118"/>
      <c r="T412" s="119"/>
      <c r="U412" s="119"/>
      <c r="V412" s="120"/>
      <c r="X412" s="30">
        <v>40</v>
      </c>
      <c r="Y412" s="118"/>
      <c r="Z412" s="119"/>
      <c r="AA412" s="119"/>
      <c r="AB412" s="120"/>
    </row>
    <row r="413" spans="1:28" s="83" customFormat="1">
      <c r="A413" s="30">
        <v>8</v>
      </c>
      <c r="B413" s="118"/>
      <c r="C413" s="119"/>
      <c r="D413" s="119"/>
      <c r="E413" s="120"/>
      <c r="L413" s="30">
        <v>19</v>
      </c>
      <c r="M413" s="118"/>
      <c r="N413" s="119"/>
      <c r="O413" s="119"/>
      <c r="P413" s="120"/>
      <c r="R413" s="30">
        <v>30</v>
      </c>
      <c r="S413" s="118"/>
      <c r="T413" s="119"/>
      <c r="U413" s="119"/>
      <c r="V413" s="120"/>
      <c r="X413" s="30">
        <v>41</v>
      </c>
      <c r="Y413" s="118"/>
      <c r="Z413" s="119"/>
      <c r="AA413" s="119"/>
      <c r="AB413" s="120"/>
    </row>
    <row r="414" spans="1:28" s="83" customFormat="1">
      <c r="A414" s="30">
        <v>9</v>
      </c>
      <c r="B414" s="118"/>
      <c r="C414" s="119"/>
      <c r="D414" s="119"/>
      <c r="E414" s="120"/>
      <c r="L414" s="30">
        <v>20</v>
      </c>
      <c r="M414" s="118"/>
      <c r="N414" s="119"/>
      <c r="O414" s="119"/>
      <c r="P414" s="120"/>
      <c r="R414" s="30">
        <v>31</v>
      </c>
      <c r="S414" s="118"/>
      <c r="T414" s="119"/>
      <c r="U414" s="119"/>
      <c r="V414" s="120"/>
      <c r="X414" s="30">
        <v>42</v>
      </c>
      <c r="Y414" s="118"/>
      <c r="Z414" s="119"/>
      <c r="AA414" s="119"/>
      <c r="AB414" s="120"/>
    </row>
    <row r="415" spans="1:28" s="83" customFormat="1">
      <c r="A415" s="30">
        <v>10</v>
      </c>
      <c r="B415" s="118"/>
      <c r="C415" s="119"/>
      <c r="D415" s="119"/>
      <c r="E415" s="120"/>
      <c r="L415" s="30">
        <v>21</v>
      </c>
      <c r="M415" s="118"/>
      <c r="N415" s="119"/>
      <c r="O415" s="119"/>
      <c r="P415" s="120"/>
      <c r="R415" s="30">
        <v>32</v>
      </c>
      <c r="S415" s="118"/>
      <c r="T415" s="119"/>
      <c r="U415" s="119"/>
      <c r="V415" s="120"/>
      <c r="X415" s="30">
        <v>43</v>
      </c>
      <c r="Y415" s="118"/>
      <c r="Z415" s="119"/>
      <c r="AA415" s="119"/>
      <c r="AB415" s="120"/>
    </row>
    <row r="416" spans="1:28" s="83" customFormat="1" ht="13.5" thickBot="1">
      <c r="A416" s="30">
        <v>11</v>
      </c>
      <c r="B416" s="118"/>
      <c r="C416" s="119"/>
      <c r="D416" s="119"/>
      <c r="E416" s="120"/>
      <c r="L416" s="30">
        <v>22</v>
      </c>
      <c r="M416" s="118"/>
      <c r="N416" s="119"/>
      <c r="O416" s="119"/>
      <c r="P416" s="120"/>
      <c r="R416" s="30">
        <v>33</v>
      </c>
      <c r="S416" s="118"/>
      <c r="T416" s="119"/>
      <c r="U416" s="119"/>
      <c r="V416" s="120"/>
      <c r="X416" s="31"/>
      <c r="Y416" s="33" t="s">
        <v>3</v>
      </c>
      <c r="Z416" s="34"/>
      <c r="AA416" s="34"/>
      <c r="AB416" s="138">
        <f>SUM(E406:E416)+SUM(P406:P416)+SUM(AB406:AB415)+SUM(V406:V416)</f>
        <v>0</v>
      </c>
    </row>
    <row r="417" spans="1:28" s="83" customFormat="1">
      <c r="B417" s="88"/>
      <c r="C417" s="89"/>
      <c r="D417" s="89"/>
      <c r="E417" s="84"/>
      <c r="M417" s="88"/>
      <c r="N417" s="89"/>
      <c r="O417" s="89"/>
      <c r="P417" s="84"/>
      <c r="S417" s="88"/>
      <c r="T417" s="89"/>
      <c r="U417" s="89"/>
      <c r="V417" s="84"/>
      <c r="Y417" s="88"/>
      <c r="Z417" s="89"/>
      <c r="AA417" s="89"/>
      <c r="AB417" s="84"/>
    </row>
    <row r="418" spans="1:28" s="83" customFormat="1">
      <c r="B418" s="88"/>
      <c r="C418" s="89"/>
      <c r="D418" s="89"/>
      <c r="E418" s="84"/>
      <c r="M418" s="88"/>
      <c r="N418" s="89"/>
      <c r="O418" s="89"/>
      <c r="P418" s="84"/>
      <c r="S418" s="88"/>
      <c r="T418" s="89"/>
      <c r="U418" s="89"/>
      <c r="V418" s="84"/>
      <c r="Y418" s="88"/>
      <c r="Z418" s="89"/>
      <c r="AA418" s="89"/>
      <c r="AB418" s="84"/>
    </row>
    <row r="419" spans="1:28" s="83" customFormat="1">
      <c r="B419" s="88"/>
      <c r="C419" s="89"/>
      <c r="D419" s="89"/>
      <c r="E419" s="84"/>
      <c r="M419" s="88"/>
      <c r="N419" s="89"/>
      <c r="O419" s="89"/>
      <c r="P419" s="84"/>
      <c r="S419" s="88"/>
      <c r="T419" s="89"/>
      <c r="U419" s="89"/>
      <c r="V419" s="84"/>
      <c r="Y419" s="88"/>
      <c r="Z419" s="89"/>
      <c r="AA419" s="89"/>
      <c r="AB419" s="84"/>
    </row>
    <row r="420" spans="1:28" s="83" customFormat="1">
      <c r="B420" s="88"/>
      <c r="C420" s="89"/>
      <c r="D420" s="89"/>
      <c r="E420" s="84"/>
      <c r="M420" s="88"/>
      <c r="N420" s="89"/>
      <c r="O420" s="89"/>
      <c r="P420" s="84"/>
      <c r="S420" s="88"/>
      <c r="T420" s="89"/>
      <c r="U420" s="89"/>
      <c r="V420" s="84"/>
      <c r="Y420" s="88"/>
      <c r="Z420" s="89"/>
      <c r="AA420" s="89"/>
      <c r="AB420" s="84"/>
    </row>
    <row r="421" spans="1:28" s="83" customFormat="1">
      <c r="B421" s="88"/>
      <c r="C421" s="89"/>
      <c r="D421" s="89"/>
      <c r="E421" s="84"/>
      <c r="M421" s="88"/>
      <c r="N421" s="89"/>
      <c r="O421" s="89"/>
      <c r="P421" s="84"/>
      <c r="S421" s="88"/>
      <c r="T421" s="89"/>
      <c r="U421" s="89"/>
      <c r="V421" s="84"/>
      <c r="Y421" s="88"/>
      <c r="Z421" s="89"/>
      <c r="AA421" s="89"/>
      <c r="AB421" s="84"/>
    </row>
    <row r="422" spans="1:28" s="83" customFormat="1">
      <c r="B422" s="88"/>
      <c r="C422" s="89"/>
      <c r="D422" s="89"/>
      <c r="E422" s="84"/>
      <c r="M422" s="88"/>
      <c r="N422" s="89"/>
      <c r="O422" s="89"/>
      <c r="P422" s="84"/>
      <c r="S422" s="88"/>
      <c r="T422" s="89"/>
      <c r="U422" s="89"/>
      <c r="V422" s="84"/>
      <c r="Y422" s="88"/>
      <c r="Z422" s="89"/>
      <c r="AA422" s="89"/>
      <c r="AB422" s="84"/>
    </row>
    <row r="423" spans="1:28" s="83" customFormat="1" ht="13.5" thickBot="1">
      <c r="B423" s="88"/>
      <c r="C423" s="89"/>
      <c r="D423" s="89"/>
      <c r="E423" s="84"/>
      <c r="M423" s="88"/>
      <c r="N423" s="89"/>
      <c r="O423" s="89"/>
      <c r="P423" s="84"/>
      <c r="S423" s="88"/>
      <c r="T423" s="89"/>
      <c r="U423" s="89"/>
      <c r="V423" s="84"/>
      <c r="Y423" s="88"/>
      <c r="Z423" s="89"/>
      <c r="AA423" s="89"/>
      <c r="AB423" s="84"/>
    </row>
    <row r="424" spans="1:28" s="83" customFormat="1" ht="12.75" customHeight="1">
      <c r="A424" s="24">
        <v>19</v>
      </c>
      <c r="B424" s="25"/>
      <c r="C424" s="514" t="s">
        <v>138</v>
      </c>
      <c r="D424" s="514" t="s">
        <v>27</v>
      </c>
      <c r="E424" s="516" t="s">
        <v>13</v>
      </c>
      <c r="L424" s="24">
        <v>19</v>
      </c>
      <c r="M424" s="25"/>
      <c r="N424" s="514" t="s">
        <v>138</v>
      </c>
      <c r="O424" s="514" t="s">
        <v>27</v>
      </c>
      <c r="P424" s="516" t="s">
        <v>13</v>
      </c>
      <c r="R424" s="24">
        <v>19</v>
      </c>
      <c r="S424" s="25"/>
      <c r="T424" s="514" t="s">
        <v>138</v>
      </c>
      <c r="U424" s="514" t="s">
        <v>27</v>
      </c>
      <c r="V424" s="516" t="s">
        <v>13</v>
      </c>
      <c r="X424" s="24">
        <v>19</v>
      </c>
      <c r="Y424" s="25"/>
      <c r="Z424" s="514" t="s">
        <v>138</v>
      </c>
      <c r="AA424" s="514" t="s">
        <v>27</v>
      </c>
      <c r="AB424" s="516" t="s">
        <v>13</v>
      </c>
    </row>
    <row r="425" spans="1:28" s="83" customFormat="1" ht="63.75">
      <c r="A425" s="26" t="s">
        <v>7</v>
      </c>
      <c r="B425" s="50" t="str">
        <f>+"מספר אסמכתא "&amp;B21&amp;"         חזרה לטבלה "</f>
        <v xml:space="preserve">מספר אסמכתא          חזרה לטבלה </v>
      </c>
      <c r="C425" s="515"/>
      <c r="D425" s="515"/>
      <c r="E425" s="517"/>
      <c r="L425" s="26" t="s">
        <v>19</v>
      </c>
      <c r="M425" s="50" t="str">
        <f>+"מספר אסמכתא "&amp;B21&amp;"         חזרה לטבלה "</f>
        <v xml:space="preserve">מספר אסמכתא          חזרה לטבלה </v>
      </c>
      <c r="N425" s="515"/>
      <c r="O425" s="515"/>
      <c r="P425" s="517"/>
      <c r="R425" s="26" t="s">
        <v>19</v>
      </c>
      <c r="S425" s="50" t="str">
        <f>+"מספר אסמכתא "&amp;B21&amp;"         חזרה לטבלה "</f>
        <v xml:space="preserve">מספר אסמכתא          חזרה לטבלה </v>
      </c>
      <c r="T425" s="515"/>
      <c r="U425" s="515"/>
      <c r="V425" s="517"/>
      <c r="X425" s="26" t="s">
        <v>19</v>
      </c>
      <c r="Y425" s="50" t="str">
        <f>+"מספר אסמכתא "&amp;B21&amp;"         חזרה לטבלה "</f>
        <v xml:space="preserve">מספר אסמכתא          חזרה לטבלה </v>
      </c>
      <c r="Z425" s="515"/>
      <c r="AA425" s="515"/>
      <c r="AB425" s="517"/>
    </row>
    <row r="426" spans="1:28" s="83" customFormat="1">
      <c r="A426" s="30">
        <v>1</v>
      </c>
      <c r="B426" s="118"/>
      <c r="C426" s="119"/>
      <c r="D426" s="119"/>
      <c r="E426" s="120"/>
      <c r="L426" s="30">
        <v>12</v>
      </c>
      <c r="M426" s="118"/>
      <c r="N426" s="119"/>
      <c r="O426" s="119"/>
      <c r="P426" s="120"/>
      <c r="R426" s="30">
        <v>23</v>
      </c>
      <c r="S426" s="118"/>
      <c r="T426" s="119"/>
      <c r="U426" s="119"/>
      <c r="V426" s="120"/>
      <c r="X426" s="30">
        <v>34</v>
      </c>
      <c r="Y426" s="118"/>
      <c r="Z426" s="119"/>
      <c r="AA426" s="119"/>
      <c r="AB426" s="120"/>
    </row>
    <row r="427" spans="1:28" s="83" customFormat="1">
      <c r="A427" s="30">
        <v>2</v>
      </c>
      <c r="B427" s="118"/>
      <c r="C427" s="119"/>
      <c r="D427" s="119"/>
      <c r="E427" s="120"/>
      <c r="L427" s="30">
        <v>13</v>
      </c>
      <c r="M427" s="118"/>
      <c r="N427" s="119"/>
      <c r="O427" s="119"/>
      <c r="P427" s="120"/>
      <c r="R427" s="30">
        <v>24</v>
      </c>
      <c r="S427" s="118"/>
      <c r="T427" s="119"/>
      <c r="U427" s="119"/>
      <c r="V427" s="120"/>
      <c r="X427" s="30">
        <v>35</v>
      </c>
      <c r="Y427" s="118"/>
      <c r="Z427" s="119"/>
      <c r="AA427" s="119"/>
      <c r="AB427" s="120"/>
    </row>
    <row r="428" spans="1:28" s="83" customFormat="1">
      <c r="A428" s="30">
        <v>3</v>
      </c>
      <c r="B428" s="118"/>
      <c r="C428" s="119"/>
      <c r="D428" s="119"/>
      <c r="E428" s="120"/>
      <c r="L428" s="30">
        <v>14</v>
      </c>
      <c r="M428" s="118"/>
      <c r="N428" s="119"/>
      <c r="O428" s="119"/>
      <c r="P428" s="120"/>
      <c r="R428" s="30">
        <v>25</v>
      </c>
      <c r="S428" s="118"/>
      <c r="T428" s="119"/>
      <c r="U428" s="119"/>
      <c r="V428" s="120"/>
      <c r="X428" s="30">
        <v>36</v>
      </c>
      <c r="Y428" s="118"/>
      <c r="Z428" s="119"/>
      <c r="AA428" s="119"/>
      <c r="AB428" s="120"/>
    </row>
    <row r="429" spans="1:28" s="83" customFormat="1">
      <c r="A429" s="30">
        <v>4</v>
      </c>
      <c r="B429" s="118"/>
      <c r="C429" s="119"/>
      <c r="D429" s="119"/>
      <c r="E429" s="120"/>
      <c r="L429" s="30">
        <v>15</v>
      </c>
      <c r="M429" s="118"/>
      <c r="N429" s="119"/>
      <c r="O429" s="119"/>
      <c r="P429" s="120"/>
      <c r="R429" s="30">
        <v>26</v>
      </c>
      <c r="S429" s="118"/>
      <c r="T429" s="119"/>
      <c r="U429" s="119"/>
      <c r="V429" s="120"/>
      <c r="X429" s="30">
        <v>37</v>
      </c>
      <c r="Y429" s="118"/>
      <c r="Z429" s="119"/>
      <c r="AA429" s="119"/>
      <c r="AB429" s="120"/>
    </row>
    <row r="430" spans="1:28" s="83" customFormat="1">
      <c r="A430" s="30">
        <v>5</v>
      </c>
      <c r="B430" s="118"/>
      <c r="C430" s="119"/>
      <c r="D430" s="119"/>
      <c r="E430" s="120"/>
      <c r="L430" s="30">
        <v>16</v>
      </c>
      <c r="M430" s="118"/>
      <c r="N430" s="119"/>
      <c r="O430" s="119"/>
      <c r="P430" s="120"/>
      <c r="R430" s="30">
        <v>27</v>
      </c>
      <c r="S430" s="118"/>
      <c r="T430" s="119"/>
      <c r="U430" s="119"/>
      <c r="V430" s="120"/>
      <c r="X430" s="30">
        <v>38</v>
      </c>
      <c r="Y430" s="118"/>
      <c r="Z430" s="119"/>
      <c r="AA430" s="119"/>
      <c r="AB430" s="120"/>
    </row>
    <row r="431" spans="1:28" s="83" customFormat="1">
      <c r="A431" s="30">
        <v>6</v>
      </c>
      <c r="B431" s="118"/>
      <c r="C431" s="119"/>
      <c r="D431" s="119"/>
      <c r="E431" s="120"/>
      <c r="L431" s="30">
        <v>17</v>
      </c>
      <c r="M431" s="118"/>
      <c r="N431" s="119"/>
      <c r="O431" s="119"/>
      <c r="P431" s="120"/>
      <c r="R431" s="30">
        <v>28</v>
      </c>
      <c r="S431" s="118"/>
      <c r="T431" s="119"/>
      <c r="U431" s="119"/>
      <c r="V431" s="120"/>
      <c r="X431" s="30">
        <v>39</v>
      </c>
      <c r="Y431" s="118"/>
      <c r="Z431" s="119"/>
      <c r="AA431" s="119"/>
      <c r="AB431" s="120"/>
    </row>
    <row r="432" spans="1:28" s="83" customFormat="1">
      <c r="A432" s="30">
        <v>7</v>
      </c>
      <c r="B432" s="118"/>
      <c r="C432" s="119"/>
      <c r="D432" s="119"/>
      <c r="E432" s="120"/>
      <c r="L432" s="30">
        <v>18</v>
      </c>
      <c r="M432" s="118"/>
      <c r="N432" s="119"/>
      <c r="O432" s="119"/>
      <c r="P432" s="120"/>
      <c r="R432" s="30">
        <v>29</v>
      </c>
      <c r="S432" s="118"/>
      <c r="T432" s="119"/>
      <c r="U432" s="119"/>
      <c r="V432" s="120"/>
      <c r="X432" s="30">
        <v>40</v>
      </c>
      <c r="Y432" s="118"/>
      <c r="Z432" s="119"/>
      <c r="AA432" s="119"/>
      <c r="AB432" s="120"/>
    </row>
    <row r="433" spans="1:28" s="83" customFormat="1">
      <c r="A433" s="30">
        <v>8</v>
      </c>
      <c r="B433" s="118"/>
      <c r="C433" s="119"/>
      <c r="D433" s="119"/>
      <c r="E433" s="120"/>
      <c r="L433" s="30">
        <v>19</v>
      </c>
      <c r="M433" s="118"/>
      <c r="N433" s="119"/>
      <c r="O433" s="119"/>
      <c r="P433" s="120"/>
      <c r="R433" s="30">
        <v>30</v>
      </c>
      <c r="S433" s="118"/>
      <c r="T433" s="119"/>
      <c r="U433" s="119"/>
      <c r="V433" s="120"/>
      <c r="X433" s="30">
        <v>41</v>
      </c>
      <c r="Y433" s="118"/>
      <c r="Z433" s="119"/>
      <c r="AA433" s="119"/>
      <c r="AB433" s="120"/>
    </row>
    <row r="434" spans="1:28" s="83" customFormat="1">
      <c r="A434" s="30">
        <v>9</v>
      </c>
      <c r="B434" s="118"/>
      <c r="C434" s="119"/>
      <c r="D434" s="119"/>
      <c r="E434" s="120"/>
      <c r="L434" s="30">
        <v>20</v>
      </c>
      <c r="M434" s="118"/>
      <c r="N434" s="119"/>
      <c r="O434" s="119"/>
      <c r="P434" s="120"/>
      <c r="R434" s="30">
        <v>31</v>
      </c>
      <c r="S434" s="118"/>
      <c r="T434" s="119"/>
      <c r="U434" s="119"/>
      <c r="V434" s="120"/>
      <c r="X434" s="30">
        <v>42</v>
      </c>
      <c r="Y434" s="118"/>
      <c r="Z434" s="119"/>
      <c r="AA434" s="119"/>
      <c r="AB434" s="120"/>
    </row>
    <row r="435" spans="1:28" s="83" customFormat="1">
      <c r="A435" s="30">
        <v>10</v>
      </c>
      <c r="B435" s="118"/>
      <c r="C435" s="119"/>
      <c r="D435" s="119"/>
      <c r="E435" s="120"/>
      <c r="L435" s="30">
        <v>21</v>
      </c>
      <c r="M435" s="118"/>
      <c r="N435" s="119"/>
      <c r="O435" s="119"/>
      <c r="P435" s="120"/>
      <c r="R435" s="30">
        <v>32</v>
      </c>
      <c r="S435" s="118"/>
      <c r="T435" s="119"/>
      <c r="U435" s="119"/>
      <c r="V435" s="120"/>
      <c r="X435" s="30">
        <v>43</v>
      </c>
      <c r="Y435" s="118"/>
      <c r="Z435" s="119"/>
      <c r="AA435" s="119"/>
      <c r="AB435" s="120"/>
    </row>
    <row r="436" spans="1:28" s="83" customFormat="1" ht="13.5" thickBot="1">
      <c r="A436" s="30">
        <v>11</v>
      </c>
      <c r="B436" s="118"/>
      <c r="C436" s="119"/>
      <c r="D436" s="119"/>
      <c r="E436" s="120"/>
      <c r="L436" s="30">
        <v>22</v>
      </c>
      <c r="M436" s="118"/>
      <c r="N436" s="119"/>
      <c r="O436" s="119"/>
      <c r="P436" s="120"/>
      <c r="R436" s="30">
        <v>33</v>
      </c>
      <c r="S436" s="118"/>
      <c r="T436" s="119"/>
      <c r="U436" s="119"/>
      <c r="V436" s="120"/>
      <c r="X436" s="31"/>
      <c r="Y436" s="33" t="s">
        <v>3</v>
      </c>
      <c r="Z436" s="34"/>
      <c r="AA436" s="34"/>
      <c r="AB436" s="138">
        <f>SUM(E426:E436)+SUM(P426:P436)+SUM(AB426:AB435)+SUM(V426:V436)</f>
        <v>0</v>
      </c>
    </row>
    <row r="437" spans="1:28" s="83" customFormat="1">
      <c r="B437" s="88"/>
      <c r="C437" s="89"/>
      <c r="D437" s="89"/>
      <c r="E437" s="84"/>
      <c r="M437" s="88"/>
      <c r="N437" s="89"/>
      <c r="O437" s="89"/>
      <c r="P437" s="84"/>
      <c r="S437" s="88"/>
      <c r="T437" s="89"/>
      <c r="U437" s="89"/>
      <c r="V437" s="84"/>
      <c r="Y437" s="88"/>
      <c r="Z437" s="89"/>
      <c r="AA437" s="89"/>
      <c r="AB437" s="84"/>
    </row>
    <row r="438" spans="1:28" s="83" customFormat="1">
      <c r="B438" s="88"/>
      <c r="C438" s="89"/>
      <c r="D438" s="89"/>
      <c r="E438" s="84"/>
      <c r="M438" s="88"/>
      <c r="N438" s="89"/>
      <c r="O438" s="89"/>
      <c r="P438" s="84"/>
      <c r="S438" s="88"/>
      <c r="T438" s="89"/>
      <c r="U438" s="89"/>
      <c r="V438" s="84"/>
      <c r="Y438" s="88"/>
      <c r="Z438" s="89"/>
      <c r="AA438" s="89"/>
      <c r="AB438" s="84"/>
    </row>
    <row r="439" spans="1:28" s="83" customFormat="1">
      <c r="B439" s="88"/>
      <c r="C439" s="89"/>
      <c r="D439" s="89"/>
      <c r="E439" s="84"/>
      <c r="M439" s="88"/>
      <c r="N439" s="89"/>
      <c r="O439" s="89"/>
      <c r="P439" s="84"/>
      <c r="S439" s="88"/>
      <c r="T439" s="89"/>
      <c r="U439" s="89"/>
      <c r="V439" s="84"/>
      <c r="Y439" s="88"/>
      <c r="Z439" s="89"/>
      <c r="AA439" s="89"/>
      <c r="AB439" s="84"/>
    </row>
    <row r="440" spans="1:28" s="83" customFormat="1">
      <c r="B440" s="88"/>
      <c r="C440" s="89"/>
      <c r="D440" s="89"/>
      <c r="E440" s="84"/>
      <c r="M440" s="88"/>
      <c r="N440" s="89"/>
      <c r="O440" s="89"/>
      <c r="P440" s="84"/>
      <c r="S440" s="88"/>
      <c r="T440" s="89"/>
      <c r="U440" s="89"/>
      <c r="V440" s="84"/>
      <c r="Y440" s="88"/>
      <c r="Z440" s="89"/>
      <c r="AA440" s="89"/>
      <c r="AB440" s="84"/>
    </row>
    <row r="441" spans="1:28" s="83" customFormat="1">
      <c r="B441" s="88"/>
      <c r="C441" s="89"/>
      <c r="D441" s="89"/>
      <c r="E441" s="84"/>
      <c r="M441" s="88"/>
      <c r="N441" s="89"/>
      <c r="O441" s="89"/>
      <c r="P441" s="84"/>
      <c r="S441" s="88"/>
      <c r="T441" s="89"/>
      <c r="U441" s="89"/>
      <c r="V441" s="84"/>
      <c r="Y441" s="88"/>
      <c r="Z441" s="89"/>
      <c r="AA441" s="89"/>
      <c r="AB441" s="84"/>
    </row>
    <row r="442" spans="1:28" s="83" customFormat="1">
      <c r="B442" s="88"/>
      <c r="C442" s="89"/>
      <c r="D442" s="89"/>
      <c r="E442" s="84"/>
      <c r="M442" s="88"/>
      <c r="N442" s="89"/>
      <c r="O442" s="89"/>
      <c r="P442" s="84"/>
      <c r="S442" s="88"/>
      <c r="T442" s="89"/>
      <c r="U442" s="89"/>
      <c r="V442" s="84"/>
      <c r="Y442" s="88"/>
      <c r="Z442" s="89"/>
      <c r="AA442" s="89"/>
      <c r="AB442" s="84"/>
    </row>
    <row r="443" spans="1:28" s="83" customFormat="1" ht="13.5" thickBot="1">
      <c r="B443" s="88"/>
      <c r="C443" s="89"/>
      <c r="D443" s="89"/>
      <c r="E443" s="84"/>
      <c r="M443" s="88"/>
      <c r="N443" s="89"/>
      <c r="O443" s="89"/>
      <c r="P443" s="84"/>
      <c r="S443" s="88"/>
      <c r="T443" s="89"/>
      <c r="U443" s="89"/>
      <c r="V443" s="84"/>
      <c r="Y443" s="88"/>
      <c r="Z443" s="89"/>
      <c r="AA443" s="89"/>
      <c r="AB443" s="84"/>
    </row>
    <row r="444" spans="1:28" s="83" customFormat="1" ht="12.75" customHeight="1">
      <c r="A444" s="24">
        <v>20</v>
      </c>
      <c r="B444" s="25"/>
      <c r="C444" s="514" t="s">
        <v>138</v>
      </c>
      <c r="D444" s="514" t="s">
        <v>27</v>
      </c>
      <c r="E444" s="516" t="s">
        <v>13</v>
      </c>
      <c r="L444" s="24">
        <v>20</v>
      </c>
      <c r="M444" s="25"/>
      <c r="N444" s="514" t="s">
        <v>138</v>
      </c>
      <c r="O444" s="514" t="s">
        <v>27</v>
      </c>
      <c r="P444" s="516" t="s">
        <v>13</v>
      </c>
      <c r="R444" s="24">
        <v>20</v>
      </c>
      <c r="S444" s="25"/>
      <c r="T444" s="514" t="s">
        <v>138</v>
      </c>
      <c r="U444" s="514" t="s">
        <v>27</v>
      </c>
      <c r="V444" s="516" t="s">
        <v>13</v>
      </c>
      <c r="X444" s="24">
        <v>20</v>
      </c>
      <c r="Y444" s="25"/>
      <c r="Z444" s="514" t="s">
        <v>138</v>
      </c>
      <c r="AA444" s="514" t="s">
        <v>27</v>
      </c>
      <c r="AB444" s="516" t="s">
        <v>13</v>
      </c>
    </row>
    <row r="445" spans="1:28" s="83" customFormat="1" ht="63.75">
      <c r="A445" s="26" t="s">
        <v>7</v>
      </c>
      <c r="B445" s="50" t="str">
        <f>+"מספר אסמכתא "&amp;B22&amp;"         חזרה לטבלה "</f>
        <v xml:space="preserve">מספר אסמכתא          חזרה לטבלה </v>
      </c>
      <c r="C445" s="515"/>
      <c r="D445" s="515"/>
      <c r="E445" s="517"/>
      <c r="L445" s="26" t="s">
        <v>19</v>
      </c>
      <c r="M445" s="50" t="str">
        <f>+"מספר אסמכתא "&amp;B22&amp;"         חזרה לטבלה "</f>
        <v xml:space="preserve">מספר אסמכתא          חזרה לטבלה </v>
      </c>
      <c r="N445" s="515"/>
      <c r="O445" s="515"/>
      <c r="P445" s="517"/>
      <c r="R445" s="26" t="s">
        <v>19</v>
      </c>
      <c r="S445" s="50" t="str">
        <f>+"מספר אסמכתא "&amp;B22&amp;"         חזרה לטבלה "</f>
        <v xml:space="preserve">מספר אסמכתא          חזרה לטבלה </v>
      </c>
      <c r="T445" s="515"/>
      <c r="U445" s="515"/>
      <c r="V445" s="517"/>
      <c r="X445" s="26" t="s">
        <v>19</v>
      </c>
      <c r="Y445" s="50" t="str">
        <f>+"מספר אסמכתא "&amp;B22&amp;"         חזרה לטבלה "</f>
        <v xml:space="preserve">מספר אסמכתא          חזרה לטבלה </v>
      </c>
      <c r="Z445" s="515"/>
      <c r="AA445" s="515"/>
      <c r="AB445" s="517"/>
    </row>
    <row r="446" spans="1:28" s="83" customFormat="1">
      <c r="A446" s="30">
        <v>1</v>
      </c>
      <c r="B446" s="118"/>
      <c r="C446" s="119"/>
      <c r="D446" s="119"/>
      <c r="E446" s="120"/>
      <c r="L446" s="30">
        <v>12</v>
      </c>
      <c r="M446" s="118"/>
      <c r="N446" s="119"/>
      <c r="O446" s="119"/>
      <c r="P446" s="120"/>
      <c r="R446" s="30">
        <v>23</v>
      </c>
      <c r="S446" s="118"/>
      <c r="T446" s="119"/>
      <c r="U446" s="119"/>
      <c r="V446" s="120"/>
      <c r="X446" s="30">
        <v>34</v>
      </c>
      <c r="Y446" s="118"/>
      <c r="Z446" s="119"/>
      <c r="AA446" s="119"/>
      <c r="AB446" s="120"/>
    </row>
    <row r="447" spans="1:28" s="83" customFormat="1">
      <c r="A447" s="30">
        <v>2</v>
      </c>
      <c r="B447" s="118"/>
      <c r="C447" s="119"/>
      <c r="D447" s="119"/>
      <c r="E447" s="120"/>
      <c r="L447" s="30">
        <v>13</v>
      </c>
      <c r="M447" s="118"/>
      <c r="N447" s="119"/>
      <c r="O447" s="119"/>
      <c r="P447" s="120"/>
      <c r="R447" s="30">
        <v>24</v>
      </c>
      <c r="S447" s="118"/>
      <c r="T447" s="119"/>
      <c r="U447" s="119"/>
      <c r="V447" s="120"/>
      <c r="X447" s="30">
        <v>35</v>
      </c>
      <c r="Y447" s="118"/>
      <c r="Z447" s="119"/>
      <c r="AA447" s="119"/>
      <c r="AB447" s="120"/>
    </row>
    <row r="448" spans="1:28" s="83" customFormat="1">
      <c r="A448" s="30">
        <v>3</v>
      </c>
      <c r="B448" s="118"/>
      <c r="C448" s="119"/>
      <c r="D448" s="119"/>
      <c r="E448" s="120"/>
      <c r="L448" s="30">
        <v>14</v>
      </c>
      <c r="M448" s="118"/>
      <c r="N448" s="119"/>
      <c r="O448" s="119"/>
      <c r="P448" s="120"/>
      <c r="R448" s="30">
        <v>25</v>
      </c>
      <c r="S448" s="118"/>
      <c r="T448" s="119"/>
      <c r="U448" s="119"/>
      <c r="V448" s="120"/>
      <c r="X448" s="30">
        <v>36</v>
      </c>
      <c r="Y448" s="118"/>
      <c r="Z448" s="119"/>
      <c r="AA448" s="119"/>
      <c r="AB448" s="120"/>
    </row>
    <row r="449" spans="1:28" s="83" customFormat="1">
      <c r="A449" s="30">
        <v>4</v>
      </c>
      <c r="B449" s="118"/>
      <c r="C449" s="119"/>
      <c r="D449" s="119"/>
      <c r="E449" s="120"/>
      <c r="L449" s="30">
        <v>15</v>
      </c>
      <c r="M449" s="118"/>
      <c r="N449" s="119"/>
      <c r="O449" s="119"/>
      <c r="P449" s="120"/>
      <c r="R449" s="30">
        <v>26</v>
      </c>
      <c r="S449" s="118"/>
      <c r="T449" s="119"/>
      <c r="U449" s="119"/>
      <c r="V449" s="120"/>
      <c r="X449" s="30">
        <v>37</v>
      </c>
      <c r="Y449" s="118"/>
      <c r="Z449" s="119"/>
      <c r="AA449" s="119"/>
      <c r="AB449" s="120"/>
    </row>
    <row r="450" spans="1:28" s="83" customFormat="1">
      <c r="A450" s="30">
        <v>5</v>
      </c>
      <c r="B450" s="118"/>
      <c r="C450" s="119"/>
      <c r="D450" s="119"/>
      <c r="E450" s="120"/>
      <c r="L450" s="30">
        <v>16</v>
      </c>
      <c r="M450" s="118"/>
      <c r="N450" s="119"/>
      <c r="O450" s="119"/>
      <c r="P450" s="120"/>
      <c r="R450" s="30">
        <v>27</v>
      </c>
      <c r="S450" s="118"/>
      <c r="T450" s="119"/>
      <c r="U450" s="119"/>
      <c r="V450" s="120"/>
      <c r="X450" s="30">
        <v>38</v>
      </c>
      <c r="Y450" s="118"/>
      <c r="Z450" s="119"/>
      <c r="AA450" s="119"/>
      <c r="AB450" s="120"/>
    </row>
    <row r="451" spans="1:28" s="83" customFormat="1">
      <c r="A451" s="30">
        <v>6</v>
      </c>
      <c r="B451" s="118"/>
      <c r="C451" s="119"/>
      <c r="D451" s="119"/>
      <c r="E451" s="120"/>
      <c r="L451" s="30">
        <v>17</v>
      </c>
      <c r="M451" s="118"/>
      <c r="N451" s="119"/>
      <c r="O451" s="119"/>
      <c r="P451" s="120"/>
      <c r="R451" s="30">
        <v>28</v>
      </c>
      <c r="S451" s="118"/>
      <c r="T451" s="119"/>
      <c r="U451" s="119"/>
      <c r="V451" s="120"/>
      <c r="X451" s="30">
        <v>39</v>
      </c>
      <c r="Y451" s="118"/>
      <c r="Z451" s="119"/>
      <c r="AA451" s="119"/>
      <c r="AB451" s="120"/>
    </row>
    <row r="452" spans="1:28" s="83" customFormat="1">
      <c r="A452" s="30">
        <v>7</v>
      </c>
      <c r="B452" s="118"/>
      <c r="C452" s="119"/>
      <c r="D452" s="119"/>
      <c r="E452" s="120"/>
      <c r="L452" s="30">
        <v>18</v>
      </c>
      <c r="M452" s="118"/>
      <c r="N452" s="119"/>
      <c r="O452" s="119"/>
      <c r="P452" s="120"/>
      <c r="R452" s="30">
        <v>29</v>
      </c>
      <c r="S452" s="118"/>
      <c r="T452" s="119"/>
      <c r="U452" s="119"/>
      <c r="V452" s="120"/>
      <c r="X452" s="30">
        <v>40</v>
      </c>
      <c r="Y452" s="118"/>
      <c r="Z452" s="119"/>
      <c r="AA452" s="119"/>
      <c r="AB452" s="120"/>
    </row>
    <row r="453" spans="1:28" s="83" customFormat="1">
      <c r="A453" s="30">
        <v>8</v>
      </c>
      <c r="B453" s="118"/>
      <c r="C453" s="119"/>
      <c r="D453" s="119"/>
      <c r="E453" s="120"/>
      <c r="L453" s="30">
        <v>19</v>
      </c>
      <c r="M453" s="118"/>
      <c r="N453" s="119"/>
      <c r="O453" s="119"/>
      <c r="P453" s="120"/>
      <c r="R453" s="30">
        <v>30</v>
      </c>
      <c r="S453" s="118"/>
      <c r="T453" s="119"/>
      <c r="U453" s="119"/>
      <c r="V453" s="120"/>
      <c r="X453" s="30">
        <v>41</v>
      </c>
      <c r="Y453" s="118"/>
      <c r="Z453" s="119"/>
      <c r="AA453" s="119"/>
      <c r="AB453" s="120"/>
    </row>
    <row r="454" spans="1:28" s="83" customFormat="1">
      <c r="A454" s="30">
        <v>9</v>
      </c>
      <c r="B454" s="118"/>
      <c r="C454" s="119"/>
      <c r="D454" s="119"/>
      <c r="E454" s="120"/>
      <c r="L454" s="30">
        <v>20</v>
      </c>
      <c r="M454" s="118"/>
      <c r="N454" s="119"/>
      <c r="O454" s="119"/>
      <c r="P454" s="120"/>
      <c r="R454" s="30">
        <v>31</v>
      </c>
      <c r="S454" s="118"/>
      <c r="T454" s="119"/>
      <c r="U454" s="119"/>
      <c r="V454" s="120"/>
      <c r="X454" s="30">
        <v>42</v>
      </c>
      <c r="Y454" s="118"/>
      <c r="Z454" s="119"/>
      <c r="AA454" s="119"/>
      <c r="AB454" s="120"/>
    </row>
    <row r="455" spans="1:28" s="83" customFormat="1">
      <c r="A455" s="30">
        <v>10</v>
      </c>
      <c r="B455" s="118"/>
      <c r="C455" s="119"/>
      <c r="D455" s="119"/>
      <c r="E455" s="120"/>
      <c r="L455" s="30">
        <v>21</v>
      </c>
      <c r="M455" s="118"/>
      <c r="N455" s="119"/>
      <c r="O455" s="119"/>
      <c r="P455" s="120"/>
      <c r="R455" s="30">
        <v>32</v>
      </c>
      <c r="S455" s="118"/>
      <c r="T455" s="119"/>
      <c r="U455" s="119"/>
      <c r="V455" s="120"/>
      <c r="X455" s="30">
        <v>43</v>
      </c>
      <c r="Y455" s="118"/>
      <c r="Z455" s="119"/>
      <c r="AA455" s="119"/>
      <c r="AB455" s="120"/>
    </row>
    <row r="456" spans="1:28" s="83" customFormat="1" ht="13.5" thickBot="1">
      <c r="A456" s="30">
        <v>11</v>
      </c>
      <c r="B456" s="118"/>
      <c r="C456" s="119"/>
      <c r="D456" s="119"/>
      <c r="E456" s="120"/>
      <c r="L456" s="30">
        <v>22</v>
      </c>
      <c r="M456" s="118"/>
      <c r="N456" s="119"/>
      <c r="O456" s="119"/>
      <c r="P456" s="120"/>
      <c r="R456" s="30">
        <v>33</v>
      </c>
      <c r="S456" s="118"/>
      <c r="T456" s="119"/>
      <c r="U456" s="119"/>
      <c r="V456" s="120"/>
      <c r="X456" s="31"/>
      <c r="Y456" s="33" t="s">
        <v>3</v>
      </c>
      <c r="Z456" s="34"/>
      <c r="AA456" s="34"/>
      <c r="AB456" s="138">
        <f>SUM(E446:E456)+SUM(P446:P456)+SUM(AB446:AB455)+SUM(V446:V456)</f>
        <v>0</v>
      </c>
    </row>
    <row r="457" spans="1:28" s="83" customFormat="1">
      <c r="B457" s="88"/>
      <c r="C457" s="89"/>
      <c r="D457" s="89"/>
      <c r="E457" s="84"/>
      <c r="M457" s="88"/>
      <c r="N457" s="89"/>
      <c r="O457" s="89"/>
      <c r="P457" s="84"/>
      <c r="S457" s="88"/>
      <c r="T457" s="89"/>
      <c r="U457" s="89"/>
      <c r="V457" s="84"/>
      <c r="Y457" s="88"/>
      <c r="Z457" s="89"/>
      <c r="AA457" s="89"/>
      <c r="AB457" s="84"/>
    </row>
    <row r="458" spans="1:28" s="83" customFormat="1">
      <c r="B458" s="88"/>
      <c r="C458" s="89"/>
      <c r="D458" s="89"/>
      <c r="E458" s="84"/>
      <c r="M458" s="88"/>
      <c r="N458" s="89"/>
      <c r="O458" s="89"/>
      <c r="P458" s="84"/>
      <c r="S458" s="88"/>
      <c r="T458" s="89"/>
      <c r="U458" s="89"/>
      <c r="V458" s="84"/>
      <c r="Y458" s="88"/>
      <c r="Z458" s="89"/>
      <c r="AA458" s="89"/>
      <c r="AB458" s="84"/>
    </row>
    <row r="459" spans="1:28" s="83" customFormat="1">
      <c r="B459" s="88"/>
      <c r="C459" s="89"/>
      <c r="D459" s="89"/>
      <c r="E459" s="84"/>
      <c r="M459" s="88"/>
      <c r="N459" s="89"/>
      <c r="O459" s="89"/>
      <c r="P459" s="84"/>
      <c r="S459" s="88"/>
      <c r="T459" s="89"/>
      <c r="U459" s="89"/>
      <c r="V459" s="84"/>
      <c r="Y459" s="88"/>
      <c r="Z459" s="89"/>
      <c r="AA459" s="89"/>
      <c r="AB459" s="84"/>
    </row>
    <row r="460" spans="1:28" s="83" customFormat="1">
      <c r="B460" s="88"/>
      <c r="C460" s="89"/>
      <c r="D460" s="89"/>
      <c r="E460" s="84"/>
      <c r="M460" s="88"/>
      <c r="N460" s="89"/>
      <c r="O460" s="89"/>
      <c r="P460" s="84"/>
      <c r="S460" s="88"/>
      <c r="T460" s="89"/>
      <c r="U460" s="89"/>
      <c r="V460" s="84"/>
      <c r="Y460" s="88"/>
      <c r="Z460" s="89"/>
      <c r="AA460" s="89"/>
      <c r="AB460" s="84"/>
    </row>
    <row r="461" spans="1:28" s="83" customFormat="1">
      <c r="B461" s="88"/>
      <c r="C461" s="89"/>
      <c r="D461" s="89"/>
      <c r="E461" s="84"/>
      <c r="M461" s="88"/>
      <c r="N461" s="89"/>
      <c r="O461" s="89"/>
      <c r="P461" s="84"/>
      <c r="S461" s="88"/>
      <c r="T461" s="89"/>
      <c r="U461" s="89"/>
      <c r="V461" s="84"/>
      <c r="Y461" s="88"/>
      <c r="Z461" s="89"/>
      <c r="AA461" s="89"/>
      <c r="AB461" s="84"/>
    </row>
    <row r="462" spans="1:28" s="83" customFormat="1">
      <c r="B462" s="88"/>
      <c r="C462" s="89"/>
      <c r="D462" s="89"/>
      <c r="E462" s="84"/>
      <c r="M462" s="88"/>
      <c r="N462" s="89"/>
      <c r="O462" s="89"/>
      <c r="P462" s="84"/>
      <c r="S462" s="88"/>
      <c r="T462" s="89"/>
      <c r="U462" s="89"/>
      <c r="V462" s="84"/>
      <c r="Y462" s="88"/>
      <c r="Z462" s="89"/>
      <c r="AA462" s="89"/>
    </row>
    <row r="463" spans="1:28" s="83" customFormat="1" ht="13.5" thickBot="1">
      <c r="B463" s="88"/>
      <c r="C463" s="89"/>
      <c r="D463" s="89"/>
      <c r="E463" s="84"/>
      <c r="M463" s="88"/>
      <c r="N463" s="89"/>
      <c r="O463" s="89"/>
      <c r="P463" s="84"/>
      <c r="S463" s="88"/>
      <c r="T463" s="89"/>
      <c r="U463" s="89"/>
      <c r="V463" s="84"/>
      <c r="Y463" s="88"/>
      <c r="Z463" s="89"/>
      <c r="AA463" s="89"/>
      <c r="AB463" s="84"/>
    </row>
    <row r="464" spans="1:28" s="83" customFormat="1" ht="12.75" customHeight="1">
      <c r="A464" s="24">
        <v>21</v>
      </c>
      <c r="B464" s="25"/>
      <c r="C464" s="514" t="s">
        <v>138</v>
      </c>
      <c r="D464" s="514" t="s">
        <v>27</v>
      </c>
      <c r="E464" s="516" t="s">
        <v>13</v>
      </c>
      <c r="L464" s="24">
        <v>21</v>
      </c>
      <c r="M464" s="25"/>
      <c r="N464" s="514" t="s">
        <v>138</v>
      </c>
      <c r="O464" s="514" t="s">
        <v>27</v>
      </c>
      <c r="P464" s="516" t="s">
        <v>13</v>
      </c>
      <c r="R464" s="24">
        <v>21</v>
      </c>
      <c r="S464" s="25"/>
      <c r="T464" s="514" t="s">
        <v>138</v>
      </c>
      <c r="U464" s="514" t="s">
        <v>27</v>
      </c>
      <c r="V464" s="516" t="s">
        <v>13</v>
      </c>
      <c r="X464" s="24">
        <v>21</v>
      </c>
      <c r="Y464" s="25"/>
      <c r="Z464" s="514" t="s">
        <v>138</v>
      </c>
      <c r="AA464" s="514" t="s">
        <v>27</v>
      </c>
      <c r="AB464" s="516" t="s">
        <v>13</v>
      </c>
    </row>
    <row r="465" spans="1:28" s="83" customFormat="1" ht="63.75">
      <c r="A465" s="26" t="s">
        <v>7</v>
      </c>
      <c r="B465" s="50" t="str">
        <f>+"מספר אסמכתא "&amp;B23&amp;"         חזרה לטבלה "</f>
        <v xml:space="preserve">מספר אסמכתא          חזרה לטבלה </v>
      </c>
      <c r="C465" s="515"/>
      <c r="D465" s="515"/>
      <c r="E465" s="517"/>
      <c r="L465" s="26" t="s">
        <v>19</v>
      </c>
      <c r="M465" s="50" t="str">
        <f>+"מספר אסמכתא "&amp;B23&amp;"         חזרה לטבלה "</f>
        <v xml:space="preserve">מספר אסמכתא          חזרה לטבלה </v>
      </c>
      <c r="N465" s="515"/>
      <c r="O465" s="515"/>
      <c r="P465" s="517"/>
      <c r="R465" s="26" t="s">
        <v>19</v>
      </c>
      <c r="S465" s="50" t="str">
        <f>+"מספר אסמכתא "&amp;B23&amp;"         חזרה לטבלה "</f>
        <v xml:space="preserve">מספר אסמכתא          חזרה לטבלה </v>
      </c>
      <c r="T465" s="515"/>
      <c r="U465" s="515"/>
      <c r="V465" s="517"/>
      <c r="X465" s="26" t="s">
        <v>19</v>
      </c>
      <c r="Y465" s="50" t="str">
        <f>+"מספר אסמכתא "&amp;B23&amp;"         חזרה לטבלה "</f>
        <v xml:space="preserve">מספר אסמכתא          חזרה לטבלה </v>
      </c>
      <c r="Z465" s="515"/>
      <c r="AA465" s="515"/>
      <c r="AB465" s="517"/>
    </row>
    <row r="466" spans="1:28" s="83" customFormat="1">
      <c r="A466" s="30">
        <v>1</v>
      </c>
      <c r="B466" s="118"/>
      <c r="C466" s="119"/>
      <c r="D466" s="119"/>
      <c r="E466" s="120"/>
      <c r="L466" s="30">
        <v>12</v>
      </c>
      <c r="M466" s="118"/>
      <c r="N466" s="119"/>
      <c r="O466" s="119"/>
      <c r="P466" s="120"/>
      <c r="R466" s="30">
        <v>23</v>
      </c>
      <c r="S466" s="118"/>
      <c r="T466" s="119"/>
      <c r="U466" s="119"/>
      <c r="V466" s="120"/>
      <c r="X466" s="30">
        <v>34</v>
      </c>
      <c r="Y466" s="118"/>
      <c r="Z466" s="119"/>
      <c r="AA466" s="119"/>
      <c r="AB466" s="120"/>
    </row>
    <row r="467" spans="1:28" s="83" customFormat="1">
      <c r="A467" s="30">
        <v>2</v>
      </c>
      <c r="B467" s="118"/>
      <c r="C467" s="119"/>
      <c r="D467" s="119"/>
      <c r="E467" s="120"/>
      <c r="L467" s="30">
        <v>13</v>
      </c>
      <c r="M467" s="118"/>
      <c r="N467" s="119"/>
      <c r="O467" s="119"/>
      <c r="P467" s="120"/>
      <c r="R467" s="30">
        <v>24</v>
      </c>
      <c r="S467" s="118"/>
      <c r="T467" s="119"/>
      <c r="U467" s="119"/>
      <c r="V467" s="120"/>
      <c r="X467" s="30">
        <v>35</v>
      </c>
      <c r="Y467" s="118"/>
      <c r="Z467" s="119"/>
      <c r="AA467" s="119"/>
      <c r="AB467" s="120"/>
    </row>
    <row r="468" spans="1:28" s="83" customFormat="1">
      <c r="A468" s="30">
        <v>3</v>
      </c>
      <c r="B468" s="118"/>
      <c r="C468" s="119"/>
      <c r="D468" s="119"/>
      <c r="E468" s="120"/>
      <c r="L468" s="30">
        <v>14</v>
      </c>
      <c r="M468" s="118"/>
      <c r="N468" s="119"/>
      <c r="O468" s="119"/>
      <c r="P468" s="120"/>
      <c r="R468" s="30">
        <v>25</v>
      </c>
      <c r="S468" s="118"/>
      <c r="T468" s="119"/>
      <c r="U468" s="119"/>
      <c r="V468" s="120"/>
      <c r="X468" s="30">
        <v>36</v>
      </c>
      <c r="Y468" s="118"/>
      <c r="Z468" s="119"/>
      <c r="AA468" s="119"/>
      <c r="AB468" s="120"/>
    </row>
    <row r="469" spans="1:28" s="83" customFormat="1">
      <c r="A469" s="30">
        <v>4</v>
      </c>
      <c r="B469" s="118"/>
      <c r="C469" s="119"/>
      <c r="D469" s="119"/>
      <c r="E469" s="120"/>
      <c r="L469" s="30">
        <v>15</v>
      </c>
      <c r="M469" s="118"/>
      <c r="N469" s="119"/>
      <c r="O469" s="119"/>
      <c r="P469" s="120"/>
      <c r="R469" s="30">
        <v>26</v>
      </c>
      <c r="S469" s="118"/>
      <c r="T469" s="119"/>
      <c r="U469" s="119"/>
      <c r="V469" s="120"/>
      <c r="X469" s="30">
        <v>37</v>
      </c>
      <c r="Y469" s="118"/>
      <c r="Z469" s="119"/>
      <c r="AA469" s="119"/>
      <c r="AB469" s="120"/>
    </row>
    <row r="470" spans="1:28" s="83" customFormat="1">
      <c r="A470" s="30">
        <v>5</v>
      </c>
      <c r="B470" s="118"/>
      <c r="C470" s="119"/>
      <c r="D470" s="119"/>
      <c r="E470" s="120"/>
      <c r="L470" s="30">
        <v>16</v>
      </c>
      <c r="M470" s="118"/>
      <c r="N470" s="119"/>
      <c r="O470" s="119"/>
      <c r="P470" s="120"/>
      <c r="R470" s="30">
        <v>27</v>
      </c>
      <c r="S470" s="118"/>
      <c r="T470" s="119"/>
      <c r="U470" s="119"/>
      <c r="V470" s="120"/>
      <c r="X470" s="30">
        <v>38</v>
      </c>
      <c r="Y470" s="118"/>
      <c r="Z470" s="119"/>
      <c r="AA470" s="119"/>
      <c r="AB470" s="120"/>
    </row>
    <row r="471" spans="1:28" s="83" customFormat="1">
      <c r="A471" s="30">
        <v>6</v>
      </c>
      <c r="B471" s="118"/>
      <c r="C471" s="119"/>
      <c r="D471" s="119"/>
      <c r="E471" s="120"/>
      <c r="L471" s="30">
        <v>17</v>
      </c>
      <c r="M471" s="118"/>
      <c r="N471" s="119"/>
      <c r="O471" s="119"/>
      <c r="P471" s="120"/>
      <c r="R471" s="30">
        <v>28</v>
      </c>
      <c r="S471" s="118"/>
      <c r="T471" s="119"/>
      <c r="U471" s="119"/>
      <c r="V471" s="120"/>
      <c r="X471" s="30">
        <v>39</v>
      </c>
      <c r="Y471" s="118"/>
      <c r="Z471" s="119"/>
      <c r="AA471" s="119"/>
      <c r="AB471" s="120"/>
    </row>
    <row r="472" spans="1:28" s="83" customFormat="1">
      <c r="A472" s="30">
        <v>7</v>
      </c>
      <c r="B472" s="118"/>
      <c r="C472" s="119"/>
      <c r="D472" s="119"/>
      <c r="E472" s="120"/>
      <c r="L472" s="30">
        <v>18</v>
      </c>
      <c r="M472" s="118"/>
      <c r="N472" s="119"/>
      <c r="O472" s="119"/>
      <c r="P472" s="120"/>
      <c r="R472" s="30">
        <v>29</v>
      </c>
      <c r="S472" s="118"/>
      <c r="T472" s="119"/>
      <c r="U472" s="119"/>
      <c r="V472" s="120"/>
      <c r="X472" s="30">
        <v>40</v>
      </c>
      <c r="Y472" s="118"/>
      <c r="Z472" s="119"/>
      <c r="AA472" s="119"/>
      <c r="AB472" s="120"/>
    </row>
    <row r="473" spans="1:28" s="83" customFormat="1">
      <c r="A473" s="30">
        <v>8</v>
      </c>
      <c r="B473" s="118"/>
      <c r="C473" s="119"/>
      <c r="D473" s="119"/>
      <c r="E473" s="120"/>
      <c r="L473" s="30">
        <v>19</v>
      </c>
      <c r="M473" s="118"/>
      <c r="N473" s="119"/>
      <c r="O473" s="119"/>
      <c r="P473" s="120"/>
      <c r="R473" s="30">
        <v>30</v>
      </c>
      <c r="S473" s="118"/>
      <c r="T473" s="119"/>
      <c r="U473" s="119"/>
      <c r="V473" s="120"/>
      <c r="X473" s="30">
        <v>41</v>
      </c>
      <c r="Y473" s="118"/>
      <c r="Z473" s="119"/>
      <c r="AA473" s="119"/>
      <c r="AB473" s="120"/>
    </row>
    <row r="474" spans="1:28" s="83" customFormat="1">
      <c r="A474" s="30">
        <v>9</v>
      </c>
      <c r="B474" s="118"/>
      <c r="C474" s="119"/>
      <c r="D474" s="119"/>
      <c r="E474" s="120"/>
      <c r="L474" s="30">
        <v>20</v>
      </c>
      <c r="M474" s="118"/>
      <c r="N474" s="119"/>
      <c r="O474" s="119"/>
      <c r="P474" s="120"/>
      <c r="R474" s="30">
        <v>31</v>
      </c>
      <c r="S474" s="118"/>
      <c r="T474" s="119"/>
      <c r="U474" s="119"/>
      <c r="V474" s="120"/>
      <c r="X474" s="30">
        <v>42</v>
      </c>
      <c r="Y474" s="118"/>
      <c r="Z474" s="119"/>
      <c r="AA474" s="119"/>
      <c r="AB474" s="120"/>
    </row>
    <row r="475" spans="1:28" s="83" customFormat="1">
      <c r="A475" s="30">
        <v>10</v>
      </c>
      <c r="B475" s="118"/>
      <c r="C475" s="119"/>
      <c r="D475" s="119"/>
      <c r="E475" s="120"/>
      <c r="L475" s="30">
        <v>21</v>
      </c>
      <c r="M475" s="118"/>
      <c r="N475" s="119"/>
      <c r="O475" s="119"/>
      <c r="P475" s="120"/>
      <c r="R475" s="30">
        <v>32</v>
      </c>
      <c r="S475" s="118"/>
      <c r="T475" s="119"/>
      <c r="U475" s="119"/>
      <c r="V475" s="120"/>
      <c r="X475" s="30">
        <v>43</v>
      </c>
      <c r="Y475" s="118"/>
      <c r="Z475" s="119"/>
      <c r="AA475" s="119"/>
      <c r="AB475" s="120"/>
    </row>
    <row r="476" spans="1:28" s="83" customFormat="1" ht="13.5" thickBot="1">
      <c r="A476" s="30">
        <v>11</v>
      </c>
      <c r="B476" s="118"/>
      <c r="C476" s="119"/>
      <c r="D476" s="119"/>
      <c r="E476" s="120"/>
      <c r="L476" s="30">
        <v>22</v>
      </c>
      <c r="M476" s="118"/>
      <c r="N476" s="119"/>
      <c r="O476" s="119"/>
      <c r="P476" s="120"/>
      <c r="R476" s="30">
        <v>33</v>
      </c>
      <c r="S476" s="118"/>
      <c r="T476" s="119"/>
      <c r="U476" s="119"/>
      <c r="V476" s="120"/>
      <c r="X476" s="31"/>
      <c r="Y476" s="33" t="s">
        <v>3</v>
      </c>
      <c r="Z476" s="34"/>
      <c r="AA476" s="34"/>
      <c r="AB476" s="138">
        <f>SUM(E466:E476)+SUM(P466:P476)+SUM(AB466:AB475)+SUM(V466:V476)</f>
        <v>0</v>
      </c>
    </row>
    <row r="477" spans="1:28" s="83" customFormat="1">
      <c r="B477" s="88"/>
      <c r="C477" s="89"/>
      <c r="D477" s="89"/>
      <c r="E477" s="84"/>
      <c r="M477" s="88"/>
      <c r="N477" s="89"/>
      <c r="O477" s="89"/>
      <c r="P477" s="84"/>
      <c r="S477" s="88"/>
      <c r="T477" s="89"/>
      <c r="U477" s="89"/>
      <c r="V477" s="84"/>
      <c r="Y477" s="88"/>
      <c r="Z477" s="89"/>
      <c r="AA477" s="89"/>
      <c r="AB477" s="84"/>
    </row>
    <row r="478" spans="1:28" s="83" customFormat="1">
      <c r="B478" s="88"/>
      <c r="C478" s="89"/>
      <c r="D478" s="89"/>
      <c r="E478" s="84"/>
      <c r="M478" s="88"/>
      <c r="N478" s="89"/>
      <c r="O478" s="89"/>
      <c r="P478" s="84"/>
      <c r="S478" s="88"/>
      <c r="T478" s="89"/>
      <c r="U478" s="89"/>
      <c r="V478" s="84"/>
      <c r="Y478" s="88"/>
      <c r="Z478" s="89"/>
      <c r="AA478" s="89"/>
      <c r="AB478" s="84"/>
    </row>
    <row r="479" spans="1:28" s="83" customFormat="1">
      <c r="B479" s="88"/>
      <c r="C479" s="89"/>
      <c r="D479" s="89"/>
      <c r="E479" s="84"/>
      <c r="M479" s="88"/>
      <c r="N479" s="89"/>
      <c r="O479" s="89"/>
      <c r="P479" s="84"/>
      <c r="S479" s="88"/>
      <c r="T479" s="89"/>
      <c r="U479" s="89"/>
      <c r="V479" s="84"/>
      <c r="Y479" s="88"/>
      <c r="Z479" s="89"/>
      <c r="AA479" s="89"/>
      <c r="AB479" s="84"/>
    </row>
    <row r="480" spans="1:28" s="83" customFormat="1">
      <c r="B480" s="88"/>
      <c r="C480" s="89"/>
      <c r="D480" s="89"/>
      <c r="E480" s="84"/>
      <c r="M480" s="88"/>
      <c r="N480" s="89"/>
      <c r="O480" s="89"/>
      <c r="P480" s="84"/>
      <c r="S480" s="88"/>
      <c r="T480" s="89"/>
      <c r="U480" s="89"/>
      <c r="V480" s="84"/>
      <c r="Y480" s="88"/>
      <c r="Z480" s="89"/>
      <c r="AA480" s="89"/>
      <c r="AB480" s="84"/>
    </row>
    <row r="481" spans="1:28" s="83" customFormat="1">
      <c r="B481" s="88"/>
      <c r="C481" s="89"/>
      <c r="D481" s="89"/>
      <c r="E481" s="84"/>
      <c r="M481" s="88"/>
      <c r="N481" s="89"/>
      <c r="O481" s="89"/>
      <c r="P481" s="84"/>
      <c r="S481" s="88"/>
      <c r="T481" s="89"/>
      <c r="U481" s="89"/>
      <c r="V481" s="84"/>
      <c r="Y481" s="88"/>
      <c r="Z481" s="89"/>
      <c r="AA481" s="89"/>
      <c r="AB481" s="84"/>
    </row>
    <row r="482" spans="1:28" s="83" customFormat="1">
      <c r="B482" s="88"/>
      <c r="C482" s="89"/>
      <c r="D482" s="89"/>
      <c r="E482" s="84"/>
      <c r="M482" s="88"/>
      <c r="N482" s="89"/>
      <c r="O482" s="89"/>
      <c r="P482" s="84"/>
      <c r="S482" s="88"/>
      <c r="T482" s="89"/>
      <c r="U482" s="89"/>
      <c r="V482" s="84"/>
      <c r="Y482" s="88"/>
      <c r="Z482" s="89"/>
      <c r="AA482" s="89"/>
      <c r="AB482" s="84"/>
    </row>
    <row r="483" spans="1:28" s="83" customFormat="1" ht="13.5" thickBot="1">
      <c r="B483" s="88"/>
      <c r="C483" s="89"/>
      <c r="D483" s="89"/>
      <c r="E483" s="84"/>
      <c r="M483" s="88"/>
      <c r="N483" s="89"/>
      <c r="O483" s="89"/>
      <c r="P483" s="84"/>
      <c r="S483" s="88"/>
      <c r="T483" s="89"/>
      <c r="U483" s="89"/>
      <c r="V483" s="84"/>
      <c r="Y483" s="88"/>
      <c r="Z483" s="89"/>
      <c r="AA483" s="89"/>
      <c r="AB483" s="84"/>
    </row>
    <row r="484" spans="1:28" s="83" customFormat="1" ht="12.75" customHeight="1">
      <c r="A484" s="24">
        <v>22</v>
      </c>
      <c r="B484" s="25"/>
      <c r="C484" s="514" t="s">
        <v>138</v>
      </c>
      <c r="D484" s="514" t="s">
        <v>27</v>
      </c>
      <c r="E484" s="516" t="s">
        <v>13</v>
      </c>
      <c r="L484" s="24">
        <v>22</v>
      </c>
      <c r="M484" s="25"/>
      <c r="N484" s="514" t="s">
        <v>138</v>
      </c>
      <c r="O484" s="514" t="s">
        <v>27</v>
      </c>
      <c r="P484" s="516" t="s">
        <v>13</v>
      </c>
      <c r="R484" s="24">
        <v>22</v>
      </c>
      <c r="S484" s="25"/>
      <c r="T484" s="514" t="s">
        <v>138</v>
      </c>
      <c r="U484" s="514" t="s">
        <v>27</v>
      </c>
      <c r="V484" s="516" t="s">
        <v>13</v>
      </c>
      <c r="X484" s="24">
        <v>22</v>
      </c>
      <c r="Y484" s="25"/>
      <c r="Z484" s="514" t="s">
        <v>138</v>
      </c>
      <c r="AA484" s="514" t="s">
        <v>27</v>
      </c>
      <c r="AB484" s="516" t="s">
        <v>13</v>
      </c>
    </row>
    <row r="485" spans="1:28" s="83" customFormat="1" ht="63.75">
      <c r="A485" s="26" t="s">
        <v>7</v>
      </c>
      <c r="B485" s="50" t="str">
        <f>+"מספר אסמכתא "&amp;B24&amp;"         חזרה לטבלה "</f>
        <v xml:space="preserve">מספר אסמכתא          חזרה לטבלה </v>
      </c>
      <c r="C485" s="515"/>
      <c r="D485" s="515"/>
      <c r="E485" s="517"/>
      <c r="L485" s="26" t="s">
        <v>19</v>
      </c>
      <c r="M485" s="50" t="str">
        <f>+"מספר אסמכתא "&amp;B24&amp;"         חזרה לטבלה "</f>
        <v xml:space="preserve">מספר אסמכתא          חזרה לטבלה </v>
      </c>
      <c r="N485" s="515"/>
      <c r="O485" s="515"/>
      <c r="P485" s="517"/>
      <c r="R485" s="26" t="s">
        <v>19</v>
      </c>
      <c r="S485" s="50" t="str">
        <f>+"מספר אסמכתא "&amp;B24&amp;"         חזרה לטבלה "</f>
        <v xml:space="preserve">מספר אסמכתא          חזרה לטבלה </v>
      </c>
      <c r="T485" s="515"/>
      <c r="U485" s="515"/>
      <c r="V485" s="517"/>
      <c r="X485" s="26" t="s">
        <v>19</v>
      </c>
      <c r="Y485" s="50" t="str">
        <f>+"מספר אסמכתא "&amp;B24&amp;"         חזרה לטבלה "</f>
        <v xml:space="preserve">מספר אסמכתא          חזרה לטבלה </v>
      </c>
      <c r="Z485" s="515"/>
      <c r="AA485" s="515"/>
      <c r="AB485" s="517"/>
    </row>
    <row r="486" spans="1:28" s="83" customFormat="1">
      <c r="A486" s="30">
        <v>1</v>
      </c>
      <c r="B486" s="118"/>
      <c r="C486" s="119"/>
      <c r="D486" s="119"/>
      <c r="E486" s="120"/>
      <c r="L486" s="30">
        <v>12</v>
      </c>
      <c r="M486" s="118"/>
      <c r="N486" s="119"/>
      <c r="O486" s="119"/>
      <c r="P486" s="120"/>
      <c r="R486" s="30">
        <v>23</v>
      </c>
      <c r="S486" s="118"/>
      <c r="T486" s="119"/>
      <c r="U486" s="119"/>
      <c r="V486" s="120"/>
      <c r="X486" s="30">
        <v>34</v>
      </c>
      <c r="Y486" s="118"/>
      <c r="Z486" s="119"/>
      <c r="AA486" s="119"/>
      <c r="AB486" s="120"/>
    </row>
    <row r="487" spans="1:28" s="83" customFormat="1">
      <c r="A487" s="30">
        <v>2</v>
      </c>
      <c r="B487" s="118"/>
      <c r="C487" s="119"/>
      <c r="D487" s="119"/>
      <c r="E487" s="120"/>
      <c r="L487" s="30">
        <v>13</v>
      </c>
      <c r="M487" s="118"/>
      <c r="N487" s="119"/>
      <c r="O487" s="119"/>
      <c r="P487" s="120"/>
      <c r="R487" s="30">
        <v>24</v>
      </c>
      <c r="S487" s="118"/>
      <c r="T487" s="119"/>
      <c r="U487" s="119"/>
      <c r="V487" s="120"/>
      <c r="X487" s="30">
        <v>35</v>
      </c>
      <c r="Y487" s="118"/>
      <c r="Z487" s="119"/>
      <c r="AA487" s="119"/>
      <c r="AB487" s="120"/>
    </row>
    <row r="488" spans="1:28" s="83" customFormat="1">
      <c r="A488" s="30">
        <v>3</v>
      </c>
      <c r="B488" s="118"/>
      <c r="C488" s="119"/>
      <c r="D488" s="119"/>
      <c r="E488" s="120"/>
      <c r="L488" s="30">
        <v>14</v>
      </c>
      <c r="M488" s="118"/>
      <c r="N488" s="119"/>
      <c r="O488" s="119"/>
      <c r="P488" s="120"/>
      <c r="R488" s="30">
        <v>25</v>
      </c>
      <c r="S488" s="118"/>
      <c r="T488" s="119"/>
      <c r="U488" s="119"/>
      <c r="V488" s="120"/>
      <c r="X488" s="30">
        <v>36</v>
      </c>
      <c r="Y488" s="118"/>
      <c r="Z488" s="119"/>
      <c r="AA488" s="119"/>
      <c r="AB488" s="120"/>
    </row>
    <row r="489" spans="1:28" s="83" customFormat="1">
      <c r="A489" s="30">
        <v>4</v>
      </c>
      <c r="B489" s="118"/>
      <c r="C489" s="119"/>
      <c r="D489" s="119"/>
      <c r="E489" s="120"/>
      <c r="L489" s="30">
        <v>15</v>
      </c>
      <c r="M489" s="118"/>
      <c r="N489" s="119"/>
      <c r="O489" s="119"/>
      <c r="P489" s="120"/>
      <c r="R489" s="30">
        <v>26</v>
      </c>
      <c r="S489" s="118"/>
      <c r="T489" s="119"/>
      <c r="U489" s="119"/>
      <c r="V489" s="120"/>
      <c r="X489" s="30">
        <v>37</v>
      </c>
      <c r="Y489" s="118"/>
      <c r="Z489" s="119"/>
      <c r="AA489" s="119"/>
      <c r="AB489" s="120"/>
    </row>
    <row r="490" spans="1:28" s="83" customFormat="1">
      <c r="A490" s="30">
        <v>5</v>
      </c>
      <c r="B490" s="118"/>
      <c r="C490" s="119"/>
      <c r="D490" s="119"/>
      <c r="E490" s="120"/>
      <c r="L490" s="30">
        <v>16</v>
      </c>
      <c r="M490" s="118"/>
      <c r="N490" s="119"/>
      <c r="O490" s="119"/>
      <c r="P490" s="120"/>
      <c r="R490" s="30">
        <v>27</v>
      </c>
      <c r="S490" s="118"/>
      <c r="T490" s="119"/>
      <c r="U490" s="119"/>
      <c r="V490" s="120"/>
      <c r="X490" s="30">
        <v>38</v>
      </c>
      <c r="Y490" s="118"/>
      <c r="Z490" s="119"/>
      <c r="AA490" s="119"/>
      <c r="AB490" s="120"/>
    </row>
    <row r="491" spans="1:28" s="83" customFormat="1">
      <c r="A491" s="30">
        <v>6</v>
      </c>
      <c r="B491" s="118"/>
      <c r="C491" s="119"/>
      <c r="D491" s="119"/>
      <c r="E491" s="120"/>
      <c r="L491" s="30">
        <v>17</v>
      </c>
      <c r="M491" s="118"/>
      <c r="N491" s="119"/>
      <c r="O491" s="119"/>
      <c r="P491" s="120"/>
      <c r="R491" s="30">
        <v>28</v>
      </c>
      <c r="S491" s="118"/>
      <c r="T491" s="119"/>
      <c r="U491" s="119"/>
      <c r="V491" s="120"/>
      <c r="X491" s="30">
        <v>39</v>
      </c>
      <c r="Y491" s="118"/>
      <c r="Z491" s="119"/>
      <c r="AA491" s="119"/>
      <c r="AB491" s="120"/>
    </row>
    <row r="492" spans="1:28" s="83" customFormat="1">
      <c r="A492" s="30">
        <v>7</v>
      </c>
      <c r="B492" s="118"/>
      <c r="C492" s="119"/>
      <c r="D492" s="119"/>
      <c r="E492" s="120"/>
      <c r="L492" s="30">
        <v>18</v>
      </c>
      <c r="M492" s="118"/>
      <c r="N492" s="119"/>
      <c r="O492" s="119"/>
      <c r="P492" s="120"/>
      <c r="R492" s="30">
        <v>29</v>
      </c>
      <c r="S492" s="118"/>
      <c r="T492" s="119"/>
      <c r="U492" s="119"/>
      <c r="V492" s="120"/>
      <c r="X492" s="30">
        <v>40</v>
      </c>
      <c r="Y492" s="118"/>
      <c r="Z492" s="119"/>
      <c r="AA492" s="119"/>
      <c r="AB492" s="120"/>
    </row>
    <row r="493" spans="1:28" s="83" customFormat="1">
      <c r="A493" s="30">
        <v>8</v>
      </c>
      <c r="B493" s="118"/>
      <c r="C493" s="119"/>
      <c r="D493" s="119"/>
      <c r="E493" s="120"/>
      <c r="L493" s="30">
        <v>19</v>
      </c>
      <c r="M493" s="118"/>
      <c r="N493" s="119"/>
      <c r="O493" s="119"/>
      <c r="P493" s="120"/>
      <c r="R493" s="30">
        <v>30</v>
      </c>
      <c r="S493" s="118"/>
      <c r="T493" s="119"/>
      <c r="U493" s="119"/>
      <c r="V493" s="120"/>
      <c r="X493" s="30">
        <v>41</v>
      </c>
      <c r="Y493" s="118"/>
      <c r="Z493" s="119"/>
      <c r="AA493" s="119"/>
      <c r="AB493" s="120"/>
    </row>
    <row r="494" spans="1:28" s="83" customFormat="1">
      <c r="A494" s="30">
        <v>9</v>
      </c>
      <c r="B494" s="118"/>
      <c r="C494" s="119"/>
      <c r="D494" s="119"/>
      <c r="E494" s="120"/>
      <c r="L494" s="30">
        <v>20</v>
      </c>
      <c r="M494" s="118"/>
      <c r="N494" s="119"/>
      <c r="O494" s="119"/>
      <c r="P494" s="120"/>
      <c r="R494" s="30">
        <v>31</v>
      </c>
      <c r="S494" s="118"/>
      <c r="T494" s="119"/>
      <c r="U494" s="119"/>
      <c r="V494" s="120"/>
      <c r="X494" s="30">
        <v>42</v>
      </c>
      <c r="Y494" s="118"/>
      <c r="Z494" s="119"/>
      <c r="AA494" s="119"/>
      <c r="AB494" s="120"/>
    </row>
    <row r="495" spans="1:28" s="83" customFormat="1">
      <c r="A495" s="30">
        <v>10</v>
      </c>
      <c r="B495" s="118"/>
      <c r="C495" s="119"/>
      <c r="D495" s="119"/>
      <c r="E495" s="120"/>
      <c r="L495" s="30">
        <v>21</v>
      </c>
      <c r="M495" s="118"/>
      <c r="N495" s="119"/>
      <c r="O495" s="119"/>
      <c r="P495" s="120"/>
      <c r="R495" s="30">
        <v>32</v>
      </c>
      <c r="S495" s="118"/>
      <c r="T495" s="119"/>
      <c r="U495" s="119"/>
      <c r="V495" s="120"/>
      <c r="X495" s="30">
        <v>43</v>
      </c>
      <c r="Y495" s="118"/>
      <c r="Z495" s="119"/>
      <c r="AA495" s="119"/>
      <c r="AB495" s="120"/>
    </row>
    <row r="496" spans="1:28" s="83" customFormat="1" ht="13.5" thickBot="1">
      <c r="A496" s="30">
        <v>11</v>
      </c>
      <c r="B496" s="118"/>
      <c r="C496" s="119"/>
      <c r="D496" s="119"/>
      <c r="E496" s="120"/>
      <c r="L496" s="30">
        <v>22</v>
      </c>
      <c r="M496" s="118"/>
      <c r="N496" s="119"/>
      <c r="O496" s="119"/>
      <c r="P496" s="120"/>
      <c r="R496" s="30">
        <v>33</v>
      </c>
      <c r="S496" s="118"/>
      <c r="T496" s="119"/>
      <c r="U496" s="119"/>
      <c r="V496" s="120"/>
      <c r="X496" s="31"/>
      <c r="Y496" s="33" t="s">
        <v>3</v>
      </c>
      <c r="Z496" s="34"/>
      <c r="AA496" s="34"/>
      <c r="AB496" s="138">
        <f>SUM(E486:E496)+SUM(P486:P496)+SUM(AB486:AB495)+SUM(V486:V496)</f>
        <v>0</v>
      </c>
    </row>
    <row r="497" spans="1:28" s="83" customFormat="1">
      <c r="B497" s="88"/>
      <c r="C497" s="89"/>
      <c r="D497" s="89"/>
      <c r="E497" s="84"/>
      <c r="M497" s="88"/>
      <c r="N497" s="89"/>
      <c r="O497" s="89"/>
      <c r="P497" s="84"/>
      <c r="S497" s="88"/>
      <c r="T497" s="89"/>
      <c r="U497" s="89"/>
      <c r="V497" s="84"/>
      <c r="Y497" s="88"/>
      <c r="Z497" s="89"/>
      <c r="AA497" s="89"/>
      <c r="AB497" s="84"/>
    </row>
    <row r="498" spans="1:28" s="83" customFormat="1">
      <c r="B498" s="88"/>
      <c r="C498" s="89"/>
      <c r="D498" s="89"/>
      <c r="E498" s="84"/>
      <c r="M498" s="88"/>
      <c r="N498" s="89"/>
      <c r="O498" s="89"/>
      <c r="P498" s="84"/>
      <c r="S498" s="88"/>
      <c r="T498" s="89"/>
      <c r="U498" s="89"/>
      <c r="V498" s="84"/>
      <c r="Y498" s="88"/>
      <c r="Z498" s="89"/>
      <c r="AA498" s="89"/>
      <c r="AB498" s="84"/>
    </row>
    <row r="499" spans="1:28" s="83" customFormat="1">
      <c r="B499" s="88"/>
      <c r="C499" s="89"/>
      <c r="D499" s="89"/>
      <c r="E499" s="84"/>
      <c r="M499" s="88"/>
      <c r="N499" s="89"/>
      <c r="O499" s="89"/>
      <c r="P499" s="84"/>
      <c r="S499" s="88"/>
      <c r="T499" s="89"/>
      <c r="U499" s="89"/>
      <c r="V499" s="84"/>
      <c r="Y499" s="88"/>
      <c r="Z499" s="89"/>
      <c r="AA499" s="89"/>
      <c r="AB499" s="84"/>
    </row>
    <row r="500" spans="1:28" s="83" customFormat="1">
      <c r="B500" s="88"/>
      <c r="C500" s="89"/>
      <c r="D500" s="89"/>
      <c r="E500" s="84"/>
      <c r="M500" s="88"/>
      <c r="N500" s="89"/>
      <c r="O500" s="89"/>
      <c r="P500" s="84"/>
      <c r="S500" s="88"/>
      <c r="T500" s="89"/>
      <c r="U500" s="89"/>
      <c r="V500" s="84"/>
      <c r="Y500" s="88"/>
      <c r="Z500" s="89"/>
      <c r="AA500" s="89"/>
      <c r="AB500" s="84"/>
    </row>
    <row r="501" spans="1:28" s="83" customFormat="1">
      <c r="B501" s="88"/>
      <c r="C501" s="89"/>
      <c r="D501" s="89"/>
      <c r="E501" s="84"/>
      <c r="M501" s="88"/>
      <c r="N501" s="89"/>
      <c r="O501" s="89"/>
      <c r="P501" s="84"/>
      <c r="S501" s="88"/>
      <c r="T501" s="89"/>
      <c r="U501" s="89"/>
      <c r="V501" s="84"/>
      <c r="Y501" s="88"/>
      <c r="Z501" s="89"/>
      <c r="AA501" s="89"/>
      <c r="AB501" s="84"/>
    </row>
    <row r="502" spans="1:28" s="83" customFormat="1">
      <c r="B502" s="88"/>
      <c r="C502" s="89"/>
      <c r="D502" s="89"/>
      <c r="E502" s="84"/>
      <c r="M502" s="88"/>
      <c r="N502" s="89"/>
      <c r="O502" s="89"/>
      <c r="P502" s="84"/>
      <c r="S502" s="88"/>
      <c r="T502" s="89"/>
      <c r="U502" s="89"/>
      <c r="V502" s="84"/>
      <c r="Y502" s="88"/>
      <c r="Z502" s="89"/>
      <c r="AA502" s="89"/>
      <c r="AB502" s="84"/>
    </row>
    <row r="503" spans="1:28" s="83" customFormat="1" ht="13.5" thickBot="1">
      <c r="B503" s="88"/>
      <c r="C503" s="89"/>
      <c r="D503" s="89"/>
      <c r="E503" s="84"/>
      <c r="M503" s="88"/>
      <c r="N503" s="89"/>
      <c r="O503" s="89"/>
      <c r="P503" s="84"/>
      <c r="S503" s="88"/>
      <c r="T503" s="89"/>
      <c r="U503" s="89"/>
      <c r="V503" s="84"/>
      <c r="Y503" s="88"/>
      <c r="Z503" s="89"/>
      <c r="AA503" s="89"/>
      <c r="AB503" s="84"/>
    </row>
    <row r="504" spans="1:28" s="83" customFormat="1" ht="12.75" customHeight="1">
      <c r="A504" s="24">
        <v>23</v>
      </c>
      <c r="B504" s="25"/>
      <c r="C504" s="514" t="s">
        <v>138</v>
      </c>
      <c r="D504" s="514" t="s">
        <v>27</v>
      </c>
      <c r="E504" s="516" t="s">
        <v>13</v>
      </c>
      <c r="L504" s="24">
        <v>23</v>
      </c>
      <c r="M504" s="25"/>
      <c r="N504" s="514" t="s">
        <v>138</v>
      </c>
      <c r="O504" s="514" t="s">
        <v>27</v>
      </c>
      <c r="P504" s="516" t="s">
        <v>13</v>
      </c>
      <c r="R504" s="24">
        <v>23</v>
      </c>
      <c r="S504" s="25"/>
      <c r="T504" s="514" t="s">
        <v>138</v>
      </c>
      <c r="U504" s="514" t="s">
        <v>27</v>
      </c>
      <c r="V504" s="516" t="s">
        <v>13</v>
      </c>
      <c r="X504" s="24">
        <v>23</v>
      </c>
      <c r="Y504" s="25"/>
      <c r="Z504" s="514" t="s">
        <v>138</v>
      </c>
      <c r="AA504" s="514" t="s">
        <v>27</v>
      </c>
      <c r="AB504" s="516" t="s">
        <v>13</v>
      </c>
    </row>
    <row r="505" spans="1:28" s="83" customFormat="1" ht="63.75">
      <c r="A505" s="26" t="s">
        <v>7</v>
      </c>
      <c r="B505" s="50" t="str">
        <f>+"מספר אסמכתא "&amp;B25&amp;"         חזרה לטבלה "</f>
        <v xml:space="preserve">מספר אסמכתא          חזרה לטבלה </v>
      </c>
      <c r="C505" s="515"/>
      <c r="D505" s="515"/>
      <c r="E505" s="517"/>
      <c r="L505" s="26" t="s">
        <v>19</v>
      </c>
      <c r="M505" s="50" t="str">
        <f>+"מספר אסמכתא "&amp;B25&amp;"         חזרה לטבלה "</f>
        <v xml:space="preserve">מספר אסמכתא          חזרה לטבלה </v>
      </c>
      <c r="N505" s="515"/>
      <c r="O505" s="515"/>
      <c r="P505" s="517"/>
      <c r="R505" s="26" t="s">
        <v>19</v>
      </c>
      <c r="S505" s="50" t="str">
        <f>+"מספר אסמכתא "&amp;B25&amp;"         חזרה לטבלה "</f>
        <v xml:space="preserve">מספר אסמכתא          חזרה לטבלה </v>
      </c>
      <c r="T505" s="515"/>
      <c r="U505" s="515"/>
      <c r="V505" s="517"/>
      <c r="X505" s="26" t="s">
        <v>19</v>
      </c>
      <c r="Y505" s="50" t="str">
        <f>+"מספר אסמכתא "&amp;B25&amp;"         חזרה לטבלה "</f>
        <v xml:space="preserve">מספר אסמכתא          חזרה לטבלה </v>
      </c>
      <c r="Z505" s="515"/>
      <c r="AA505" s="515"/>
      <c r="AB505" s="517"/>
    </row>
    <row r="506" spans="1:28" s="83" customFormat="1">
      <c r="A506" s="30">
        <v>1</v>
      </c>
      <c r="B506" s="118"/>
      <c r="C506" s="119"/>
      <c r="D506" s="119"/>
      <c r="E506" s="120"/>
      <c r="L506" s="30">
        <v>12</v>
      </c>
      <c r="M506" s="118"/>
      <c r="N506" s="119"/>
      <c r="O506" s="119"/>
      <c r="P506" s="120"/>
      <c r="R506" s="30">
        <v>23</v>
      </c>
      <c r="S506" s="118"/>
      <c r="T506" s="119"/>
      <c r="U506" s="119"/>
      <c r="V506" s="120"/>
      <c r="X506" s="30">
        <v>34</v>
      </c>
      <c r="Y506" s="118"/>
      <c r="Z506" s="119"/>
      <c r="AA506" s="119"/>
      <c r="AB506" s="120"/>
    </row>
    <row r="507" spans="1:28" s="83" customFormat="1">
      <c r="A507" s="30">
        <v>2</v>
      </c>
      <c r="B507" s="118"/>
      <c r="C507" s="119"/>
      <c r="D507" s="119"/>
      <c r="E507" s="120"/>
      <c r="L507" s="30">
        <v>13</v>
      </c>
      <c r="M507" s="118"/>
      <c r="N507" s="119"/>
      <c r="O507" s="119"/>
      <c r="P507" s="120"/>
      <c r="R507" s="30">
        <v>24</v>
      </c>
      <c r="S507" s="118"/>
      <c r="T507" s="119"/>
      <c r="U507" s="119"/>
      <c r="V507" s="120"/>
      <c r="X507" s="30">
        <v>35</v>
      </c>
      <c r="Y507" s="118"/>
      <c r="Z507" s="119"/>
      <c r="AA507" s="119"/>
      <c r="AB507" s="120"/>
    </row>
    <row r="508" spans="1:28" s="83" customFormat="1">
      <c r="A508" s="30">
        <v>3</v>
      </c>
      <c r="B508" s="118"/>
      <c r="C508" s="119"/>
      <c r="D508" s="119"/>
      <c r="E508" s="120"/>
      <c r="L508" s="30">
        <v>14</v>
      </c>
      <c r="M508" s="118"/>
      <c r="N508" s="119"/>
      <c r="O508" s="119"/>
      <c r="P508" s="120"/>
      <c r="R508" s="30">
        <v>25</v>
      </c>
      <c r="S508" s="118"/>
      <c r="T508" s="119"/>
      <c r="U508" s="119"/>
      <c r="V508" s="120"/>
      <c r="X508" s="30">
        <v>36</v>
      </c>
      <c r="Y508" s="118"/>
      <c r="Z508" s="119"/>
      <c r="AA508" s="119"/>
      <c r="AB508" s="120"/>
    </row>
    <row r="509" spans="1:28" s="83" customFormat="1">
      <c r="A509" s="30">
        <v>4</v>
      </c>
      <c r="B509" s="118"/>
      <c r="C509" s="119"/>
      <c r="D509" s="119"/>
      <c r="E509" s="120"/>
      <c r="L509" s="30">
        <v>15</v>
      </c>
      <c r="M509" s="118"/>
      <c r="N509" s="119"/>
      <c r="O509" s="119"/>
      <c r="P509" s="120"/>
      <c r="R509" s="30">
        <v>26</v>
      </c>
      <c r="S509" s="118"/>
      <c r="T509" s="119"/>
      <c r="U509" s="119"/>
      <c r="V509" s="120"/>
      <c r="X509" s="30">
        <v>37</v>
      </c>
      <c r="Y509" s="118"/>
      <c r="Z509" s="119"/>
      <c r="AA509" s="119"/>
      <c r="AB509" s="120"/>
    </row>
    <row r="510" spans="1:28" s="83" customFormat="1">
      <c r="A510" s="30">
        <v>5</v>
      </c>
      <c r="B510" s="118"/>
      <c r="C510" s="119"/>
      <c r="D510" s="119"/>
      <c r="E510" s="120"/>
      <c r="L510" s="30">
        <v>16</v>
      </c>
      <c r="M510" s="118"/>
      <c r="N510" s="119"/>
      <c r="O510" s="119"/>
      <c r="P510" s="120"/>
      <c r="R510" s="30">
        <v>27</v>
      </c>
      <c r="S510" s="118"/>
      <c r="T510" s="119"/>
      <c r="U510" s="119"/>
      <c r="V510" s="120"/>
      <c r="X510" s="30">
        <v>38</v>
      </c>
      <c r="Y510" s="118"/>
      <c r="Z510" s="119"/>
      <c r="AA510" s="119"/>
      <c r="AB510" s="120"/>
    </row>
    <row r="511" spans="1:28" s="83" customFormat="1">
      <c r="A511" s="30">
        <v>6</v>
      </c>
      <c r="B511" s="118"/>
      <c r="C511" s="119"/>
      <c r="D511" s="119"/>
      <c r="E511" s="120"/>
      <c r="L511" s="30">
        <v>17</v>
      </c>
      <c r="M511" s="118"/>
      <c r="N511" s="119"/>
      <c r="O511" s="119"/>
      <c r="P511" s="120"/>
      <c r="R511" s="30">
        <v>28</v>
      </c>
      <c r="S511" s="118"/>
      <c r="T511" s="119"/>
      <c r="U511" s="119"/>
      <c r="V511" s="120"/>
      <c r="X511" s="30">
        <v>39</v>
      </c>
      <c r="Y511" s="118"/>
      <c r="Z511" s="119"/>
      <c r="AA511" s="119"/>
      <c r="AB511" s="120"/>
    </row>
    <row r="512" spans="1:28" s="83" customFormat="1">
      <c r="A512" s="30">
        <v>7</v>
      </c>
      <c r="B512" s="118"/>
      <c r="C512" s="119"/>
      <c r="D512" s="119"/>
      <c r="E512" s="120"/>
      <c r="L512" s="30">
        <v>18</v>
      </c>
      <c r="M512" s="118"/>
      <c r="N512" s="119"/>
      <c r="O512" s="119"/>
      <c r="P512" s="120"/>
      <c r="R512" s="30">
        <v>29</v>
      </c>
      <c r="S512" s="118"/>
      <c r="T512" s="119"/>
      <c r="U512" s="119"/>
      <c r="V512" s="120"/>
      <c r="X512" s="30">
        <v>40</v>
      </c>
      <c r="Y512" s="118"/>
      <c r="Z512" s="119"/>
      <c r="AA512" s="119"/>
      <c r="AB512" s="120"/>
    </row>
    <row r="513" spans="1:28" s="83" customFormat="1">
      <c r="A513" s="30">
        <v>8</v>
      </c>
      <c r="B513" s="118"/>
      <c r="C513" s="119"/>
      <c r="D513" s="119"/>
      <c r="E513" s="120"/>
      <c r="L513" s="30">
        <v>19</v>
      </c>
      <c r="M513" s="118"/>
      <c r="N513" s="119"/>
      <c r="O513" s="119"/>
      <c r="P513" s="120"/>
      <c r="R513" s="30">
        <v>30</v>
      </c>
      <c r="S513" s="118"/>
      <c r="T513" s="119"/>
      <c r="U513" s="119"/>
      <c r="V513" s="120"/>
      <c r="X513" s="30">
        <v>41</v>
      </c>
      <c r="Y513" s="118"/>
      <c r="Z513" s="119"/>
      <c r="AA513" s="119"/>
      <c r="AB513" s="120"/>
    </row>
    <row r="514" spans="1:28" s="83" customFormat="1">
      <c r="A514" s="30">
        <v>9</v>
      </c>
      <c r="B514" s="118"/>
      <c r="C514" s="119"/>
      <c r="D514" s="119"/>
      <c r="E514" s="120"/>
      <c r="L514" s="30">
        <v>20</v>
      </c>
      <c r="M514" s="118"/>
      <c r="N514" s="119"/>
      <c r="O514" s="119"/>
      <c r="P514" s="120"/>
      <c r="R514" s="30">
        <v>31</v>
      </c>
      <c r="S514" s="118"/>
      <c r="T514" s="119"/>
      <c r="U514" s="119"/>
      <c r="V514" s="120"/>
      <c r="X514" s="30">
        <v>42</v>
      </c>
      <c r="Y514" s="118"/>
      <c r="Z514" s="119"/>
      <c r="AA514" s="119"/>
      <c r="AB514" s="120"/>
    </row>
    <row r="515" spans="1:28" s="83" customFormat="1">
      <c r="A515" s="30">
        <v>10</v>
      </c>
      <c r="B515" s="118"/>
      <c r="C515" s="119"/>
      <c r="D515" s="119"/>
      <c r="E515" s="120"/>
      <c r="L515" s="30">
        <v>21</v>
      </c>
      <c r="M515" s="118"/>
      <c r="N515" s="119"/>
      <c r="O515" s="119"/>
      <c r="P515" s="120"/>
      <c r="R515" s="30">
        <v>32</v>
      </c>
      <c r="S515" s="118"/>
      <c r="T515" s="119"/>
      <c r="U515" s="119"/>
      <c r="V515" s="120"/>
      <c r="X515" s="30">
        <v>43</v>
      </c>
      <c r="Y515" s="118"/>
      <c r="Z515" s="119"/>
      <c r="AA515" s="119"/>
      <c r="AB515" s="120"/>
    </row>
    <row r="516" spans="1:28" s="83" customFormat="1" ht="13.5" thickBot="1">
      <c r="A516" s="30">
        <v>11</v>
      </c>
      <c r="B516" s="118"/>
      <c r="C516" s="119"/>
      <c r="D516" s="119"/>
      <c r="E516" s="120"/>
      <c r="L516" s="30">
        <v>22</v>
      </c>
      <c r="M516" s="118"/>
      <c r="N516" s="119"/>
      <c r="O516" s="119"/>
      <c r="P516" s="120"/>
      <c r="R516" s="30">
        <v>33</v>
      </c>
      <c r="S516" s="118"/>
      <c r="T516" s="119"/>
      <c r="U516" s="119"/>
      <c r="V516" s="120"/>
      <c r="X516" s="31"/>
      <c r="Y516" s="33" t="s">
        <v>3</v>
      </c>
      <c r="Z516" s="34"/>
      <c r="AA516" s="34"/>
      <c r="AB516" s="138">
        <f>SUM(E506:E516)+SUM(P506:P516)+SUM(AB506:AB515)+SUM(V506:V516)</f>
        <v>0</v>
      </c>
    </row>
    <row r="517" spans="1:28" s="83" customFormat="1">
      <c r="B517" s="88"/>
      <c r="C517" s="89"/>
      <c r="D517" s="89"/>
      <c r="E517" s="84"/>
      <c r="M517" s="88"/>
      <c r="N517" s="89"/>
      <c r="O517" s="89"/>
      <c r="P517" s="84"/>
      <c r="S517" s="88"/>
      <c r="T517" s="89"/>
      <c r="U517" s="89"/>
      <c r="V517" s="84"/>
      <c r="Y517" s="88"/>
      <c r="Z517" s="89"/>
      <c r="AA517" s="89"/>
      <c r="AB517" s="84"/>
    </row>
    <row r="518" spans="1:28" s="83" customFormat="1">
      <c r="B518" s="88"/>
      <c r="C518" s="89"/>
      <c r="D518" s="89"/>
      <c r="E518" s="84"/>
      <c r="M518" s="88"/>
      <c r="N518" s="89"/>
      <c r="O518" s="89"/>
      <c r="P518" s="84"/>
      <c r="S518" s="88"/>
      <c r="T518" s="89"/>
      <c r="U518" s="89"/>
      <c r="V518" s="84"/>
      <c r="Y518" s="88"/>
      <c r="Z518" s="89"/>
      <c r="AA518" s="89"/>
      <c r="AB518" s="84"/>
    </row>
    <row r="519" spans="1:28" s="83" customFormat="1">
      <c r="B519" s="88"/>
      <c r="C519" s="89"/>
      <c r="D519" s="89"/>
      <c r="E519" s="84"/>
      <c r="M519" s="88"/>
      <c r="N519" s="89"/>
      <c r="O519" s="89"/>
      <c r="P519" s="84"/>
      <c r="S519" s="88"/>
      <c r="T519" s="89"/>
      <c r="U519" s="89"/>
      <c r="V519" s="84"/>
      <c r="Y519" s="88"/>
      <c r="Z519" s="89"/>
      <c r="AA519" s="89"/>
      <c r="AB519" s="84"/>
    </row>
    <row r="520" spans="1:28" s="83" customFormat="1">
      <c r="B520" s="88"/>
      <c r="C520" s="89"/>
      <c r="D520" s="89"/>
      <c r="E520" s="84"/>
      <c r="M520" s="88"/>
      <c r="N520" s="89"/>
      <c r="O520" s="89"/>
      <c r="P520" s="84"/>
      <c r="S520" s="88"/>
      <c r="T520" s="89"/>
      <c r="U520" s="89"/>
      <c r="V520" s="84"/>
      <c r="Y520" s="88"/>
      <c r="Z520" s="89"/>
      <c r="AA520" s="89"/>
      <c r="AB520" s="84"/>
    </row>
    <row r="521" spans="1:28" s="83" customFormat="1">
      <c r="B521" s="88"/>
      <c r="C521" s="89"/>
      <c r="D521" s="89"/>
      <c r="E521" s="84"/>
      <c r="M521" s="88"/>
      <c r="N521" s="89"/>
      <c r="O521" s="89"/>
      <c r="P521" s="84"/>
      <c r="S521" s="88"/>
      <c r="T521" s="89"/>
      <c r="U521" s="89"/>
      <c r="V521" s="84"/>
      <c r="Y521" s="88"/>
      <c r="Z521" s="89"/>
      <c r="AA521" s="89"/>
      <c r="AB521" s="84"/>
    </row>
    <row r="522" spans="1:28" s="83" customFormat="1">
      <c r="B522" s="88"/>
      <c r="C522" s="89"/>
      <c r="D522" s="89"/>
      <c r="E522" s="84"/>
      <c r="M522" s="88"/>
      <c r="N522" s="89"/>
      <c r="O522" s="89"/>
      <c r="P522" s="84"/>
      <c r="S522" s="88"/>
      <c r="T522" s="89"/>
      <c r="U522" s="89"/>
      <c r="V522" s="84"/>
      <c r="Y522" s="88"/>
      <c r="Z522" s="89"/>
      <c r="AA522" s="89"/>
      <c r="AB522" s="84"/>
    </row>
    <row r="523" spans="1:28" s="83" customFormat="1" ht="13.5" thickBot="1">
      <c r="B523" s="88"/>
      <c r="C523" s="89"/>
      <c r="D523" s="89"/>
      <c r="E523" s="84"/>
      <c r="M523" s="88"/>
      <c r="N523" s="89"/>
      <c r="O523" s="89"/>
      <c r="P523" s="84"/>
      <c r="S523" s="88"/>
      <c r="T523" s="89"/>
      <c r="U523" s="89"/>
      <c r="V523" s="84"/>
      <c r="Y523" s="88"/>
      <c r="Z523" s="89"/>
      <c r="AA523" s="89"/>
      <c r="AB523" s="84"/>
    </row>
    <row r="524" spans="1:28" s="83" customFormat="1" ht="12.75" customHeight="1">
      <c r="A524" s="24">
        <v>24</v>
      </c>
      <c r="B524" s="25"/>
      <c r="C524" s="514" t="s">
        <v>138</v>
      </c>
      <c r="D524" s="514" t="s">
        <v>27</v>
      </c>
      <c r="E524" s="516" t="s">
        <v>13</v>
      </c>
      <c r="L524" s="24">
        <v>24</v>
      </c>
      <c r="M524" s="25"/>
      <c r="N524" s="514" t="s">
        <v>138</v>
      </c>
      <c r="O524" s="514" t="s">
        <v>27</v>
      </c>
      <c r="P524" s="516" t="s">
        <v>13</v>
      </c>
      <c r="R524" s="24">
        <v>24</v>
      </c>
      <c r="S524" s="25"/>
      <c r="T524" s="514" t="s">
        <v>138</v>
      </c>
      <c r="U524" s="514" t="s">
        <v>27</v>
      </c>
      <c r="V524" s="516" t="s">
        <v>13</v>
      </c>
      <c r="X524" s="24">
        <v>24</v>
      </c>
      <c r="Y524" s="25"/>
      <c r="Z524" s="514" t="s">
        <v>138</v>
      </c>
      <c r="AA524" s="514" t="s">
        <v>27</v>
      </c>
      <c r="AB524" s="516" t="s">
        <v>13</v>
      </c>
    </row>
    <row r="525" spans="1:28" s="83" customFormat="1" ht="63.75">
      <c r="A525" s="26" t="s">
        <v>7</v>
      </c>
      <c r="B525" s="50" t="str">
        <f>+"מספר אסמכתא "&amp;B26&amp;"         חזרה לטבלה "</f>
        <v xml:space="preserve">מספר אסמכתא          חזרה לטבלה </v>
      </c>
      <c r="C525" s="515"/>
      <c r="D525" s="515"/>
      <c r="E525" s="517"/>
      <c r="L525" s="26" t="s">
        <v>19</v>
      </c>
      <c r="M525" s="50" t="str">
        <f>+"מספר אסמכתא "&amp;B26&amp;"         חזרה לטבלה "</f>
        <v xml:space="preserve">מספר אסמכתא          חזרה לטבלה </v>
      </c>
      <c r="N525" s="515"/>
      <c r="O525" s="515"/>
      <c r="P525" s="517"/>
      <c r="R525" s="26" t="s">
        <v>19</v>
      </c>
      <c r="S525" s="50" t="str">
        <f>+"מספר אסמכתא "&amp;B26&amp;"         חזרה לטבלה "</f>
        <v xml:space="preserve">מספר אסמכתא          חזרה לטבלה </v>
      </c>
      <c r="T525" s="515"/>
      <c r="U525" s="515"/>
      <c r="V525" s="517"/>
      <c r="X525" s="26" t="s">
        <v>19</v>
      </c>
      <c r="Y525" s="50" t="str">
        <f>+"מספר אסמכתא "&amp;B26&amp;"         חזרה לטבלה "</f>
        <v xml:space="preserve">מספר אסמכתא          חזרה לטבלה </v>
      </c>
      <c r="Z525" s="515"/>
      <c r="AA525" s="515"/>
      <c r="AB525" s="517"/>
    </row>
    <row r="526" spans="1:28" s="83" customFormat="1">
      <c r="A526" s="30">
        <v>1</v>
      </c>
      <c r="B526" s="118"/>
      <c r="C526" s="119"/>
      <c r="D526" s="119"/>
      <c r="E526" s="120"/>
      <c r="L526" s="30">
        <v>12</v>
      </c>
      <c r="M526" s="118"/>
      <c r="N526" s="119"/>
      <c r="O526" s="119"/>
      <c r="P526" s="120"/>
      <c r="R526" s="30">
        <v>23</v>
      </c>
      <c r="S526" s="118"/>
      <c r="T526" s="119"/>
      <c r="U526" s="119"/>
      <c r="V526" s="120"/>
      <c r="X526" s="30">
        <v>34</v>
      </c>
      <c r="Y526" s="118"/>
      <c r="Z526" s="119"/>
      <c r="AA526" s="119"/>
      <c r="AB526" s="120"/>
    </row>
    <row r="527" spans="1:28" s="83" customFormat="1">
      <c r="A527" s="30">
        <v>2</v>
      </c>
      <c r="B527" s="118"/>
      <c r="C527" s="119"/>
      <c r="D527" s="119"/>
      <c r="E527" s="120"/>
      <c r="L527" s="30">
        <v>13</v>
      </c>
      <c r="M527" s="118"/>
      <c r="N527" s="119"/>
      <c r="O527" s="119"/>
      <c r="P527" s="120"/>
      <c r="R527" s="30">
        <v>24</v>
      </c>
      <c r="S527" s="118"/>
      <c r="T527" s="119"/>
      <c r="U527" s="119"/>
      <c r="V527" s="120"/>
      <c r="X527" s="30">
        <v>35</v>
      </c>
      <c r="Y527" s="118"/>
      <c r="Z527" s="119"/>
      <c r="AA527" s="119"/>
      <c r="AB527" s="120"/>
    </row>
    <row r="528" spans="1:28" s="83" customFormat="1">
      <c r="A528" s="30">
        <v>3</v>
      </c>
      <c r="B528" s="118"/>
      <c r="C528" s="119"/>
      <c r="D528" s="119"/>
      <c r="E528" s="120"/>
      <c r="L528" s="30">
        <v>14</v>
      </c>
      <c r="M528" s="118"/>
      <c r="N528" s="119"/>
      <c r="O528" s="119"/>
      <c r="P528" s="120"/>
      <c r="R528" s="30">
        <v>25</v>
      </c>
      <c r="S528" s="118"/>
      <c r="T528" s="119"/>
      <c r="U528" s="119"/>
      <c r="V528" s="120"/>
      <c r="X528" s="30">
        <v>36</v>
      </c>
      <c r="Y528" s="118"/>
      <c r="Z528" s="119"/>
      <c r="AA528" s="119"/>
      <c r="AB528" s="120"/>
    </row>
    <row r="529" spans="1:28" s="83" customFormat="1">
      <c r="A529" s="30">
        <v>4</v>
      </c>
      <c r="B529" s="118"/>
      <c r="C529" s="119"/>
      <c r="D529" s="119"/>
      <c r="E529" s="120"/>
      <c r="L529" s="30">
        <v>15</v>
      </c>
      <c r="M529" s="118"/>
      <c r="N529" s="119"/>
      <c r="O529" s="119"/>
      <c r="P529" s="120"/>
      <c r="R529" s="30">
        <v>26</v>
      </c>
      <c r="S529" s="118"/>
      <c r="T529" s="119"/>
      <c r="U529" s="119"/>
      <c r="V529" s="120"/>
      <c r="X529" s="30">
        <v>37</v>
      </c>
      <c r="Y529" s="118"/>
      <c r="Z529" s="119"/>
      <c r="AA529" s="119"/>
      <c r="AB529" s="120"/>
    </row>
    <row r="530" spans="1:28" s="83" customFormat="1">
      <c r="A530" s="30">
        <v>5</v>
      </c>
      <c r="B530" s="118"/>
      <c r="C530" s="119"/>
      <c r="D530" s="119"/>
      <c r="E530" s="120"/>
      <c r="L530" s="30">
        <v>16</v>
      </c>
      <c r="M530" s="118"/>
      <c r="N530" s="119"/>
      <c r="O530" s="119"/>
      <c r="P530" s="120"/>
      <c r="R530" s="30">
        <v>27</v>
      </c>
      <c r="S530" s="118"/>
      <c r="T530" s="119"/>
      <c r="U530" s="119"/>
      <c r="V530" s="120"/>
      <c r="X530" s="30">
        <v>38</v>
      </c>
      <c r="Y530" s="118"/>
      <c r="Z530" s="119"/>
      <c r="AA530" s="119"/>
      <c r="AB530" s="120"/>
    </row>
    <row r="531" spans="1:28" s="83" customFormat="1">
      <c r="A531" s="30">
        <v>6</v>
      </c>
      <c r="B531" s="118"/>
      <c r="C531" s="119"/>
      <c r="D531" s="119"/>
      <c r="E531" s="120"/>
      <c r="L531" s="30">
        <v>17</v>
      </c>
      <c r="M531" s="118"/>
      <c r="N531" s="119"/>
      <c r="O531" s="119"/>
      <c r="P531" s="120"/>
      <c r="R531" s="30">
        <v>28</v>
      </c>
      <c r="S531" s="118"/>
      <c r="T531" s="119"/>
      <c r="U531" s="119"/>
      <c r="V531" s="120"/>
      <c r="X531" s="30">
        <v>39</v>
      </c>
      <c r="Y531" s="118"/>
      <c r="Z531" s="119"/>
      <c r="AA531" s="119"/>
      <c r="AB531" s="120"/>
    </row>
    <row r="532" spans="1:28" s="83" customFormat="1">
      <c r="A532" s="30">
        <v>7</v>
      </c>
      <c r="B532" s="118"/>
      <c r="C532" s="119"/>
      <c r="D532" s="119"/>
      <c r="E532" s="120"/>
      <c r="L532" s="30">
        <v>18</v>
      </c>
      <c r="M532" s="118"/>
      <c r="N532" s="119"/>
      <c r="O532" s="119"/>
      <c r="P532" s="120"/>
      <c r="R532" s="30">
        <v>29</v>
      </c>
      <c r="S532" s="118"/>
      <c r="T532" s="119"/>
      <c r="U532" s="119"/>
      <c r="V532" s="120"/>
      <c r="X532" s="30">
        <v>40</v>
      </c>
      <c r="Y532" s="118"/>
      <c r="Z532" s="119"/>
      <c r="AA532" s="119"/>
      <c r="AB532" s="120"/>
    </row>
    <row r="533" spans="1:28" s="83" customFormat="1">
      <c r="A533" s="30">
        <v>8</v>
      </c>
      <c r="B533" s="118"/>
      <c r="C533" s="119"/>
      <c r="D533" s="119"/>
      <c r="E533" s="120"/>
      <c r="L533" s="30">
        <v>19</v>
      </c>
      <c r="M533" s="118"/>
      <c r="N533" s="119"/>
      <c r="O533" s="119"/>
      <c r="P533" s="120"/>
      <c r="R533" s="30">
        <v>30</v>
      </c>
      <c r="S533" s="118"/>
      <c r="T533" s="119"/>
      <c r="U533" s="119"/>
      <c r="V533" s="120"/>
      <c r="X533" s="30">
        <v>41</v>
      </c>
      <c r="Y533" s="118"/>
      <c r="Z533" s="119"/>
      <c r="AA533" s="119"/>
      <c r="AB533" s="120"/>
    </row>
    <row r="534" spans="1:28" s="83" customFormat="1">
      <c r="A534" s="30">
        <v>9</v>
      </c>
      <c r="B534" s="118"/>
      <c r="C534" s="119"/>
      <c r="D534" s="119"/>
      <c r="E534" s="120"/>
      <c r="L534" s="30">
        <v>20</v>
      </c>
      <c r="M534" s="118"/>
      <c r="N534" s="119"/>
      <c r="O534" s="119"/>
      <c r="P534" s="120"/>
      <c r="R534" s="30">
        <v>31</v>
      </c>
      <c r="S534" s="118"/>
      <c r="T534" s="119"/>
      <c r="U534" s="119"/>
      <c r="V534" s="120"/>
      <c r="X534" s="30">
        <v>42</v>
      </c>
      <c r="Y534" s="118"/>
      <c r="Z534" s="119"/>
      <c r="AA534" s="119"/>
      <c r="AB534" s="120"/>
    </row>
    <row r="535" spans="1:28" s="83" customFormat="1">
      <c r="A535" s="30">
        <v>10</v>
      </c>
      <c r="B535" s="118"/>
      <c r="C535" s="119"/>
      <c r="D535" s="119"/>
      <c r="E535" s="120"/>
      <c r="L535" s="30">
        <v>21</v>
      </c>
      <c r="M535" s="118"/>
      <c r="N535" s="119"/>
      <c r="O535" s="119"/>
      <c r="P535" s="120"/>
      <c r="R535" s="30">
        <v>32</v>
      </c>
      <c r="S535" s="118"/>
      <c r="T535" s="119"/>
      <c r="U535" s="119"/>
      <c r="V535" s="120"/>
      <c r="X535" s="30">
        <v>43</v>
      </c>
      <c r="Y535" s="118"/>
      <c r="Z535" s="119"/>
      <c r="AA535" s="119"/>
      <c r="AB535" s="120"/>
    </row>
    <row r="536" spans="1:28" s="83" customFormat="1" ht="13.5" thickBot="1">
      <c r="A536" s="30">
        <v>11</v>
      </c>
      <c r="B536" s="118"/>
      <c r="C536" s="119"/>
      <c r="D536" s="119"/>
      <c r="E536" s="120"/>
      <c r="L536" s="30">
        <v>22</v>
      </c>
      <c r="M536" s="118"/>
      <c r="N536" s="119"/>
      <c r="O536" s="119"/>
      <c r="P536" s="120"/>
      <c r="R536" s="30">
        <v>33</v>
      </c>
      <c r="S536" s="118"/>
      <c r="T536" s="119"/>
      <c r="U536" s="119"/>
      <c r="V536" s="120"/>
      <c r="X536" s="31"/>
      <c r="Y536" s="33" t="s">
        <v>3</v>
      </c>
      <c r="Z536" s="34"/>
      <c r="AA536" s="34"/>
      <c r="AB536" s="138">
        <f>SUM(E526:E536)+SUM(P526:P536)+SUM(AB526:AB535)+SUM(V526:V536)</f>
        <v>0</v>
      </c>
    </row>
    <row r="537" spans="1:28" s="83" customFormat="1">
      <c r="B537" s="88"/>
      <c r="C537" s="89"/>
      <c r="D537" s="89"/>
      <c r="E537" s="84"/>
      <c r="M537" s="88"/>
      <c r="N537" s="89"/>
      <c r="O537" s="89"/>
      <c r="P537" s="84"/>
      <c r="S537" s="88"/>
      <c r="T537" s="89"/>
      <c r="U537" s="89"/>
      <c r="V537" s="84"/>
      <c r="Y537" s="88"/>
      <c r="Z537" s="89"/>
      <c r="AA537" s="89"/>
    </row>
    <row r="538" spans="1:28" s="83" customFormat="1">
      <c r="B538" s="88"/>
      <c r="C538" s="89"/>
      <c r="D538" s="89"/>
      <c r="E538" s="84"/>
      <c r="M538" s="88"/>
      <c r="N538" s="89"/>
      <c r="O538" s="89"/>
      <c r="P538" s="84"/>
      <c r="S538" s="88"/>
      <c r="T538" s="89"/>
      <c r="U538" s="89"/>
      <c r="V538" s="84"/>
      <c r="Y538" s="88"/>
      <c r="Z538" s="89"/>
      <c r="AA538" s="89"/>
      <c r="AB538" s="84"/>
    </row>
    <row r="539" spans="1:28" s="83" customFormat="1">
      <c r="B539" s="88"/>
      <c r="C539" s="89"/>
      <c r="D539" s="89"/>
      <c r="E539" s="84"/>
      <c r="M539" s="88"/>
      <c r="N539" s="89"/>
      <c r="O539" s="89"/>
      <c r="P539" s="84"/>
      <c r="S539" s="88"/>
      <c r="T539" s="89"/>
      <c r="U539" s="89"/>
      <c r="V539" s="84"/>
      <c r="Y539" s="88"/>
      <c r="Z539" s="89"/>
      <c r="AA539" s="89"/>
      <c r="AB539" s="84"/>
    </row>
    <row r="540" spans="1:28" s="83" customFormat="1">
      <c r="B540" s="88"/>
      <c r="C540" s="89"/>
      <c r="D540" s="89"/>
      <c r="E540" s="84"/>
      <c r="M540" s="88"/>
      <c r="N540" s="89"/>
      <c r="O540" s="89"/>
      <c r="P540" s="84"/>
      <c r="S540" s="88"/>
      <c r="T540" s="89"/>
      <c r="U540" s="89"/>
      <c r="V540" s="84"/>
      <c r="Y540" s="88"/>
      <c r="Z540" s="89"/>
      <c r="AA540" s="89"/>
      <c r="AB540" s="84"/>
    </row>
    <row r="541" spans="1:28" s="83" customFormat="1">
      <c r="B541" s="88"/>
      <c r="C541" s="89"/>
      <c r="D541" s="89"/>
      <c r="E541" s="84"/>
      <c r="M541" s="88"/>
      <c r="N541" s="89"/>
      <c r="O541" s="89"/>
      <c r="P541" s="84"/>
      <c r="S541" s="88"/>
      <c r="T541" s="89"/>
      <c r="U541" s="89"/>
      <c r="V541" s="84"/>
      <c r="Y541" s="88"/>
      <c r="Z541" s="89"/>
      <c r="AA541" s="89"/>
      <c r="AB541" s="84"/>
    </row>
    <row r="542" spans="1:28" s="83" customFormat="1">
      <c r="B542" s="88"/>
      <c r="C542" s="89"/>
      <c r="D542" s="89"/>
      <c r="E542" s="84"/>
      <c r="M542" s="88"/>
      <c r="N542" s="89"/>
      <c r="O542" s="89"/>
      <c r="P542" s="84"/>
      <c r="S542" s="88"/>
      <c r="T542" s="89"/>
      <c r="U542" s="89"/>
      <c r="V542" s="84"/>
      <c r="Y542" s="88"/>
      <c r="Z542" s="89"/>
      <c r="AA542" s="89"/>
      <c r="AB542" s="84"/>
    </row>
    <row r="543" spans="1:28" s="83" customFormat="1" ht="13.5" thickBot="1">
      <c r="B543" s="88"/>
      <c r="C543" s="89"/>
      <c r="D543" s="89"/>
      <c r="E543" s="84"/>
      <c r="M543" s="88"/>
      <c r="N543" s="89"/>
      <c r="O543" s="89"/>
      <c r="P543" s="84"/>
      <c r="S543" s="88"/>
      <c r="T543" s="89"/>
      <c r="U543" s="89"/>
      <c r="V543" s="84"/>
      <c r="Y543" s="88"/>
      <c r="Z543" s="89"/>
      <c r="AA543" s="89"/>
      <c r="AB543" s="84"/>
    </row>
    <row r="544" spans="1:28" s="83" customFormat="1" ht="12.75" customHeight="1">
      <c r="A544" s="24">
        <v>25</v>
      </c>
      <c r="B544" s="25"/>
      <c r="C544" s="514" t="s">
        <v>138</v>
      </c>
      <c r="D544" s="514" t="s">
        <v>27</v>
      </c>
      <c r="E544" s="516" t="s">
        <v>13</v>
      </c>
      <c r="L544" s="24">
        <v>25</v>
      </c>
      <c r="M544" s="25"/>
      <c r="N544" s="514" t="s">
        <v>138</v>
      </c>
      <c r="O544" s="514" t="s">
        <v>27</v>
      </c>
      <c r="P544" s="516" t="s">
        <v>13</v>
      </c>
      <c r="R544" s="24">
        <v>25</v>
      </c>
      <c r="S544" s="25"/>
      <c r="T544" s="514" t="s">
        <v>138</v>
      </c>
      <c r="U544" s="514" t="s">
        <v>27</v>
      </c>
      <c r="V544" s="516" t="s">
        <v>13</v>
      </c>
      <c r="X544" s="24">
        <v>25</v>
      </c>
      <c r="Y544" s="25"/>
      <c r="Z544" s="514" t="s">
        <v>138</v>
      </c>
      <c r="AA544" s="514" t="s">
        <v>27</v>
      </c>
      <c r="AB544" s="516" t="s">
        <v>13</v>
      </c>
    </row>
    <row r="545" spans="1:28" s="83" customFormat="1" ht="63.75">
      <c r="A545" s="26" t="s">
        <v>7</v>
      </c>
      <c r="B545" s="50" t="str">
        <f>+"מספר אסמכתא "&amp;B27&amp;"         חזרה לטבלה "</f>
        <v xml:space="preserve">מספר אסמכתא          חזרה לטבלה </v>
      </c>
      <c r="C545" s="515"/>
      <c r="D545" s="515"/>
      <c r="E545" s="517"/>
      <c r="L545" s="26" t="s">
        <v>19</v>
      </c>
      <c r="M545" s="50" t="str">
        <f>+"מספר אסמכתא "&amp;B27&amp;"         חזרה לטבלה "</f>
        <v xml:space="preserve">מספר אסמכתא          חזרה לטבלה </v>
      </c>
      <c r="N545" s="515"/>
      <c r="O545" s="515"/>
      <c r="P545" s="517"/>
      <c r="R545" s="26" t="s">
        <v>19</v>
      </c>
      <c r="S545" s="50" t="str">
        <f>+"מספר אסמכתא "&amp;B27&amp;"         חזרה לטבלה "</f>
        <v xml:space="preserve">מספר אסמכתא          חזרה לטבלה </v>
      </c>
      <c r="T545" s="515"/>
      <c r="U545" s="515"/>
      <c r="V545" s="517"/>
      <c r="X545" s="26" t="s">
        <v>19</v>
      </c>
      <c r="Y545" s="50" t="str">
        <f>+"מספר אסמכתא "&amp;B27&amp;"         חזרה לטבלה "</f>
        <v xml:space="preserve">מספר אסמכתא          חזרה לטבלה </v>
      </c>
      <c r="Z545" s="515"/>
      <c r="AA545" s="515"/>
      <c r="AB545" s="517"/>
    </row>
    <row r="546" spans="1:28" s="83" customFormat="1">
      <c r="A546" s="30">
        <v>1</v>
      </c>
      <c r="B546" s="118"/>
      <c r="C546" s="119"/>
      <c r="D546" s="119"/>
      <c r="E546" s="120"/>
      <c r="L546" s="30">
        <v>12</v>
      </c>
      <c r="M546" s="118"/>
      <c r="N546" s="119"/>
      <c r="O546" s="119"/>
      <c r="P546" s="120"/>
      <c r="R546" s="30">
        <v>23</v>
      </c>
      <c r="S546" s="118"/>
      <c r="T546" s="119"/>
      <c r="U546" s="119"/>
      <c r="V546" s="120"/>
      <c r="X546" s="30">
        <v>34</v>
      </c>
      <c r="Y546" s="118"/>
      <c r="Z546" s="119"/>
      <c r="AA546" s="119"/>
      <c r="AB546" s="120"/>
    </row>
    <row r="547" spans="1:28" s="83" customFormat="1">
      <c r="A547" s="30">
        <v>2</v>
      </c>
      <c r="B547" s="118"/>
      <c r="C547" s="119"/>
      <c r="D547" s="119"/>
      <c r="E547" s="120"/>
      <c r="L547" s="30">
        <v>13</v>
      </c>
      <c r="M547" s="118"/>
      <c r="N547" s="119"/>
      <c r="O547" s="119"/>
      <c r="P547" s="120"/>
      <c r="R547" s="30">
        <v>24</v>
      </c>
      <c r="S547" s="118"/>
      <c r="T547" s="119"/>
      <c r="U547" s="119"/>
      <c r="V547" s="120"/>
      <c r="X547" s="30">
        <v>35</v>
      </c>
      <c r="Y547" s="118"/>
      <c r="Z547" s="119"/>
      <c r="AA547" s="119"/>
      <c r="AB547" s="120"/>
    </row>
    <row r="548" spans="1:28" s="83" customFormat="1">
      <c r="A548" s="30">
        <v>3</v>
      </c>
      <c r="B548" s="118"/>
      <c r="C548" s="119"/>
      <c r="D548" s="119"/>
      <c r="E548" s="120"/>
      <c r="L548" s="30">
        <v>14</v>
      </c>
      <c r="M548" s="118"/>
      <c r="N548" s="119"/>
      <c r="O548" s="119"/>
      <c r="P548" s="120"/>
      <c r="R548" s="30">
        <v>25</v>
      </c>
      <c r="S548" s="118"/>
      <c r="T548" s="119"/>
      <c r="U548" s="119"/>
      <c r="V548" s="120"/>
      <c r="X548" s="30">
        <v>36</v>
      </c>
      <c r="Y548" s="118"/>
      <c r="Z548" s="119"/>
      <c r="AA548" s="119"/>
      <c r="AB548" s="120"/>
    </row>
    <row r="549" spans="1:28" s="83" customFormat="1">
      <c r="A549" s="30">
        <v>4</v>
      </c>
      <c r="B549" s="118"/>
      <c r="C549" s="119"/>
      <c r="D549" s="119"/>
      <c r="E549" s="120"/>
      <c r="L549" s="30">
        <v>15</v>
      </c>
      <c r="M549" s="118"/>
      <c r="N549" s="119"/>
      <c r="O549" s="119"/>
      <c r="P549" s="120"/>
      <c r="R549" s="30">
        <v>26</v>
      </c>
      <c r="S549" s="118"/>
      <c r="T549" s="119"/>
      <c r="U549" s="119"/>
      <c r="V549" s="120"/>
      <c r="X549" s="30">
        <v>37</v>
      </c>
      <c r="Y549" s="118"/>
      <c r="Z549" s="119"/>
      <c r="AA549" s="119"/>
      <c r="AB549" s="120"/>
    </row>
    <row r="550" spans="1:28" s="83" customFormat="1">
      <c r="A550" s="30">
        <v>5</v>
      </c>
      <c r="B550" s="118"/>
      <c r="C550" s="119"/>
      <c r="D550" s="119"/>
      <c r="E550" s="120"/>
      <c r="L550" s="30">
        <v>16</v>
      </c>
      <c r="M550" s="118"/>
      <c r="N550" s="119"/>
      <c r="O550" s="119"/>
      <c r="P550" s="120"/>
      <c r="R550" s="30">
        <v>27</v>
      </c>
      <c r="S550" s="118"/>
      <c r="T550" s="119"/>
      <c r="U550" s="119"/>
      <c r="V550" s="120"/>
      <c r="X550" s="30">
        <v>38</v>
      </c>
      <c r="Y550" s="118"/>
      <c r="Z550" s="119"/>
      <c r="AA550" s="119"/>
      <c r="AB550" s="120"/>
    </row>
    <row r="551" spans="1:28" s="83" customFormat="1">
      <c r="A551" s="30">
        <v>6</v>
      </c>
      <c r="B551" s="118"/>
      <c r="C551" s="119"/>
      <c r="D551" s="119"/>
      <c r="E551" s="120"/>
      <c r="L551" s="30">
        <v>17</v>
      </c>
      <c r="M551" s="118"/>
      <c r="N551" s="119"/>
      <c r="O551" s="119"/>
      <c r="P551" s="120"/>
      <c r="R551" s="30">
        <v>28</v>
      </c>
      <c r="S551" s="118"/>
      <c r="T551" s="119"/>
      <c r="U551" s="119"/>
      <c r="V551" s="120"/>
      <c r="X551" s="30">
        <v>39</v>
      </c>
      <c r="Y551" s="118"/>
      <c r="Z551" s="119"/>
      <c r="AA551" s="119"/>
      <c r="AB551" s="120"/>
    </row>
    <row r="552" spans="1:28" s="83" customFormat="1">
      <c r="A552" s="30">
        <v>7</v>
      </c>
      <c r="B552" s="118"/>
      <c r="C552" s="119"/>
      <c r="D552" s="119"/>
      <c r="E552" s="120"/>
      <c r="L552" s="30">
        <v>18</v>
      </c>
      <c r="M552" s="118"/>
      <c r="N552" s="119"/>
      <c r="O552" s="119"/>
      <c r="P552" s="120"/>
      <c r="R552" s="30">
        <v>29</v>
      </c>
      <c r="S552" s="118"/>
      <c r="T552" s="119"/>
      <c r="U552" s="119"/>
      <c r="V552" s="120"/>
      <c r="X552" s="30">
        <v>40</v>
      </c>
      <c r="Y552" s="118"/>
      <c r="Z552" s="119"/>
      <c r="AA552" s="119"/>
      <c r="AB552" s="120"/>
    </row>
    <row r="553" spans="1:28" s="83" customFormat="1">
      <c r="A553" s="30">
        <v>8</v>
      </c>
      <c r="B553" s="118"/>
      <c r="C553" s="119"/>
      <c r="D553" s="119"/>
      <c r="E553" s="120"/>
      <c r="L553" s="30">
        <v>19</v>
      </c>
      <c r="M553" s="118"/>
      <c r="N553" s="119"/>
      <c r="O553" s="119"/>
      <c r="P553" s="120"/>
      <c r="R553" s="30">
        <v>30</v>
      </c>
      <c r="S553" s="118"/>
      <c r="T553" s="119"/>
      <c r="U553" s="119"/>
      <c r="V553" s="120"/>
      <c r="X553" s="30">
        <v>41</v>
      </c>
      <c r="Y553" s="118"/>
      <c r="Z553" s="119"/>
      <c r="AA553" s="119"/>
      <c r="AB553" s="120"/>
    </row>
    <row r="554" spans="1:28" s="83" customFormat="1">
      <c r="A554" s="30">
        <v>9</v>
      </c>
      <c r="B554" s="118"/>
      <c r="C554" s="119"/>
      <c r="D554" s="119"/>
      <c r="E554" s="120"/>
      <c r="L554" s="30">
        <v>20</v>
      </c>
      <c r="M554" s="118"/>
      <c r="N554" s="119"/>
      <c r="O554" s="119"/>
      <c r="P554" s="120"/>
      <c r="R554" s="30">
        <v>31</v>
      </c>
      <c r="S554" s="118"/>
      <c r="T554" s="119"/>
      <c r="U554" s="119"/>
      <c r="V554" s="120"/>
      <c r="X554" s="30">
        <v>42</v>
      </c>
      <c r="Y554" s="118"/>
      <c r="Z554" s="119"/>
      <c r="AA554" s="119"/>
      <c r="AB554" s="120"/>
    </row>
    <row r="555" spans="1:28" s="83" customFormat="1">
      <c r="A555" s="30">
        <v>10</v>
      </c>
      <c r="B555" s="118"/>
      <c r="C555" s="119"/>
      <c r="D555" s="119"/>
      <c r="E555" s="120"/>
      <c r="L555" s="30">
        <v>21</v>
      </c>
      <c r="M555" s="118"/>
      <c r="N555" s="119"/>
      <c r="O555" s="119"/>
      <c r="P555" s="120"/>
      <c r="R555" s="30">
        <v>32</v>
      </c>
      <c r="S555" s="118"/>
      <c r="T555" s="119"/>
      <c r="U555" s="119"/>
      <c r="V555" s="120"/>
      <c r="X555" s="30">
        <v>43</v>
      </c>
      <c r="Y555" s="118"/>
      <c r="Z555" s="119"/>
      <c r="AA555" s="119"/>
      <c r="AB555" s="120"/>
    </row>
    <row r="556" spans="1:28" s="83" customFormat="1" ht="13.5" thickBot="1">
      <c r="A556" s="30">
        <v>11</v>
      </c>
      <c r="B556" s="118"/>
      <c r="C556" s="119"/>
      <c r="D556" s="119"/>
      <c r="E556" s="120"/>
      <c r="L556" s="30">
        <v>22</v>
      </c>
      <c r="M556" s="118"/>
      <c r="N556" s="119"/>
      <c r="O556" s="119"/>
      <c r="P556" s="120"/>
      <c r="R556" s="30">
        <v>33</v>
      </c>
      <c r="S556" s="118"/>
      <c r="T556" s="119"/>
      <c r="U556" s="119"/>
      <c r="V556" s="120"/>
      <c r="X556" s="31"/>
      <c r="Y556" s="33" t="s">
        <v>3</v>
      </c>
      <c r="Z556" s="34"/>
      <c r="AA556" s="34"/>
      <c r="AB556" s="138">
        <f>SUM(E546:E556)+SUM(P546:P556)+SUM(AB546:AB555)+SUM(V546:V556)</f>
        <v>0</v>
      </c>
    </row>
    <row r="557" spans="1:28" s="83" customFormat="1">
      <c r="B557" s="88"/>
      <c r="C557" s="89"/>
      <c r="D557" s="89"/>
      <c r="E557" s="84"/>
      <c r="M557" s="88"/>
      <c r="N557" s="89"/>
      <c r="O557" s="89"/>
      <c r="P557" s="84"/>
      <c r="S557" s="88"/>
      <c r="T557" s="89"/>
      <c r="U557" s="89"/>
      <c r="V557" s="84"/>
      <c r="Y557" s="88"/>
      <c r="Z557" s="89"/>
      <c r="AA557" s="89"/>
      <c r="AB557" s="84"/>
    </row>
    <row r="558" spans="1:28" s="83" customFormat="1">
      <c r="B558" s="88"/>
      <c r="C558" s="89"/>
      <c r="D558" s="89"/>
      <c r="E558" s="84"/>
      <c r="M558" s="88"/>
      <c r="N558" s="89"/>
      <c r="O558" s="89"/>
      <c r="P558" s="84"/>
      <c r="S558" s="88"/>
      <c r="T558" s="89"/>
      <c r="U558" s="89"/>
      <c r="V558" s="84"/>
      <c r="Y558" s="88"/>
      <c r="Z558" s="89"/>
      <c r="AA558" s="89"/>
      <c r="AB558" s="84"/>
    </row>
    <row r="559" spans="1:28" s="83" customFormat="1">
      <c r="B559" s="88"/>
      <c r="C559" s="89"/>
      <c r="D559" s="89"/>
      <c r="E559" s="84"/>
      <c r="M559" s="88"/>
      <c r="N559" s="89"/>
      <c r="O559" s="89"/>
      <c r="P559" s="84"/>
      <c r="S559" s="88"/>
      <c r="T559" s="89"/>
      <c r="U559" s="89"/>
      <c r="V559" s="84"/>
      <c r="Y559" s="88"/>
      <c r="Z559" s="89"/>
      <c r="AA559" s="89"/>
      <c r="AB559" s="84"/>
    </row>
    <row r="560" spans="1:28" s="83" customFormat="1">
      <c r="B560" s="88"/>
      <c r="C560" s="89"/>
      <c r="D560" s="89"/>
      <c r="E560" s="84"/>
      <c r="M560" s="88"/>
      <c r="N560" s="89"/>
      <c r="O560" s="89"/>
      <c r="P560" s="84"/>
      <c r="S560" s="88"/>
      <c r="T560" s="89"/>
      <c r="U560" s="89"/>
      <c r="V560" s="84"/>
      <c r="Y560" s="88"/>
      <c r="Z560" s="89"/>
      <c r="AA560" s="89"/>
      <c r="AB560" s="84"/>
    </row>
    <row r="561" spans="1:28" s="83" customFormat="1">
      <c r="B561" s="88"/>
      <c r="C561" s="89"/>
      <c r="D561" s="89"/>
      <c r="E561" s="84"/>
      <c r="M561" s="88"/>
      <c r="N561" s="89"/>
      <c r="O561" s="89"/>
      <c r="P561" s="84"/>
      <c r="S561" s="88"/>
      <c r="T561" s="89"/>
      <c r="U561" s="89"/>
      <c r="V561" s="84"/>
      <c r="Y561" s="88"/>
      <c r="Z561" s="89"/>
      <c r="AA561" s="89"/>
      <c r="AB561" s="84"/>
    </row>
    <row r="562" spans="1:28" s="83" customFormat="1">
      <c r="B562" s="88"/>
      <c r="C562" s="89"/>
      <c r="D562" s="89"/>
      <c r="E562" s="84"/>
      <c r="M562" s="88"/>
      <c r="N562" s="89"/>
      <c r="O562" s="89"/>
      <c r="P562" s="84"/>
      <c r="S562" s="88"/>
      <c r="T562" s="89"/>
      <c r="U562" s="89"/>
      <c r="V562" s="84"/>
      <c r="Y562" s="88"/>
      <c r="Z562" s="89"/>
      <c r="AA562" s="89"/>
      <c r="AB562" s="84"/>
    </row>
    <row r="563" spans="1:28" s="83" customFormat="1" ht="13.5" thickBot="1">
      <c r="B563" s="88"/>
      <c r="C563" s="89"/>
      <c r="D563" s="89"/>
      <c r="E563" s="84"/>
      <c r="M563" s="88"/>
      <c r="N563" s="89"/>
      <c r="O563" s="89"/>
      <c r="P563" s="84"/>
      <c r="S563" s="88"/>
      <c r="T563" s="89"/>
      <c r="U563" s="89"/>
      <c r="V563" s="84"/>
      <c r="Y563" s="88"/>
      <c r="Z563" s="89"/>
      <c r="AA563" s="89"/>
      <c r="AB563" s="84"/>
    </row>
    <row r="564" spans="1:28" s="83" customFormat="1" ht="12.75" customHeight="1">
      <c r="A564" s="24">
        <v>26</v>
      </c>
      <c r="B564" s="25"/>
      <c r="C564" s="514" t="s">
        <v>138</v>
      </c>
      <c r="D564" s="514" t="s">
        <v>27</v>
      </c>
      <c r="E564" s="516" t="s">
        <v>13</v>
      </c>
      <c r="L564" s="24">
        <v>26</v>
      </c>
      <c r="M564" s="25"/>
      <c r="N564" s="514" t="s">
        <v>138</v>
      </c>
      <c r="O564" s="514" t="s">
        <v>27</v>
      </c>
      <c r="P564" s="516" t="s">
        <v>13</v>
      </c>
      <c r="R564" s="24">
        <v>26</v>
      </c>
      <c r="S564" s="25"/>
      <c r="T564" s="514" t="s">
        <v>138</v>
      </c>
      <c r="U564" s="514" t="s">
        <v>27</v>
      </c>
      <c r="V564" s="516" t="s">
        <v>13</v>
      </c>
      <c r="X564" s="24">
        <v>26</v>
      </c>
      <c r="Y564" s="25"/>
      <c r="Z564" s="514" t="s">
        <v>138</v>
      </c>
      <c r="AA564" s="514" t="s">
        <v>27</v>
      </c>
      <c r="AB564" s="516" t="s">
        <v>13</v>
      </c>
    </row>
    <row r="565" spans="1:28" s="83" customFormat="1" ht="63.75">
      <c r="A565" s="26" t="s">
        <v>7</v>
      </c>
      <c r="B565" s="50" t="str">
        <f>+"מספר אסמכתא "&amp;B28&amp;"         חזרה לטבלה "</f>
        <v xml:space="preserve">מספר אסמכתא          חזרה לטבלה </v>
      </c>
      <c r="C565" s="515"/>
      <c r="D565" s="515"/>
      <c r="E565" s="517"/>
      <c r="L565" s="26" t="s">
        <v>19</v>
      </c>
      <c r="M565" s="50" t="str">
        <f>+"מספר אסמכתא "&amp;B28&amp;"         חזרה לטבלה "</f>
        <v xml:space="preserve">מספר אסמכתא          חזרה לטבלה </v>
      </c>
      <c r="N565" s="515"/>
      <c r="O565" s="515"/>
      <c r="P565" s="517"/>
      <c r="R565" s="26" t="s">
        <v>19</v>
      </c>
      <c r="S565" s="50" t="str">
        <f>+"מספר אסמכתא "&amp;B28&amp;"         חזרה לטבלה "</f>
        <v xml:space="preserve">מספר אסמכתא          חזרה לטבלה </v>
      </c>
      <c r="T565" s="515"/>
      <c r="U565" s="515"/>
      <c r="V565" s="517"/>
      <c r="X565" s="26" t="s">
        <v>19</v>
      </c>
      <c r="Y565" s="50" t="str">
        <f>+"מספר אסמכתא "&amp;B28&amp;"         חזרה לטבלה "</f>
        <v xml:space="preserve">מספר אסמכתא          חזרה לטבלה </v>
      </c>
      <c r="Z565" s="515"/>
      <c r="AA565" s="515"/>
      <c r="AB565" s="517"/>
    </row>
    <row r="566" spans="1:28" s="83" customFormat="1">
      <c r="A566" s="30">
        <v>1</v>
      </c>
      <c r="B566" s="118"/>
      <c r="C566" s="119"/>
      <c r="D566" s="119"/>
      <c r="E566" s="120"/>
      <c r="L566" s="30">
        <v>12</v>
      </c>
      <c r="M566" s="118"/>
      <c r="N566" s="119"/>
      <c r="O566" s="119"/>
      <c r="P566" s="120"/>
      <c r="R566" s="30">
        <v>23</v>
      </c>
      <c r="S566" s="118"/>
      <c r="T566" s="119"/>
      <c r="U566" s="119"/>
      <c r="V566" s="120"/>
      <c r="X566" s="30">
        <v>34</v>
      </c>
      <c r="Y566" s="118"/>
      <c r="Z566" s="119"/>
      <c r="AA566" s="119"/>
      <c r="AB566" s="120"/>
    </row>
    <row r="567" spans="1:28" s="83" customFormat="1">
      <c r="A567" s="30">
        <v>2</v>
      </c>
      <c r="B567" s="118"/>
      <c r="C567" s="119"/>
      <c r="D567" s="119"/>
      <c r="E567" s="120"/>
      <c r="L567" s="30">
        <v>13</v>
      </c>
      <c r="M567" s="118"/>
      <c r="N567" s="119"/>
      <c r="O567" s="119"/>
      <c r="P567" s="120"/>
      <c r="R567" s="30">
        <v>24</v>
      </c>
      <c r="S567" s="118"/>
      <c r="T567" s="119"/>
      <c r="U567" s="119"/>
      <c r="V567" s="120"/>
      <c r="X567" s="30">
        <v>35</v>
      </c>
      <c r="Y567" s="118"/>
      <c r="Z567" s="119"/>
      <c r="AA567" s="119"/>
      <c r="AB567" s="120"/>
    </row>
    <row r="568" spans="1:28" s="83" customFormat="1">
      <c r="A568" s="30">
        <v>3</v>
      </c>
      <c r="B568" s="118"/>
      <c r="C568" s="119"/>
      <c r="D568" s="119"/>
      <c r="E568" s="120"/>
      <c r="L568" s="30">
        <v>14</v>
      </c>
      <c r="M568" s="118"/>
      <c r="N568" s="119"/>
      <c r="O568" s="119"/>
      <c r="P568" s="120"/>
      <c r="R568" s="30">
        <v>25</v>
      </c>
      <c r="S568" s="118"/>
      <c r="T568" s="119"/>
      <c r="U568" s="119"/>
      <c r="V568" s="120"/>
      <c r="X568" s="30">
        <v>36</v>
      </c>
      <c r="Y568" s="118"/>
      <c r="Z568" s="119"/>
      <c r="AA568" s="119"/>
      <c r="AB568" s="120"/>
    </row>
    <row r="569" spans="1:28" s="83" customFormat="1">
      <c r="A569" s="30">
        <v>4</v>
      </c>
      <c r="B569" s="118"/>
      <c r="C569" s="119"/>
      <c r="D569" s="119"/>
      <c r="E569" s="120"/>
      <c r="L569" s="30">
        <v>15</v>
      </c>
      <c r="M569" s="118"/>
      <c r="N569" s="119"/>
      <c r="O569" s="119"/>
      <c r="P569" s="120"/>
      <c r="R569" s="30">
        <v>26</v>
      </c>
      <c r="S569" s="118"/>
      <c r="T569" s="119"/>
      <c r="U569" s="119"/>
      <c r="V569" s="120"/>
      <c r="X569" s="30">
        <v>37</v>
      </c>
      <c r="Y569" s="118"/>
      <c r="Z569" s="119"/>
      <c r="AA569" s="119"/>
      <c r="AB569" s="120"/>
    </row>
    <row r="570" spans="1:28" s="83" customFormat="1">
      <c r="A570" s="30">
        <v>5</v>
      </c>
      <c r="B570" s="118"/>
      <c r="C570" s="119"/>
      <c r="D570" s="119"/>
      <c r="E570" s="120"/>
      <c r="L570" s="30">
        <v>16</v>
      </c>
      <c r="M570" s="118"/>
      <c r="N570" s="119"/>
      <c r="O570" s="119"/>
      <c r="P570" s="120"/>
      <c r="R570" s="30">
        <v>27</v>
      </c>
      <c r="S570" s="118"/>
      <c r="T570" s="119"/>
      <c r="U570" s="119"/>
      <c r="V570" s="120"/>
      <c r="X570" s="30">
        <v>38</v>
      </c>
      <c r="Y570" s="118"/>
      <c r="Z570" s="119"/>
      <c r="AA570" s="119"/>
      <c r="AB570" s="120"/>
    </row>
    <row r="571" spans="1:28" s="83" customFormat="1">
      <c r="A571" s="30">
        <v>6</v>
      </c>
      <c r="B571" s="118"/>
      <c r="C571" s="119"/>
      <c r="D571" s="119"/>
      <c r="E571" s="120"/>
      <c r="L571" s="30">
        <v>17</v>
      </c>
      <c r="M571" s="118"/>
      <c r="N571" s="119"/>
      <c r="O571" s="119"/>
      <c r="P571" s="120"/>
      <c r="R571" s="30">
        <v>28</v>
      </c>
      <c r="S571" s="118"/>
      <c r="T571" s="119"/>
      <c r="U571" s="119"/>
      <c r="V571" s="120"/>
      <c r="X571" s="30">
        <v>39</v>
      </c>
      <c r="Y571" s="118"/>
      <c r="Z571" s="119"/>
      <c r="AA571" s="119"/>
      <c r="AB571" s="120"/>
    </row>
    <row r="572" spans="1:28" s="83" customFormat="1">
      <c r="A572" s="30">
        <v>7</v>
      </c>
      <c r="B572" s="118"/>
      <c r="C572" s="119"/>
      <c r="D572" s="119"/>
      <c r="E572" s="120"/>
      <c r="L572" s="30">
        <v>18</v>
      </c>
      <c r="M572" s="118"/>
      <c r="N572" s="119"/>
      <c r="O572" s="119"/>
      <c r="P572" s="120"/>
      <c r="R572" s="30">
        <v>29</v>
      </c>
      <c r="S572" s="118"/>
      <c r="T572" s="119"/>
      <c r="U572" s="119"/>
      <c r="V572" s="120"/>
      <c r="X572" s="30">
        <v>40</v>
      </c>
      <c r="Y572" s="118"/>
      <c r="Z572" s="119"/>
      <c r="AA572" s="119"/>
      <c r="AB572" s="120"/>
    </row>
    <row r="573" spans="1:28" s="83" customFormat="1">
      <c r="A573" s="30">
        <v>8</v>
      </c>
      <c r="B573" s="118"/>
      <c r="C573" s="119"/>
      <c r="D573" s="119"/>
      <c r="E573" s="120"/>
      <c r="L573" s="30">
        <v>19</v>
      </c>
      <c r="M573" s="118"/>
      <c r="N573" s="119"/>
      <c r="O573" s="119"/>
      <c r="P573" s="120"/>
      <c r="R573" s="30">
        <v>30</v>
      </c>
      <c r="S573" s="118"/>
      <c r="T573" s="119"/>
      <c r="U573" s="119"/>
      <c r="V573" s="120"/>
      <c r="X573" s="30">
        <v>41</v>
      </c>
      <c r="Y573" s="118"/>
      <c r="Z573" s="119"/>
      <c r="AA573" s="119"/>
      <c r="AB573" s="120"/>
    </row>
    <row r="574" spans="1:28" s="83" customFormat="1">
      <c r="A574" s="30">
        <v>9</v>
      </c>
      <c r="B574" s="118"/>
      <c r="C574" s="119"/>
      <c r="D574" s="119"/>
      <c r="E574" s="120"/>
      <c r="L574" s="30">
        <v>20</v>
      </c>
      <c r="M574" s="118"/>
      <c r="N574" s="119"/>
      <c r="O574" s="119"/>
      <c r="P574" s="120"/>
      <c r="R574" s="30">
        <v>31</v>
      </c>
      <c r="S574" s="118"/>
      <c r="T574" s="119"/>
      <c r="U574" s="119"/>
      <c r="V574" s="120"/>
      <c r="X574" s="30">
        <v>42</v>
      </c>
      <c r="Y574" s="118"/>
      <c r="Z574" s="119"/>
      <c r="AA574" s="119"/>
      <c r="AB574" s="120"/>
    </row>
    <row r="575" spans="1:28" s="83" customFormat="1">
      <c r="A575" s="30">
        <v>10</v>
      </c>
      <c r="B575" s="118"/>
      <c r="C575" s="119"/>
      <c r="D575" s="119"/>
      <c r="E575" s="120"/>
      <c r="L575" s="30">
        <v>21</v>
      </c>
      <c r="M575" s="118"/>
      <c r="N575" s="119"/>
      <c r="O575" s="119"/>
      <c r="P575" s="120"/>
      <c r="R575" s="30">
        <v>32</v>
      </c>
      <c r="S575" s="118"/>
      <c r="T575" s="119"/>
      <c r="U575" s="119"/>
      <c r="V575" s="120"/>
      <c r="X575" s="30">
        <v>43</v>
      </c>
      <c r="Y575" s="118"/>
      <c r="Z575" s="119"/>
      <c r="AA575" s="119"/>
      <c r="AB575" s="120"/>
    </row>
    <row r="576" spans="1:28" s="83" customFormat="1" ht="13.5" thickBot="1">
      <c r="A576" s="30">
        <v>11</v>
      </c>
      <c r="B576" s="118"/>
      <c r="C576" s="119"/>
      <c r="D576" s="119"/>
      <c r="E576" s="120"/>
      <c r="L576" s="30">
        <v>22</v>
      </c>
      <c r="M576" s="118"/>
      <c r="N576" s="119"/>
      <c r="O576" s="119"/>
      <c r="P576" s="120"/>
      <c r="R576" s="30">
        <v>33</v>
      </c>
      <c r="S576" s="118"/>
      <c r="T576" s="119"/>
      <c r="U576" s="119"/>
      <c r="V576" s="120"/>
      <c r="X576" s="31"/>
      <c r="Y576" s="33" t="s">
        <v>3</v>
      </c>
      <c r="Z576" s="34"/>
      <c r="AA576" s="34"/>
      <c r="AB576" s="138">
        <f>SUM(E566:E576)+SUM(P566:P576)+SUM(AB566:AB575)+SUM(V566:V576)</f>
        <v>0</v>
      </c>
    </row>
    <row r="577" spans="1:28" s="83" customFormat="1">
      <c r="B577" s="88"/>
      <c r="C577" s="89"/>
      <c r="D577" s="89"/>
      <c r="E577" s="84"/>
      <c r="M577" s="88"/>
      <c r="N577" s="89"/>
      <c r="O577" s="89"/>
      <c r="P577" s="84"/>
      <c r="S577" s="88"/>
      <c r="T577" s="89"/>
      <c r="U577" s="89"/>
      <c r="V577" s="84"/>
      <c r="Y577" s="88"/>
      <c r="Z577" s="89"/>
      <c r="AA577" s="89"/>
      <c r="AB577" s="84"/>
    </row>
    <row r="578" spans="1:28" s="83" customFormat="1">
      <c r="B578" s="88"/>
      <c r="C578" s="89"/>
      <c r="D578" s="89"/>
      <c r="E578" s="84"/>
      <c r="M578" s="88"/>
      <c r="N578" s="89"/>
      <c r="O578" s="89"/>
      <c r="P578" s="84"/>
      <c r="S578" s="88"/>
      <c r="T578" s="89"/>
      <c r="U578" s="89"/>
      <c r="V578" s="84"/>
      <c r="Y578" s="88"/>
      <c r="Z578" s="89"/>
      <c r="AA578" s="89"/>
      <c r="AB578" s="84"/>
    </row>
    <row r="579" spans="1:28" s="83" customFormat="1">
      <c r="B579" s="88"/>
      <c r="C579" s="89"/>
      <c r="D579" s="89"/>
      <c r="E579" s="84"/>
      <c r="M579" s="88"/>
      <c r="N579" s="89"/>
      <c r="O579" s="89"/>
      <c r="P579" s="84"/>
      <c r="S579" s="88"/>
      <c r="T579" s="89"/>
      <c r="U579" s="89"/>
      <c r="V579" s="84"/>
      <c r="Y579" s="88"/>
      <c r="Z579" s="89"/>
      <c r="AA579" s="89"/>
      <c r="AB579" s="84"/>
    </row>
    <row r="580" spans="1:28" s="83" customFormat="1">
      <c r="B580" s="88"/>
      <c r="C580" s="89"/>
      <c r="D580" s="89"/>
      <c r="E580" s="84"/>
      <c r="M580" s="88"/>
      <c r="N580" s="89"/>
      <c r="O580" s="89"/>
      <c r="P580" s="84"/>
      <c r="S580" s="88"/>
      <c r="T580" s="89"/>
      <c r="U580" s="89"/>
      <c r="V580" s="84"/>
      <c r="Y580" s="88"/>
      <c r="Z580" s="89"/>
      <c r="AA580" s="89"/>
      <c r="AB580" s="84"/>
    </row>
    <row r="581" spans="1:28" s="83" customFormat="1">
      <c r="B581" s="88"/>
      <c r="C581" s="89"/>
      <c r="D581" s="89"/>
      <c r="E581" s="84"/>
      <c r="M581" s="88"/>
      <c r="N581" s="89"/>
      <c r="O581" s="89"/>
      <c r="P581" s="84"/>
      <c r="S581" s="88"/>
      <c r="T581" s="89"/>
      <c r="U581" s="89"/>
      <c r="V581" s="84"/>
      <c r="Y581" s="88"/>
      <c r="Z581" s="89"/>
      <c r="AA581" s="89"/>
      <c r="AB581" s="84"/>
    </row>
    <row r="582" spans="1:28" s="83" customFormat="1">
      <c r="B582" s="88"/>
      <c r="C582" s="89"/>
      <c r="D582" s="89"/>
      <c r="E582" s="84"/>
      <c r="M582" s="88"/>
      <c r="N582" s="89"/>
      <c r="O582" s="89"/>
      <c r="P582" s="84"/>
      <c r="S582" s="88"/>
      <c r="T582" s="89"/>
      <c r="U582" s="89"/>
      <c r="V582" s="84"/>
      <c r="Y582" s="88"/>
      <c r="Z582" s="89"/>
      <c r="AA582" s="89"/>
      <c r="AB582" s="84"/>
    </row>
    <row r="583" spans="1:28" s="83" customFormat="1" ht="13.5" thickBot="1">
      <c r="B583" s="88"/>
      <c r="C583" s="89"/>
      <c r="D583" s="89"/>
      <c r="E583" s="84"/>
      <c r="M583" s="88"/>
      <c r="N583" s="89"/>
      <c r="O583" s="89"/>
      <c r="P583" s="84"/>
      <c r="S583" s="88"/>
      <c r="T583" s="89"/>
      <c r="U583" s="89"/>
      <c r="V583" s="84"/>
      <c r="Y583" s="88"/>
      <c r="Z583" s="89"/>
      <c r="AA583" s="89"/>
      <c r="AB583" s="84"/>
    </row>
    <row r="584" spans="1:28" s="83" customFormat="1" ht="12.75" customHeight="1">
      <c r="A584" s="24">
        <v>27</v>
      </c>
      <c r="B584" s="25"/>
      <c r="C584" s="514" t="s">
        <v>138</v>
      </c>
      <c r="D584" s="514" t="s">
        <v>27</v>
      </c>
      <c r="E584" s="516" t="s">
        <v>13</v>
      </c>
      <c r="L584" s="24">
        <v>27</v>
      </c>
      <c r="M584" s="25"/>
      <c r="N584" s="514" t="s">
        <v>138</v>
      </c>
      <c r="O584" s="514" t="s">
        <v>27</v>
      </c>
      <c r="P584" s="516" t="s">
        <v>13</v>
      </c>
      <c r="R584" s="24">
        <v>27</v>
      </c>
      <c r="S584" s="25"/>
      <c r="T584" s="514" t="s">
        <v>138</v>
      </c>
      <c r="U584" s="514" t="s">
        <v>27</v>
      </c>
      <c r="V584" s="516" t="s">
        <v>13</v>
      </c>
      <c r="X584" s="24">
        <v>27</v>
      </c>
      <c r="Y584" s="25"/>
      <c r="Z584" s="514" t="s">
        <v>138</v>
      </c>
      <c r="AA584" s="514" t="s">
        <v>27</v>
      </c>
      <c r="AB584" s="516" t="s">
        <v>13</v>
      </c>
    </row>
    <row r="585" spans="1:28" s="83" customFormat="1" ht="63.75">
      <c r="A585" s="26" t="s">
        <v>7</v>
      </c>
      <c r="B585" s="50" t="str">
        <f>+"מספר אסמכתא "&amp;B29&amp;"         חזרה לטבלה "</f>
        <v xml:space="preserve">מספר אסמכתא          חזרה לטבלה </v>
      </c>
      <c r="C585" s="515"/>
      <c r="D585" s="515"/>
      <c r="E585" s="517"/>
      <c r="L585" s="26" t="s">
        <v>19</v>
      </c>
      <c r="M585" s="50" t="str">
        <f>+"מספר אסמכתא "&amp;B29&amp;"         חזרה לטבלה "</f>
        <v xml:space="preserve">מספר אסמכתא          חזרה לטבלה </v>
      </c>
      <c r="N585" s="515"/>
      <c r="O585" s="515"/>
      <c r="P585" s="517"/>
      <c r="R585" s="26" t="s">
        <v>19</v>
      </c>
      <c r="S585" s="50" t="str">
        <f>+"מספר אסמכתא "&amp;B29&amp;"         חזרה לטבלה "</f>
        <v xml:space="preserve">מספר אסמכתא          חזרה לטבלה </v>
      </c>
      <c r="T585" s="515"/>
      <c r="U585" s="515"/>
      <c r="V585" s="517"/>
      <c r="X585" s="26" t="s">
        <v>19</v>
      </c>
      <c r="Y585" s="50" t="str">
        <f>+"מספר אסמכתא "&amp;B29&amp;"         חזרה לטבלה "</f>
        <v xml:space="preserve">מספר אסמכתא          חזרה לטבלה </v>
      </c>
      <c r="Z585" s="515"/>
      <c r="AA585" s="515"/>
      <c r="AB585" s="517"/>
    </row>
    <row r="586" spans="1:28" s="83" customFormat="1">
      <c r="A586" s="30">
        <v>1</v>
      </c>
      <c r="B586" s="118"/>
      <c r="C586" s="119"/>
      <c r="D586" s="119"/>
      <c r="E586" s="120"/>
      <c r="L586" s="30">
        <v>12</v>
      </c>
      <c r="M586" s="118"/>
      <c r="N586" s="119"/>
      <c r="O586" s="119"/>
      <c r="P586" s="120"/>
      <c r="R586" s="30">
        <v>23</v>
      </c>
      <c r="S586" s="118"/>
      <c r="T586" s="119"/>
      <c r="U586" s="119"/>
      <c r="V586" s="120"/>
      <c r="X586" s="30">
        <v>34</v>
      </c>
      <c r="Y586" s="118"/>
      <c r="Z586" s="119"/>
      <c r="AA586" s="119"/>
      <c r="AB586" s="120"/>
    </row>
    <row r="587" spans="1:28" s="83" customFormat="1">
      <c r="A587" s="30">
        <v>2</v>
      </c>
      <c r="B587" s="118"/>
      <c r="C587" s="119"/>
      <c r="D587" s="119"/>
      <c r="E587" s="120"/>
      <c r="L587" s="30">
        <v>13</v>
      </c>
      <c r="M587" s="118"/>
      <c r="N587" s="119"/>
      <c r="O587" s="119"/>
      <c r="P587" s="120"/>
      <c r="R587" s="30">
        <v>24</v>
      </c>
      <c r="S587" s="118"/>
      <c r="T587" s="119"/>
      <c r="U587" s="119"/>
      <c r="V587" s="120"/>
      <c r="X587" s="30">
        <v>35</v>
      </c>
      <c r="Y587" s="118"/>
      <c r="Z587" s="119"/>
      <c r="AA587" s="119"/>
      <c r="AB587" s="120"/>
    </row>
    <row r="588" spans="1:28" s="83" customFormat="1">
      <c r="A588" s="30">
        <v>3</v>
      </c>
      <c r="B588" s="118"/>
      <c r="C588" s="119"/>
      <c r="D588" s="119"/>
      <c r="E588" s="120"/>
      <c r="L588" s="30">
        <v>14</v>
      </c>
      <c r="M588" s="118"/>
      <c r="N588" s="119"/>
      <c r="O588" s="119"/>
      <c r="P588" s="120"/>
      <c r="R588" s="30">
        <v>25</v>
      </c>
      <c r="S588" s="118"/>
      <c r="T588" s="119"/>
      <c r="U588" s="119"/>
      <c r="V588" s="120"/>
      <c r="X588" s="30">
        <v>36</v>
      </c>
      <c r="Y588" s="118"/>
      <c r="Z588" s="119"/>
      <c r="AA588" s="119"/>
      <c r="AB588" s="120"/>
    </row>
    <row r="589" spans="1:28" s="83" customFormat="1">
      <c r="A589" s="30">
        <v>4</v>
      </c>
      <c r="B589" s="118"/>
      <c r="C589" s="119"/>
      <c r="D589" s="119"/>
      <c r="E589" s="120"/>
      <c r="L589" s="30">
        <v>15</v>
      </c>
      <c r="M589" s="118"/>
      <c r="N589" s="119"/>
      <c r="O589" s="119"/>
      <c r="P589" s="120"/>
      <c r="R589" s="30">
        <v>26</v>
      </c>
      <c r="S589" s="118"/>
      <c r="T589" s="119"/>
      <c r="U589" s="119"/>
      <c r="V589" s="120"/>
      <c r="X589" s="30">
        <v>37</v>
      </c>
      <c r="Y589" s="118"/>
      <c r="Z589" s="119"/>
      <c r="AA589" s="119"/>
      <c r="AB589" s="120"/>
    </row>
    <row r="590" spans="1:28" s="83" customFormat="1">
      <c r="A590" s="30">
        <v>5</v>
      </c>
      <c r="B590" s="118"/>
      <c r="C590" s="119"/>
      <c r="D590" s="119"/>
      <c r="E590" s="120"/>
      <c r="L590" s="30">
        <v>16</v>
      </c>
      <c r="M590" s="118"/>
      <c r="N590" s="119"/>
      <c r="O590" s="119"/>
      <c r="P590" s="120"/>
      <c r="R590" s="30">
        <v>27</v>
      </c>
      <c r="S590" s="118"/>
      <c r="T590" s="119"/>
      <c r="U590" s="119"/>
      <c r="V590" s="120"/>
      <c r="X590" s="30">
        <v>38</v>
      </c>
      <c r="Y590" s="118"/>
      <c r="Z590" s="119"/>
      <c r="AA590" s="119"/>
      <c r="AB590" s="120"/>
    </row>
    <row r="591" spans="1:28" s="83" customFormat="1">
      <c r="A591" s="30">
        <v>6</v>
      </c>
      <c r="B591" s="118"/>
      <c r="C591" s="119"/>
      <c r="D591" s="119"/>
      <c r="E591" s="120"/>
      <c r="L591" s="30">
        <v>17</v>
      </c>
      <c r="M591" s="118"/>
      <c r="N591" s="119"/>
      <c r="O591" s="119"/>
      <c r="P591" s="120"/>
      <c r="R591" s="30">
        <v>28</v>
      </c>
      <c r="S591" s="118"/>
      <c r="T591" s="119"/>
      <c r="U591" s="119"/>
      <c r="V591" s="120"/>
      <c r="X591" s="30">
        <v>39</v>
      </c>
      <c r="Y591" s="118"/>
      <c r="Z591" s="119"/>
      <c r="AA591" s="119"/>
      <c r="AB591" s="120"/>
    </row>
    <row r="592" spans="1:28" s="83" customFormat="1">
      <c r="A592" s="30">
        <v>7</v>
      </c>
      <c r="B592" s="118"/>
      <c r="C592" s="119"/>
      <c r="D592" s="119"/>
      <c r="E592" s="120"/>
      <c r="L592" s="30">
        <v>18</v>
      </c>
      <c r="M592" s="118"/>
      <c r="N592" s="119"/>
      <c r="O592" s="119"/>
      <c r="P592" s="120"/>
      <c r="R592" s="30">
        <v>29</v>
      </c>
      <c r="S592" s="118"/>
      <c r="T592" s="119"/>
      <c r="U592" s="119"/>
      <c r="V592" s="120"/>
      <c r="X592" s="30">
        <v>40</v>
      </c>
      <c r="Y592" s="118"/>
      <c r="Z592" s="119"/>
      <c r="AA592" s="119"/>
      <c r="AB592" s="120"/>
    </row>
    <row r="593" spans="1:28" s="83" customFormat="1">
      <c r="A593" s="30">
        <v>8</v>
      </c>
      <c r="B593" s="118"/>
      <c r="C593" s="119"/>
      <c r="D593" s="119"/>
      <c r="E593" s="120"/>
      <c r="L593" s="30">
        <v>19</v>
      </c>
      <c r="M593" s="118"/>
      <c r="N593" s="119"/>
      <c r="O593" s="119"/>
      <c r="P593" s="120"/>
      <c r="R593" s="30">
        <v>30</v>
      </c>
      <c r="S593" s="118"/>
      <c r="T593" s="119"/>
      <c r="U593" s="119"/>
      <c r="V593" s="120"/>
      <c r="X593" s="30">
        <v>41</v>
      </c>
      <c r="Y593" s="118"/>
      <c r="Z593" s="119"/>
      <c r="AA593" s="119"/>
      <c r="AB593" s="120"/>
    </row>
    <row r="594" spans="1:28" s="83" customFormat="1">
      <c r="A594" s="30">
        <v>9</v>
      </c>
      <c r="B594" s="118"/>
      <c r="C594" s="119"/>
      <c r="D594" s="119"/>
      <c r="E594" s="120"/>
      <c r="L594" s="30">
        <v>20</v>
      </c>
      <c r="M594" s="118"/>
      <c r="N594" s="119"/>
      <c r="O594" s="119"/>
      <c r="P594" s="120"/>
      <c r="R594" s="30">
        <v>31</v>
      </c>
      <c r="S594" s="118"/>
      <c r="T594" s="119"/>
      <c r="U594" s="119"/>
      <c r="V594" s="120"/>
      <c r="X594" s="30">
        <v>42</v>
      </c>
      <c r="Y594" s="118"/>
      <c r="Z594" s="119"/>
      <c r="AA594" s="119"/>
      <c r="AB594" s="120"/>
    </row>
    <row r="595" spans="1:28" s="83" customFormat="1">
      <c r="A595" s="30">
        <v>10</v>
      </c>
      <c r="B595" s="118"/>
      <c r="C595" s="119"/>
      <c r="D595" s="119"/>
      <c r="E595" s="120"/>
      <c r="L595" s="30">
        <v>21</v>
      </c>
      <c r="M595" s="118"/>
      <c r="N595" s="119"/>
      <c r="O595" s="119"/>
      <c r="P595" s="120"/>
      <c r="R595" s="30">
        <v>32</v>
      </c>
      <c r="S595" s="118"/>
      <c r="T595" s="119"/>
      <c r="U595" s="119"/>
      <c r="V595" s="120"/>
      <c r="X595" s="30">
        <v>43</v>
      </c>
      <c r="Y595" s="118"/>
      <c r="Z595" s="119"/>
      <c r="AA595" s="119"/>
      <c r="AB595" s="120"/>
    </row>
    <row r="596" spans="1:28" s="83" customFormat="1" ht="13.5" thickBot="1">
      <c r="A596" s="30">
        <v>11</v>
      </c>
      <c r="B596" s="118"/>
      <c r="C596" s="119"/>
      <c r="D596" s="119"/>
      <c r="E596" s="120"/>
      <c r="L596" s="30">
        <v>22</v>
      </c>
      <c r="M596" s="118"/>
      <c r="N596" s="119"/>
      <c r="O596" s="119"/>
      <c r="P596" s="120"/>
      <c r="R596" s="30">
        <v>33</v>
      </c>
      <c r="S596" s="118"/>
      <c r="T596" s="119"/>
      <c r="U596" s="119"/>
      <c r="V596" s="120"/>
      <c r="X596" s="31"/>
      <c r="Y596" s="33" t="s">
        <v>3</v>
      </c>
      <c r="Z596" s="34"/>
      <c r="AA596" s="34"/>
      <c r="AB596" s="138">
        <f>SUM(E586:E596)+SUM(P586:P596)+SUM(AB586:AB595)+SUM(V586:V596)</f>
        <v>0</v>
      </c>
    </row>
    <row r="597" spans="1:28" s="83" customFormat="1">
      <c r="B597" s="88"/>
      <c r="C597" s="89"/>
      <c r="D597" s="89"/>
      <c r="E597" s="84"/>
      <c r="M597" s="88"/>
      <c r="N597" s="89"/>
      <c r="O597" s="89"/>
      <c r="P597" s="84"/>
      <c r="S597" s="88"/>
      <c r="T597" s="89"/>
      <c r="U597" s="89"/>
      <c r="V597" s="84"/>
      <c r="Y597" s="88"/>
      <c r="Z597" s="89"/>
      <c r="AA597" s="89"/>
      <c r="AB597" s="84"/>
    </row>
    <row r="598" spans="1:28" s="83" customFormat="1">
      <c r="B598" s="88"/>
      <c r="C598" s="89"/>
      <c r="D598" s="89"/>
      <c r="E598" s="84"/>
      <c r="M598" s="88"/>
      <c r="N598" s="89"/>
      <c r="O598" s="89"/>
      <c r="P598" s="84"/>
      <c r="S598" s="88"/>
      <c r="T598" s="89"/>
      <c r="U598" s="89"/>
      <c r="V598" s="84"/>
      <c r="Y598" s="88"/>
      <c r="Z598" s="89"/>
      <c r="AA598" s="89"/>
      <c r="AB598" s="84"/>
    </row>
    <row r="599" spans="1:28" s="83" customFormat="1">
      <c r="B599" s="88"/>
      <c r="C599" s="89"/>
      <c r="D599" s="89"/>
      <c r="E599" s="84"/>
      <c r="M599" s="88"/>
      <c r="N599" s="89"/>
      <c r="O599" s="89"/>
      <c r="P599" s="84"/>
      <c r="S599" s="88"/>
      <c r="T599" s="89"/>
      <c r="U599" s="89"/>
      <c r="V599" s="84"/>
      <c r="Y599" s="88"/>
      <c r="Z599" s="89"/>
      <c r="AA599" s="89"/>
      <c r="AB599" s="84"/>
    </row>
    <row r="600" spans="1:28" s="83" customFormat="1">
      <c r="B600" s="88"/>
      <c r="C600" s="89"/>
      <c r="D600" s="89"/>
      <c r="E600" s="84"/>
      <c r="M600" s="88"/>
      <c r="N600" s="89"/>
      <c r="O600" s="89"/>
      <c r="P600" s="84"/>
      <c r="S600" s="88"/>
      <c r="T600" s="89"/>
      <c r="U600" s="89"/>
      <c r="V600" s="84"/>
      <c r="Y600" s="88"/>
      <c r="Z600" s="89"/>
      <c r="AA600" s="89"/>
      <c r="AB600" s="84"/>
    </row>
    <row r="601" spans="1:28" s="83" customFormat="1">
      <c r="B601" s="88"/>
      <c r="C601" s="89"/>
      <c r="D601" s="89"/>
      <c r="E601" s="84"/>
      <c r="M601" s="88"/>
      <c r="N601" s="89"/>
      <c r="O601" s="89"/>
      <c r="P601" s="84"/>
      <c r="S601" s="88"/>
      <c r="T601" s="89"/>
      <c r="U601" s="89"/>
      <c r="V601" s="84"/>
      <c r="Y601" s="88"/>
      <c r="Z601" s="89"/>
      <c r="AA601" s="89"/>
      <c r="AB601" s="84"/>
    </row>
    <row r="602" spans="1:28" s="83" customFormat="1">
      <c r="B602" s="88"/>
      <c r="C602" s="89"/>
      <c r="D602" s="89"/>
      <c r="E602" s="84"/>
      <c r="M602" s="88"/>
      <c r="N602" s="89"/>
      <c r="O602" s="89"/>
      <c r="P602" s="84"/>
      <c r="S602" s="88"/>
      <c r="T602" s="89"/>
      <c r="U602" s="89"/>
      <c r="V602" s="84"/>
      <c r="Y602" s="88"/>
      <c r="Z602" s="89"/>
      <c r="AA602" s="89"/>
      <c r="AB602" s="84"/>
    </row>
    <row r="603" spans="1:28" s="83" customFormat="1" ht="13.5" thickBot="1">
      <c r="B603" s="88"/>
      <c r="C603" s="89"/>
      <c r="D603" s="89"/>
      <c r="E603" s="84"/>
      <c r="M603" s="88"/>
      <c r="N603" s="89"/>
      <c r="O603" s="89"/>
      <c r="P603" s="84"/>
      <c r="S603" s="88"/>
      <c r="T603" s="89"/>
      <c r="U603" s="89"/>
      <c r="V603" s="84"/>
      <c r="Y603" s="88"/>
      <c r="Z603" s="89"/>
      <c r="AA603" s="89"/>
      <c r="AB603" s="84"/>
    </row>
    <row r="604" spans="1:28" s="83" customFormat="1" ht="12.75" customHeight="1">
      <c r="A604" s="24">
        <v>28</v>
      </c>
      <c r="B604" s="25"/>
      <c r="C604" s="514" t="s">
        <v>138</v>
      </c>
      <c r="D604" s="514" t="s">
        <v>27</v>
      </c>
      <c r="E604" s="516" t="s">
        <v>13</v>
      </c>
      <c r="L604" s="24">
        <v>28</v>
      </c>
      <c r="M604" s="25"/>
      <c r="N604" s="514" t="s">
        <v>138</v>
      </c>
      <c r="O604" s="514" t="s">
        <v>27</v>
      </c>
      <c r="P604" s="516" t="s">
        <v>13</v>
      </c>
      <c r="R604" s="24">
        <v>28</v>
      </c>
      <c r="S604" s="25"/>
      <c r="T604" s="514" t="s">
        <v>138</v>
      </c>
      <c r="U604" s="514" t="s">
        <v>27</v>
      </c>
      <c r="V604" s="516" t="s">
        <v>13</v>
      </c>
      <c r="X604" s="24">
        <v>28</v>
      </c>
      <c r="Y604" s="25"/>
      <c r="Z604" s="514" t="s">
        <v>138</v>
      </c>
      <c r="AA604" s="514" t="s">
        <v>27</v>
      </c>
      <c r="AB604" s="516" t="s">
        <v>13</v>
      </c>
    </row>
    <row r="605" spans="1:28" s="83" customFormat="1" ht="63.75">
      <c r="A605" s="26" t="s">
        <v>7</v>
      </c>
      <c r="B605" s="50" t="str">
        <f>+"מספר אסמכתא "&amp;B30&amp;"         חזרה לטבלה "</f>
        <v xml:space="preserve">מספר אסמכתא          חזרה לטבלה </v>
      </c>
      <c r="C605" s="515"/>
      <c r="D605" s="515"/>
      <c r="E605" s="517"/>
      <c r="L605" s="26" t="s">
        <v>19</v>
      </c>
      <c r="M605" s="50" t="str">
        <f>+"מספר אסמכתא "&amp;B30&amp;"         חזרה לטבלה "</f>
        <v xml:space="preserve">מספר אסמכתא          חזרה לטבלה </v>
      </c>
      <c r="N605" s="515"/>
      <c r="O605" s="515"/>
      <c r="P605" s="517"/>
      <c r="R605" s="26" t="s">
        <v>19</v>
      </c>
      <c r="S605" s="50" t="str">
        <f>+"מספר אסמכתא "&amp;B30&amp;"         חזרה לטבלה "</f>
        <v xml:space="preserve">מספר אסמכתא          חזרה לטבלה </v>
      </c>
      <c r="T605" s="515"/>
      <c r="U605" s="515"/>
      <c r="V605" s="517"/>
      <c r="X605" s="26" t="s">
        <v>19</v>
      </c>
      <c r="Y605" s="50" t="str">
        <f>+"מספר אסמכתא "&amp;B30&amp;"         חזרה לטבלה "</f>
        <v xml:space="preserve">מספר אסמכתא          חזרה לטבלה </v>
      </c>
      <c r="Z605" s="515"/>
      <c r="AA605" s="515"/>
      <c r="AB605" s="517"/>
    </row>
    <row r="606" spans="1:28" s="83" customFormat="1">
      <c r="A606" s="30">
        <v>1</v>
      </c>
      <c r="B606" s="118"/>
      <c r="C606" s="119"/>
      <c r="D606" s="119"/>
      <c r="E606" s="120"/>
      <c r="L606" s="30">
        <v>12</v>
      </c>
      <c r="M606" s="118"/>
      <c r="N606" s="119"/>
      <c r="O606" s="119"/>
      <c r="P606" s="120"/>
      <c r="R606" s="30">
        <v>23</v>
      </c>
      <c r="S606" s="118"/>
      <c r="T606" s="119"/>
      <c r="U606" s="119"/>
      <c r="V606" s="120"/>
      <c r="X606" s="30">
        <v>34</v>
      </c>
      <c r="Y606" s="118"/>
      <c r="Z606" s="119"/>
      <c r="AA606" s="119"/>
      <c r="AB606" s="120"/>
    </row>
    <row r="607" spans="1:28" s="83" customFormat="1">
      <c r="A607" s="30">
        <v>2</v>
      </c>
      <c r="B607" s="118"/>
      <c r="C607" s="119"/>
      <c r="D607" s="119"/>
      <c r="E607" s="120"/>
      <c r="L607" s="30">
        <v>13</v>
      </c>
      <c r="M607" s="118"/>
      <c r="N607" s="119"/>
      <c r="O607" s="119"/>
      <c r="P607" s="120"/>
      <c r="R607" s="30">
        <v>24</v>
      </c>
      <c r="S607" s="118"/>
      <c r="T607" s="119"/>
      <c r="U607" s="119"/>
      <c r="V607" s="120"/>
      <c r="X607" s="30">
        <v>35</v>
      </c>
      <c r="Y607" s="118"/>
      <c r="Z607" s="119"/>
      <c r="AA607" s="119"/>
      <c r="AB607" s="120"/>
    </row>
    <row r="608" spans="1:28" s="83" customFormat="1">
      <c r="A608" s="30">
        <v>3</v>
      </c>
      <c r="B608" s="118"/>
      <c r="C608" s="119"/>
      <c r="D608" s="119"/>
      <c r="E608" s="120"/>
      <c r="L608" s="30">
        <v>14</v>
      </c>
      <c r="M608" s="118"/>
      <c r="N608" s="119"/>
      <c r="O608" s="119"/>
      <c r="P608" s="120"/>
      <c r="R608" s="30">
        <v>25</v>
      </c>
      <c r="S608" s="118"/>
      <c r="T608" s="119"/>
      <c r="U608" s="119"/>
      <c r="V608" s="120"/>
      <c r="X608" s="30">
        <v>36</v>
      </c>
      <c r="Y608" s="118"/>
      <c r="Z608" s="119"/>
      <c r="AA608" s="119"/>
      <c r="AB608" s="120"/>
    </row>
    <row r="609" spans="1:28" s="83" customFormat="1">
      <c r="A609" s="30">
        <v>4</v>
      </c>
      <c r="B609" s="118"/>
      <c r="C609" s="119"/>
      <c r="D609" s="119"/>
      <c r="E609" s="120"/>
      <c r="L609" s="30">
        <v>15</v>
      </c>
      <c r="M609" s="118"/>
      <c r="N609" s="119"/>
      <c r="O609" s="119"/>
      <c r="P609" s="120"/>
      <c r="R609" s="30">
        <v>26</v>
      </c>
      <c r="S609" s="118"/>
      <c r="T609" s="119"/>
      <c r="U609" s="119"/>
      <c r="V609" s="120"/>
      <c r="X609" s="30">
        <v>37</v>
      </c>
      <c r="Y609" s="118"/>
      <c r="Z609" s="119"/>
      <c r="AA609" s="119"/>
      <c r="AB609" s="120"/>
    </row>
    <row r="610" spans="1:28" s="83" customFormat="1">
      <c r="A610" s="30">
        <v>5</v>
      </c>
      <c r="B610" s="118"/>
      <c r="C610" s="119"/>
      <c r="D610" s="119"/>
      <c r="E610" s="120"/>
      <c r="L610" s="30">
        <v>16</v>
      </c>
      <c r="M610" s="118"/>
      <c r="N610" s="119"/>
      <c r="O610" s="119"/>
      <c r="P610" s="120"/>
      <c r="R610" s="30">
        <v>27</v>
      </c>
      <c r="S610" s="118"/>
      <c r="T610" s="119"/>
      <c r="U610" s="119"/>
      <c r="V610" s="120"/>
      <c r="X610" s="30">
        <v>38</v>
      </c>
      <c r="Y610" s="118"/>
      <c r="Z610" s="119"/>
      <c r="AA610" s="119"/>
      <c r="AB610" s="120"/>
    </row>
    <row r="611" spans="1:28" s="83" customFormat="1">
      <c r="A611" s="30">
        <v>6</v>
      </c>
      <c r="B611" s="118"/>
      <c r="C611" s="119"/>
      <c r="D611" s="119"/>
      <c r="E611" s="120"/>
      <c r="L611" s="30">
        <v>17</v>
      </c>
      <c r="M611" s="118"/>
      <c r="N611" s="119"/>
      <c r="O611" s="119"/>
      <c r="P611" s="120"/>
      <c r="R611" s="30">
        <v>28</v>
      </c>
      <c r="S611" s="118"/>
      <c r="T611" s="119"/>
      <c r="U611" s="119"/>
      <c r="V611" s="120"/>
      <c r="X611" s="30">
        <v>39</v>
      </c>
      <c r="Y611" s="118"/>
      <c r="Z611" s="119"/>
      <c r="AA611" s="119"/>
      <c r="AB611" s="120"/>
    </row>
    <row r="612" spans="1:28" s="83" customFormat="1">
      <c r="A612" s="30">
        <v>7</v>
      </c>
      <c r="B612" s="118"/>
      <c r="C612" s="119"/>
      <c r="D612" s="119"/>
      <c r="E612" s="120"/>
      <c r="L612" s="30">
        <v>18</v>
      </c>
      <c r="M612" s="118"/>
      <c r="N612" s="119"/>
      <c r="O612" s="119"/>
      <c r="P612" s="120"/>
      <c r="R612" s="30">
        <v>29</v>
      </c>
      <c r="S612" s="118"/>
      <c r="T612" s="119"/>
      <c r="U612" s="119"/>
      <c r="V612" s="120"/>
      <c r="X612" s="30">
        <v>40</v>
      </c>
      <c r="Y612" s="118"/>
      <c r="Z612" s="119"/>
      <c r="AA612" s="119"/>
      <c r="AB612" s="120"/>
    </row>
    <row r="613" spans="1:28" s="83" customFormat="1">
      <c r="A613" s="30">
        <v>8</v>
      </c>
      <c r="B613" s="118"/>
      <c r="C613" s="119"/>
      <c r="D613" s="119"/>
      <c r="E613" s="120"/>
      <c r="L613" s="30">
        <v>19</v>
      </c>
      <c r="M613" s="118"/>
      <c r="N613" s="119"/>
      <c r="O613" s="119"/>
      <c r="P613" s="120"/>
      <c r="R613" s="30">
        <v>30</v>
      </c>
      <c r="S613" s="118"/>
      <c r="T613" s="119"/>
      <c r="U613" s="119"/>
      <c r="V613" s="120"/>
      <c r="X613" s="30">
        <v>41</v>
      </c>
      <c r="Y613" s="118"/>
      <c r="Z613" s="119"/>
      <c r="AA613" s="119"/>
      <c r="AB613" s="120"/>
    </row>
    <row r="614" spans="1:28" s="83" customFormat="1">
      <c r="A614" s="30">
        <v>9</v>
      </c>
      <c r="B614" s="118"/>
      <c r="C614" s="119"/>
      <c r="D614" s="119"/>
      <c r="E614" s="120"/>
      <c r="L614" s="30">
        <v>20</v>
      </c>
      <c r="M614" s="118"/>
      <c r="N614" s="119"/>
      <c r="O614" s="119"/>
      <c r="P614" s="120"/>
      <c r="R614" s="30">
        <v>31</v>
      </c>
      <c r="S614" s="118"/>
      <c r="T614" s="119"/>
      <c r="U614" s="119"/>
      <c r="V614" s="120"/>
      <c r="X614" s="30">
        <v>42</v>
      </c>
      <c r="Y614" s="118"/>
      <c r="Z614" s="119"/>
      <c r="AA614" s="119"/>
      <c r="AB614" s="120"/>
    </row>
    <row r="615" spans="1:28" s="83" customFormat="1">
      <c r="A615" s="30">
        <v>10</v>
      </c>
      <c r="B615" s="118"/>
      <c r="C615" s="119"/>
      <c r="D615" s="119"/>
      <c r="E615" s="120"/>
      <c r="L615" s="30">
        <v>21</v>
      </c>
      <c r="M615" s="118"/>
      <c r="N615" s="119"/>
      <c r="O615" s="119"/>
      <c r="P615" s="120"/>
      <c r="R615" s="30">
        <v>32</v>
      </c>
      <c r="S615" s="118"/>
      <c r="T615" s="119"/>
      <c r="U615" s="119"/>
      <c r="V615" s="120"/>
      <c r="X615" s="30">
        <v>43</v>
      </c>
      <c r="Y615" s="118"/>
      <c r="Z615" s="119"/>
      <c r="AA615" s="119"/>
      <c r="AB615" s="120"/>
    </row>
    <row r="616" spans="1:28" s="83" customFormat="1" ht="13.5" thickBot="1">
      <c r="A616" s="30">
        <v>11</v>
      </c>
      <c r="B616" s="118"/>
      <c r="C616" s="119"/>
      <c r="D616" s="119"/>
      <c r="E616" s="120"/>
      <c r="L616" s="30">
        <v>22</v>
      </c>
      <c r="M616" s="118"/>
      <c r="N616" s="119"/>
      <c r="O616" s="119"/>
      <c r="P616" s="120"/>
      <c r="R616" s="30">
        <v>33</v>
      </c>
      <c r="S616" s="118"/>
      <c r="T616" s="119"/>
      <c r="U616" s="119"/>
      <c r="V616" s="120"/>
      <c r="X616" s="31"/>
      <c r="Y616" s="33" t="s">
        <v>3</v>
      </c>
      <c r="Z616" s="34"/>
      <c r="AA616" s="34"/>
      <c r="AB616" s="138">
        <f>SUM(E606:E616)+SUM(P606:P616)+SUM(AB606:AB615)+SUM(V606:V616)</f>
        <v>0</v>
      </c>
    </row>
    <row r="617" spans="1:28" s="83" customFormat="1">
      <c r="B617" s="88"/>
      <c r="C617" s="89"/>
      <c r="D617" s="89"/>
      <c r="E617" s="84"/>
      <c r="M617" s="88"/>
      <c r="N617" s="89"/>
      <c r="O617" s="89"/>
      <c r="P617" s="84"/>
      <c r="S617" s="88"/>
      <c r="T617" s="89"/>
      <c r="U617" s="89"/>
      <c r="V617" s="84"/>
      <c r="Y617" s="88"/>
      <c r="Z617" s="89"/>
      <c r="AA617" s="89"/>
      <c r="AB617" s="84"/>
    </row>
    <row r="618" spans="1:28" s="83" customFormat="1">
      <c r="B618" s="88"/>
      <c r="C618" s="89"/>
      <c r="D618" s="89"/>
      <c r="E618" s="84"/>
      <c r="M618" s="88"/>
      <c r="N618" s="89"/>
      <c r="O618" s="89"/>
      <c r="P618" s="84"/>
      <c r="S618" s="88"/>
      <c r="T618" s="89"/>
      <c r="U618" s="89"/>
      <c r="V618" s="84"/>
      <c r="Y618" s="88"/>
      <c r="Z618" s="89"/>
      <c r="AA618" s="89"/>
      <c r="AB618" s="84"/>
    </row>
    <row r="619" spans="1:28" s="83" customFormat="1">
      <c r="B619" s="88"/>
      <c r="C619" s="89"/>
      <c r="D619" s="89"/>
      <c r="E619" s="84"/>
      <c r="M619" s="88"/>
      <c r="N619" s="89"/>
      <c r="O619" s="89"/>
      <c r="P619" s="84"/>
      <c r="S619" s="88"/>
      <c r="T619" s="89"/>
      <c r="U619" s="89"/>
      <c r="V619" s="84"/>
      <c r="Y619" s="88"/>
      <c r="Z619" s="89"/>
      <c r="AA619" s="89"/>
      <c r="AB619" s="84"/>
    </row>
    <row r="620" spans="1:28" s="83" customFormat="1">
      <c r="B620" s="88"/>
      <c r="C620" s="89"/>
      <c r="D620" s="89"/>
      <c r="E620" s="84"/>
      <c r="M620" s="88"/>
      <c r="N620" s="89"/>
      <c r="O620" s="89"/>
      <c r="P620" s="84"/>
      <c r="S620" s="88"/>
      <c r="T620" s="89"/>
      <c r="U620" s="89"/>
      <c r="V620" s="84"/>
      <c r="Y620" s="88"/>
      <c r="Z620" s="89"/>
      <c r="AA620" s="89"/>
      <c r="AB620" s="84"/>
    </row>
    <row r="621" spans="1:28" s="83" customFormat="1">
      <c r="B621" s="88"/>
      <c r="C621" s="89"/>
      <c r="D621" s="89"/>
      <c r="E621" s="84"/>
      <c r="M621" s="88"/>
      <c r="N621" s="89"/>
      <c r="O621" s="89"/>
      <c r="P621" s="84"/>
      <c r="S621" s="88"/>
      <c r="T621" s="89"/>
      <c r="U621" s="89"/>
      <c r="V621" s="84"/>
      <c r="Y621" s="88"/>
      <c r="Z621" s="89"/>
      <c r="AA621" s="89"/>
      <c r="AB621" s="84"/>
    </row>
    <row r="622" spans="1:28" s="83" customFormat="1">
      <c r="B622" s="88"/>
      <c r="C622" s="89"/>
      <c r="D622" s="89"/>
      <c r="E622" s="84"/>
      <c r="M622" s="88"/>
      <c r="N622" s="89"/>
      <c r="O622" s="89"/>
      <c r="P622" s="84"/>
      <c r="S622" s="88"/>
      <c r="T622" s="89"/>
      <c r="U622" s="89"/>
      <c r="V622" s="84"/>
      <c r="Y622" s="88"/>
      <c r="Z622" s="89"/>
      <c r="AA622" s="89"/>
      <c r="AB622" s="84"/>
    </row>
    <row r="623" spans="1:28" s="83" customFormat="1" ht="13.5" thickBot="1">
      <c r="B623" s="88"/>
      <c r="C623" s="89"/>
      <c r="D623" s="89"/>
      <c r="E623" s="84"/>
      <c r="M623" s="88"/>
      <c r="N623" s="89"/>
      <c r="O623" s="89"/>
      <c r="P623" s="84"/>
      <c r="S623" s="88"/>
      <c r="T623" s="89"/>
      <c r="U623" s="89"/>
      <c r="V623" s="84"/>
      <c r="Y623" s="88"/>
      <c r="Z623" s="89"/>
      <c r="AA623" s="89"/>
      <c r="AB623" s="84"/>
    </row>
    <row r="624" spans="1:28" s="83" customFormat="1" ht="12.75" customHeight="1">
      <c r="A624" s="24">
        <v>29</v>
      </c>
      <c r="B624" s="25"/>
      <c r="C624" s="514" t="s">
        <v>138</v>
      </c>
      <c r="D624" s="514" t="s">
        <v>27</v>
      </c>
      <c r="E624" s="516" t="s">
        <v>13</v>
      </c>
      <c r="L624" s="24">
        <v>29</v>
      </c>
      <c r="M624" s="25"/>
      <c r="N624" s="514" t="s">
        <v>138</v>
      </c>
      <c r="O624" s="514" t="s">
        <v>27</v>
      </c>
      <c r="P624" s="516" t="s">
        <v>13</v>
      </c>
      <c r="R624" s="24">
        <v>29</v>
      </c>
      <c r="S624" s="25"/>
      <c r="T624" s="514" t="s">
        <v>138</v>
      </c>
      <c r="U624" s="514" t="s">
        <v>27</v>
      </c>
      <c r="V624" s="516" t="s">
        <v>13</v>
      </c>
      <c r="X624" s="24">
        <v>29</v>
      </c>
      <c r="Y624" s="25"/>
      <c r="Z624" s="514" t="s">
        <v>138</v>
      </c>
      <c r="AA624" s="514" t="s">
        <v>27</v>
      </c>
      <c r="AB624" s="516" t="s">
        <v>13</v>
      </c>
    </row>
    <row r="625" spans="1:28" s="83" customFormat="1" ht="63.75">
      <c r="A625" s="26" t="s">
        <v>7</v>
      </c>
      <c r="B625" s="50" t="str">
        <f>+"מספר אסמכתא "&amp;B31&amp;"         חזרה לטבלה "</f>
        <v xml:space="preserve">מספר אסמכתא          חזרה לטבלה </v>
      </c>
      <c r="C625" s="515"/>
      <c r="D625" s="515"/>
      <c r="E625" s="517"/>
      <c r="L625" s="26" t="s">
        <v>19</v>
      </c>
      <c r="M625" s="50" t="str">
        <f>+"מספר אסמכתא "&amp;B31&amp;"         חזרה לטבלה "</f>
        <v xml:space="preserve">מספר אסמכתא          חזרה לטבלה </v>
      </c>
      <c r="N625" s="515"/>
      <c r="O625" s="515"/>
      <c r="P625" s="517"/>
      <c r="R625" s="26" t="s">
        <v>19</v>
      </c>
      <c r="S625" s="50" t="str">
        <f>+"מספר אסמכתא "&amp;B31&amp;"         חזרה לטבלה "</f>
        <v xml:space="preserve">מספר אסמכתא          חזרה לטבלה </v>
      </c>
      <c r="T625" s="515"/>
      <c r="U625" s="515"/>
      <c r="V625" s="517"/>
      <c r="X625" s="26" t="s">
        <v>19</v>
      </c>
      <c r="Y625" s="50" t="str">
        <f>+"מספר אסמכתא "&amp;B31&amp;"         חזרה לטבלה "</f>
        <v xml:space="preserve">מספר אסמכתא          חזרה לטבלה </v>
      </c>
      <c r="Z625" s="515"/>
      <c r="AA625" s="515"/>
      <c r="AB625" s="517"/>
    </row>
    <row r="626" spans="1:28" s="83" customFormat="1">
      <c r="A626" s="30">
        <v>1</v>
      </c>
      <c r="B626" s="118"/>
      <c r="C626" s="119"/>
      <c r="D626" s="119"/>
      <c r="E626" s="120"/>
      <c r="L626" s="30">
        <v>12</v>
      </c>
      <c r="M626" s="118"/>
      <c r="N626" s="119"/>
      <c r="O626" s="119"/>
      <c r="P626" s="120"/>
      <c r="R626" s="30">
        <v>23</v>
      </c>
      <c r="S626" s="118"/>
      <c r="T626" s="119"/>
      <c r="U626" s="119"/>
      <c r="V626" s="120"/>
      <c r="X626" s="30">
        <v>34</v>
      </c>
      <c r="Y626" s="118"/>
      <c r="Z626" s="119"/>
      <c r="AA626" s="119"/>
      <c r="AB626" s="120"/>
    </row>
    <row r="627" spans="1:28" s="83" customFormat="1">
      <c r="A627" s="30">
        <v>2</v>
      </c>
      <c r="B627" s="118"/>
      <c r="C627" s="119"/>
      <c r="D627" s="119"/>
      <c r="E627" s="120"/>
      <c r="L627" s="30">
        <v>13</v>
      </c>
      <c r="M627" s="118"/>
      <c r="N627" s="119"/>
      <c r="O627" s="119"/>
      <c r="P627" s="120"/>
      <c r="R627" s="30">
        <v>24</v>
      </c>
      <c r="S627" s="118"/>
      <c r="T627" s="119"/>
      <c r="U627" s="119"/>
      <c r="V627" s="120"/>
      <c r="X627" s="30">
        <v>35</v>
      </c>
      <c r="Y627" s="118"/>
      <c r="Z627" s="119"/>
      <c r="AA627" s="119"/>
      <c r="AB627" s="120"/>
    </row>
    <row r="628" spans="1:28" s="83" customFormat="1">
      <c r="A628" s="30">
        <v>3</v>
      </c>
      <c r="B628" s="118"/>
      <c r="C628" s="119"/>
      <c r="D628" s="119"/>
      <c r="E628" s="120"/>
      <c r="L628" s="30">
        <v>14</v>
      </c>
      <c r="M628" s="118"/>
      <c r="N628" s="119"/>
      <c r="O628" s="119"/>
      <c r="P628" s="120"/>
      <c r="R628" s="30">
        <v>25</v>
      </c>
      <c r="S628" s="118"/>
      <c r="T628" s="119"/>
      <c r="U628" s="119"/>
      <c r="V628" s="120"/>
      <c r="X628" s="30">
        <v>36</v>
      </c>
      <c r="Y628" s="118"/>
      <c r="Z628" s="119"/>
      <c r="AA628" s="119"/>
      <c r="AB628" s="120"/>
    </row>
    <row r="629" spans="1:28" s="83" customFormat="1">
      <c r="A629" s="30">
        <v>4</v>
      </c>
      <c r="B629" s="118"/>
      <c r="C629" s="119"/>
      <c r="D629" s="119"/>
      <c r="E629" s="120"/>
      <c r="L629" s="30">
        <v>15</v>
      </c>
      <c r="M629" s="118"/>
      <c r="N629" s="119"/>
      <c r="O629" s="119"/>
      <c r="P629" s="120"/>
      <c r="R629" s="30">
        <v>26</v>
      </c>
      <c r="S629" s="118"/>
      <c r="T629" s="119"/>
      <c r="U629" s="119"/>
      <c r="V629" s="120"/>
      <c r="X629" s="30">
        <v>37</v>
      </c>
      <c r="Y629" s="118"/>
      <c r="Z629" s="119"/>
      <c r="AA629" s="119"/>
      <c r="AB629" s="120"/>
    </row>
    <row r="630" spans="1:28" s="83" customFormat="1">
      <c r="A630" s="30">
        <v>5</v>
      </c>
      <c r="B630" s="118"/>
      <c r="C630" s="119"/>
      <c r="D630" s="119"/>
      <c r="E630" s="120"/>
      <c r="L630" s="30">
        <v>16</v>
      </c>
      <c r="M630" s="118"/>
      <c r="N630" s="119"/>
      <c r="O630" s="119"/>
      <c r="P630" s="120"/>
      <c r="R630" s="30">
        <v>27</v>
      </c>
      <c r="S630" s="118"/>
      <c r="T630" s="119"/>
      <c r="U630" s="119"/>
      <c r="V630" s="120"/>
      <c r="X630" s="30">
        <v>38</v>
      </c>
      <c r="Y630" s="118"/>
      <c r="Z630" s="119"/>
      <c r="AA630" s="119"/>
      <c r="AB630" s="120"/>
    </row>
    <row r="631" spans="1:28" s="83" customFormat="1">
      <c r="A631" s="30">
        <v>6</v>
      </c>
      <c r="B631" s="118"/>
      <c r="C631" s="119"/>
      <c r="D631" s="119"/>
      <c r="E631" s="120"/>
      <c r="L631" s="30">
        <v>17</v>
      </c>
      <c r="M631" s="118"/>
      <c r="N631" s="119"/>
      <c r="O631" s="119"/>
      <c r="P631" s="120"/>
      <c r="R631" s="30">
        <v>28</v>
      </c>
      <c r="S631" s="118"/>
      <c r="T631" s="119"/>
      <c r="U631" s="119"/>
      <c r="V631" s="120"/>
      <c r="X631" s="30">
        <v>39</v>
      </c>
      <c r="Y631" s="118"/>
      <c r="Z631" s="119"/>
      <c r="AA631" s="119"/>
      <c r="AB631" s="120"/>
    </row>
    <row r="632" spans="1:28" s="83" customFormat="1">
      <c r="A632" s="30">
        <v>7</v>
      </c>
      <c r="B632" s="118"/>
      <c r="C632" s="119"/>
      <c r="D632" s="119"/>
      <c r="E632" s="120"/>
      <c r="L632" s="30">
        <v>18</v>
      </c>
      <c r="M632" s="118"/>
      <c r="N632" s="119"/>
      <c r="O632" s="119"/>
      <c r="P632" s="120"/>
      <c r="R632" s="30">
        <v>29</v>
      </c>
      <c r="S632" s="118"/>
      <c r="T632" s="119"/>
      <c r="U632" s="119"/>
      <c r="V632" s="120"/>
      <c r="X632" s="30">
        <v>40</v>
      </c>
      <c r="Y632" s="118"/>
      <c r="Z632" s="119"/>
      <c r="AA632" s="119"/>
      <c r="AB632" s="120"/>
    </row>
    <row r="633" spans="1:28" s="83" customFormat="1">
      <c r="A633" s="30">
        <v>8</v>
      </c>
      <c r="B633" s="118"/>
      <c r="C633" s="119"/>
      <c r="D633" s="119"/>
      <c r="E633" s="120"/>
      <c r="L633" s="30">
        <v>19</v>
      </c>
      <c r="M633" s="118"/>
      <c r="N633" s="119"/>
      <c r="O633" s="119"/>
      <c r="P633" s="120"/>
      <c r="R633" s="30">
        <v>30</v>
      </c>
      <c r="S633" s="118"/>
      <c r="T633" s="119"/>
      <c r="U633" s="119"/>
      <c r="V633" s="120"/>
      <c r="X633" s="30">
        <v>41</v>
      </c>
      <c r="Y633" s="118"/>
      <c r="Z633" s="119"/>
      <c r="AA633" s="119"/>
      <c r="AB633" s="120"/>
    </row>
    <row r="634" spans="1:28" s="83" customFormat="1">
      <c r="A634" s="30">
        <v>9</v>
      </c>
      <c r="B634" s="118"/>
      <c r="C634" s="119"/>
      <c r="D634" s="119"/>
      <c r="E634" s="120"/>
      <c r="L634" s="30">
        <v>20</v>
      </c>
      <c r="M634" s="118"/>
      <c r="N634" s="119"/>
      <c r="O634" s="119"/>
      <c r="P634" s="120"/>
      <c r="R634" s="30">
        <v>31</v>
      </c>
      <c r="S634" s="118"/>
      <c r="T634" s="119"/>
      <c r="U634" s="119"/>
      <c r="V634" s="120"/>
      <c r="X634" s="30">
        <v>42</v>
      </c>
      <c r="Y634" s="118"/>
      <c r="Z634" s="119"/>
      <c r="AA634" s="119"/>
      <c r="AB634" s="120"/>
    </row>
    <row r="635" spans="1:28" s="83" customFormat="1">
      <c r="A635" s="30">
        <v>10</v>
      </c>
      <c r="B635" s="118"/>
      <c r="C635" s="119"/>
      <c r="D635" s="119"/>
      <c r="E635" s="120"/>
      <c r="L635" s="30">
        <v>21</v>
      </c>
      <c r="M635" s="118"/>
      <c r="N635" s="119"/>
      <c r="O635" s="119"/>
      <c r="P635" s="120"/>
      <c r="R635" s="30">
        <v>32</v>
      </c>
      <c r="S635" s="118"/>
      <c r="T635" s="119"/>
      <c r="U635" s="119"/>
      <c r="V635" s="120"/>
      <c r="X635" s="30">
        <v>43</v>
      </c>
      <c r="Y635" s="118"/>
      <c r="Z635" s="119"/>
      <c r="AA635" s="119"/>
      <c r="AB635" s="120"/>
    </row>
    <row r="636" spans="1:28" s="83" customFormat="1" ht="13.5" thickBot="1">
      <c r="A636" s="30">
        <v>11</v>
      </c>
      <c r="B636" s="118"/>
      <c r="C636" s="119"/>
      <c r="D636" s="119"/>
      <c r="E636" s="120"/>
      <c r="L636" s="30">
        <v>22</v>
      </c>
      <c r="M636" s="118"/>
      <c r="N636" s="119"/>
      <c r="O636" s="119"/>
      <c r="P636" s="120"/>
      <c r="R636" s="30">
        <v>33</v>
      </c>
      <c r="S636" s="118"/>
      <c r="T636" s="119"/>
      <c r="U636" s="119"/>
      <c r="V636" s="120"/>
      <c r="X636" s="31"/>
      <c r="Y636" s="33" t="s">
        <v>3</v>
      </c>
      <c r="Z636" s="34"/>
      <c r="AA636" s="34"/>
      <c r="AB636" s="138">
        <f>SUM(E626:E636)+SUM(P626:P636)+SUM(AB626:AB635)+SUM(V626:V636)</f>
        <v>0</v>
      </c>
    </row>
    <row r="637" spans="1:28" s="83" customFormat="1">
      <c r="B637" s="88"/>
      <c r="C637" s="89"/>
      <c r="D637" s="89"/>
      <c r="E637" s="84"/>
      <c r="M637" s="88"/>
      <c r="N637" s="89"/>
      <c r="O637" s="89"/>
      <c r="P637" s="84"/>
      <c r="S637" s="88"/>
      <c r="T637" s="89"/>
      <c r="U637" s="89"/>
      <c r="V637" s="84"/>
      <c r="Y637" s="88"/>
      <c r="Z637" s="89"/>
      <c r="AA637" s="89"/>
      <c r="AB637" s="84"/>
    </row>
    <row r="638" spans="1:28" s="83" customFormat="1">
      <c r="B638" s="88"/>
      <c r="C638" s="89"/>
      <c r="D638" s="89"/>
      <c r="E638" s="84"/>
      <c r="M638" s="88"/>
      <c r="N638" s="89"/>
      <c r="O638" s="89"/>
      <c r="P638" s="84"/>
      <c r="S638" s="88"/>
      <c r="T638" s="89"/>
      <c r="U638" s="89"/>
      <c r="V638" s="84"/>
      <c r="Y638" s="88"/>
      <c r="Z638" s="89"/>
      <c r="AA638" s="89"/>
      <c r="AB638" s="84"/>
    </row>
    <row r="639" spans="1:28" s="83" customFormat="1">
      <c r="B639" s="88"/>
      <c r="C639" s="89"/>
      <c r="D639" s="89"/>
      <c r="E639" s="84"/>
      <c r="M639" s="88"/>
      <c r="N639" s="89"/>
      <c r="O639" s="89"/>
      <c r="P639" s="84"/>
      <c r="S639" s="88"/>
      <c r="T639" s="89"/>
      <c r="U639" s="89"/>
      <c r="V639" s="84"/>
      <c r="Y639" s="88"/>
      <c r="Z639" s="89"/>
      <c r="AA639" s="89"/>
      <c r="AB639" s="84"/>
    </row>
    <row r="640" spans="1:28" s="83" customFormat="1">
      <c r="B640" s="88"/>
      <c r="C640" s="89"/>
      <c r="D640" s="89"/>
      <c r="E640" s="84"/>
      <c r="M640" s="88"/>
      <c r="N640" s="89"/>
      <c r="O640" s="89"/>
      <c r="P640" s="84"/>
      <c r="S640" s="88"/>
      <c r="T640" s="89"/>
      <c r="U640" s="89"/>
      <c r="V640" s="84"/>
      <c r="Y640" s="88"/>
      <c r="Z640" s="89"/>
      <c r="AA640" s="89"/>
      <c r="AB640" s="84"/>
    </row>
    <row r="641" spans="1:28" s="83" customFormat="1">
      <c r="B641" s="88"/>
      <c r="C641" s="89"/>
      <c r="D641" s="89"/>
      <c r="E641" s="84"/>
      <c r="M641" s="88"/>
      <c r="N641" s="89"/>
      <c r="O641" s="89"/>
      <c r="P641" s="84"/>
      <c r="S641" s="88"/>
      <c r="T641" s="89"/>
      <c r="U641" s="89"/>
      <c r="V641" s="84"/>
      <c r="Y641" s="88"/>
      <c r="Z641" s="89"/>
      <c r="AA641" s="89"/>
      <c r="AB641" s="84"/>
    </row>
    <row r="642" spans="1:28" s="83" customFormat="1">
      <c r="B642" s="88"/>
      <c r="C642" s="89"/>
      <c r="D642" s="89"/>
      <c r="E642" s="84"/>
      <c r="M642" s="88"/>
      <c r="N642" s="89"/>
      <c r="O642" s="89"/>
      <c r="P642" s="84"/>
      <c r="S642" s="88"/>
      <c r="T642" s="89"/>
      <c r="U642" s="89"/>
      <c r="V642" s="84"/>
      <c r="Y642" s="88"/>
      <c r="Z642" s="89"/>
      <c r="AA642" s="89"/>
    </row>
    <row r="643" spans="1:28" s="83" customFormat="1" ht="13.5" thickBot="1">
      <c r="B643" s="88"/>
      <c r="C643" s="89"/>
      <c r="D643" s="89"/>
      <c r="E643" s="84"/>
      <c r="M643" s="88"/>
      <c r="N643" s="89"/>
      <c r="O643" s="89"/>
      <c r="P643" s="84"/>
      <c r="S643" s="88"/>
      <c r="T643" s="89"/>
      <c r="U643" s="89"/>
      <c r="V643" s="84"/>
      <c r="Y643" s="88"/>
      <c r="Z643" s="89"/>
      <c r="AA643" s="89"/>
      <c r="AB643" s="84"/>
    </row>
    <row r="644" spans="1:28" s="83" customFormat="1" ht="12.75" customHeight="1">
      <c r="A644" s="24">
        <v>30</v>
      </c>
      <c r="B644" s="25"/>
      <c r="C644" s="514" t="s">
        <v>138</v>
      </c>
      <c r="D644" s="514" t="s">
        <v>27</v>
      </c>
      <c r="E644" s="516" t="s">
        <v>13</v>
      </c>
      <c r="L644" s="24">
        <v>30</v>
      </c>
      <c r="M644" s="25"/>
      <c r="N644" s="514" t="s">
        <v>138</v>
      </c>
      <c r="O644" s="514" t="s">
        <v>27</v>
      </c>
      <c r="P644" s="516" t="s">
        <v>13</v>
      </c>
      <c r="R644" s="24">
        <v>30</v>
      </c>
      <c r="S644" s="25"/>
      <c r="T644" s="514" t="s">
        <v>138</v>
      </c>
      <c r="U644" s="514" t="s">
        <v>27</v>
      </c>
      <c r="V644" s="516" t="s">
        <v>13</v>
      </c>
      <c r="X644" s="24">
        <v>30</v>
      </c>
      <c r="Y644" s="25"/>
      <c r="Z644" s="514" t="s">
        <v>138</v>
      </c>
      <c r="AA644" s="514" t="s">
        <v>27</v>
      </c>
      <c r="AB644" s="516" t="s">
        <v>13</v>
      </c>
    </row>
    <row r="645" spans="1:28" s="83" customFormat="1" ht="63.75">
      <c r="A645" s="26" t="s">
        <v>7</v>
      </c>
      <c r="B645" s="50" t="str">
        <f>+"מספר אסמכתא "&amp;B32&amp;"         חזרה לטבלה "</f>
        <v xml:space="preserve">מספר אסמכתא          חזרה לטבלה </v>
      </c>
      <c r="C645" s="515"/>
      <c r="D645" s="515"/>
      <c r="E645" s="517"/>
      <c r="L645" s="26" t="s">
        <v>19</v>
      </c>
      <c r="M645" s="50" t="str">
        <f>+"מספר אסמכתא "&amp;B32&amp;"         חזרה לטבלה "</f>
        <v xml:space="preserve">מספר אסמכתא          חזרה לטבלה </v>
      </c>
      <c r="N645" s="515"/>
      <c r="O645" s="515"/>
      <c r="P645" s="517"/>
      <c r="R645" s="26" t="s">
        <v>19</v>
      </c>
      <c r="S645" s="50" t="str">
        <f>+"מספר אסמכתא "&amp;B32&amp;"         חזרה לטבלה "</f>
        <v xml:space="preserve">מספר אסמכתא          חזרה לטבלה </v>
      </c>
      <c r="T645" s="515"/>
      <c r="U645" s="515"/>
      <c r="V645" s="517"/>
      <c r="X645" s="26" t="s">
        <v>19</v>
      </c>
      <c r="Y645" s="50" t="str">
        <f>+"מספר אסמכתא "&amp;B32&amp;"         חזרה לטבלה "</f>
        <v xml:space="preserve">מספר אסמכתא          חזרה לטבלה </v>
      </c>
      <c r="Z645" s="515"/>
      <c r="AA645" s="515"/>
      <c r="AB645" s="517"/>
    </row>
    <row r="646" spans="1:28" s="83" customFormat="1">
      <c r="A646" s="30">
        <v>1</v>
      </c>
      <c r="B646" s="118"/>
      <c r="C646" s="119"/>
      <c r="D646" s="119"/>
      <c r="E646" s="120"/>
      <c r="L646" s="30">
        <v>12</v>
      </c>
      <c r="M646" s="118"/>
      <c r="N646" s="119"/>
      <c r="O646" s="119"/>
      <c r="P646" s="120"/>
      <c r="R646" s="30">
        <v>23</v>
      </c>
      <c r="S646" s="118"/>
      <c r="T646" s="119"/>
      <c r="U646" s="119"/>
      <c r="V646" s="120"/>
      <c r="X646" s="30">
        <v>34</v>
      </c>
      <c r="Y646" s="118"/>
      <c r="Z646" s="119"/>
      <c r="AA646" s="119"/>
      <c r="AB646" s="120"/>
    </row>
    <row r="647" spans="1:28" s="83" customFormat="1">
      <c r="A647" s="30">
        <v>2</v>
      </c>
      <c r="B647" s="118"/>
      <c r="C647" s="119"/>
      <c r="D647" s="119"/>
      <c r="E647" s="120"/>
      <c r="L647" s="30">
        <v>13</v>
      </c>
      <c r="M647" s="118"/>
      <c r="N647" s="119"/>
      <c r="O647" s="119"/>
      <c r="P647" s="120"/>
      <c r="R647" s="30">
        <v>24</v>
      </c>
      <c r="S647" s="118"/>
      <c r="T647" s="119"/>
      <c r="U647" s="119"/>
      <c r="V647" s="120"/>
      <c r="X647" s="30">
        <v>35</v>
      </c>
      <c r="Y647" s="118"/>
      <c r="Z647" s="119"/>
      <c r="AA647" s="119"/>
      <c r="AB647" s="120"/>
    </row>
    <row r="648" spans="1:28" s="83" customFormat="1">
      <c r="A648" s="30">
        <v>3</v>
      </c>
      <c r="B648" s="118"/>
      <c r="C648" s="119"/>
      <c r="D648" s="119"/>
      <c r="E648" s="120"/>
      <c r="L648" s="30">
        <v>14</v>
      </c>
      <c r="M648" s="118"/>
      <c r="N648" s="119"/>
      <c r="O648" s="119"/>
      <c r="P648" s="120"/>
      <c r="R648" s="30">
        <v>25</v>
      </c>
      <c r="S648" s="118"/>
      <c r="T648" s="119"/>
      <c r="U648" s="119"/>
      <c r="V648" s="120"/>
      <c r="X648" s="30">
        <v>36</v>
      </c>
      <c r="Y648" s="118"/>
      <c r="Z648" s="119"/>
      <c r="AA648" s="119"/>
      <c r="AB648" s="120"/>
    </row>
    <row r="649" spans="1:28" s="83" customFormat="1">
      <c r="A649" s="30">
        <v>4</v>
      </c>
      <c r="B649" s="118"/>
      <c r="C649" s="119"/>
      <c r="D649" s="119"/>
      <c r="E649" s="120"/>
      <c r="L649" s="30">
        <v>15</v>
      </c>
      <c r="M649" s="118"/>
      <c r="N649" s="119"/>
      <c r="O649" s="119"/>
      <c r="P649" s="120"/>
      <c r="R649" s="30">
        <v>26</v>
      </c>
      <c r="S649" s="118"/>
      <c r="T649" s="119"/>
      <c r="U649" s="119"/>
      <c r="V649" s="120"/>
      <c r="X649" s="30">
        <v>37</v>
      </c>
      <c r="Y649" s="118"/>
      <c r="Z649" s="119"/>
      <c r="AA649" s="119"/>
      <c r="AB649" s="120"/>
    </row>
    <row r="650" spans="1:28" s="83" customFormat="1">
      <c r="A650" s="30">
        <v>5</v>
      </c>
      <c r="B650" s="118"/>
      <c r="C650" s="119"/>
      <c r="D650" s="119"/>
      <c r="E650" s="120"/>
      <c r="L650" s="30">
        <v>16</v>
      </c>
      <c r="M650" s="118"/>
      <c r="N650" s="119"/>
      <c r="O650" s="119"/>
      <c r="P650" s="120"/>
      <c r="R650" s="30">
        <v>27</v>
      </c>
      <c r="S650" s="118"/>
      <c r="T650" s="119"/>
      <c r="U650" s="119"/>
      <c r="V650" s="120"/>
      <c r="X650" s="30">
        <v>38</v>
      </c>
      <c r="Y650" s="118"/>
      <c r="Z650" s="119"/>
      <c r="AA650" s="119"/>
      <c r="AB650" s="120"/>
    </row>
    <row r="651" spans="1:28" s="83" customFormat="1">
      <c r="A651" s="30">
        <v>6</v>
      </c>
      <c r="B651" s="118"/>
      <c r="C651" s="119"/>
      <c r="D651" s="119"/>
      <c r="E651" s="120"/>
      <c r="L651" s="30">
        <v>17</v>
      </c>
      <c r="M651" s="118"/>
      <c r="N651" s="119"/>
      <c r="O651" s="119"/>
      <c r="P651" s="120"/>
      <c r="R651" s="30">
        <v>28</v>
      </c>
      <c r="S651" s="118"/>
      <c r="T651" s="119"/>
      <c r="U651" s="119"/>
      <c r="V651" s="120"/>
      <c r="X651" s="30">
        <v>39</v>
      </c>
      <c r="Y651" s="118"/>
      <c r="Z651" s="119"/>
      <c r="AA651" s="119"/>
      <c r="AB651" s="120"/>
    </row>
    <row r="652" spans="1:28" s="83" customFormat="1">
      <c r="A652" s="30">
        <v>7</v>
      </c>
      <c r="B652" s="118"/>
      <c r="C652" s="119"/>
      <c r="D652" s="119"/>
      <c r="E652" s="120"/>
      <c r="L652" s="30">
        <v>18</v>
      </c>
      <c r="M652" s="118"/>
      <c r="N652" s="119"/>
      <c r="O652" s="119"/>
      <c r="P652" s="120"/>
      <c r="R652" s="30">
        <v>29</v>
      </c>
      <c r="S652" s="118"/>
      <c r="T652" s="119"/>
      <c r="U652" s="119"/>
      <c r="V652" s="120"/>
      <c r="X652" s="30">
        <v>40</v>
      </c>
      <c r="Y652" s="118"/>
      <c r="Z652" s="119"/>
      <c r="AA652" s="119"/>
      <c r="AB652" s="120"/>
    </row>
    <row r="653" spans="1:28" s="83" customFormat="1">
      <c r="A653" s="30">
        <v>8</v>
      </c>
      <c r="B653" s="118"/>
      <c r="C653" s="119"/>
      <c r="D653" s="119"/>
      <c r="E653" s="120"/>
      <c r="L653" s="30">
        <v>19</v>
      </c>
      <c r="M653" s="118"/>
      <c r="N653" s="119"/>
      <c r="O653" s="119"/>
      <c r="P653" s="120"/>
      <c r="R653" s="30">
        <v>30</v>
      </c>
      <c r="S653" s="118"/>
      <c r="T653" s="119"/>
      <c r="U653" s="119"/>
      <c r="V653" s="120"/>
      <c r="X653" s="30">
        <v>41</v>
      </c>
      <c r="Y653" s="118"/>
      <c r="Z653" s="119"/>
      <c r="AA653" s="119"/>
      <c r="AB653" s="120"/>
    </row>
    <row r="654" spans="1:28" s="83" customFormat="1">
      <c r="A654" s="30">
        <v>9</v>
      </c>
      <c r="B654" s="118"/>
      <c r="C654" s="119"/>
      <c r="D654" s="119"/>
      <c r="E654" s="120"/>
      <c r="L654" s="30">
        <v>20</v>
      </c>
      <c r="M654" s="118"/>
      <c r="N654" s="119"/>
      <c r="O654" s="119"/>
      <c r="P654" s="120"/>
      <c r="R654" s="30">
        <v>31</v>
      </c>
      <c r="S654" s="118"/>
      <c r="T654" s="119"/>
      <c r="U654" s="119"/>
      <c r="V654" s="120"/>
      <c r="X654" s="30">
        <v>42</v>
      </c>
      <c r="Y654" s="118"/>
      <c r="Z654" s="119"/>
      <c r="AA654" s="119"/>
      <c r="AB654" s="120"/>
    </row>
    <row r="655" spans="1:28" s="83" customFormat="1">
      <c r="A655" s="30">
        <v>10</v>
      </c>
      <c r="B655" s="118"/>
      <c r="C655" s="119"/>
      <c r="D655" s="119"/>
      <c r="E655" s="120"/>
      <c r="L655" s="30">
        <v>21</v>
      </c>
      <c r="M655" s="118"/>
      <c r="N655" s="119"/>
      <c r="O655" s="119"/>
      <c r="P655" s="120"/>
      <c r="R655" s="30">
        <v>32</v>
      </c>
      <c r="S655" s="118"/>
      <c r="T655" s="119"/>
      <c r="U655" s="119"/>
      <c r="V655" s="120"/>
      <c r="X655" s="30">
        <v>43</v>
      </c>
      <c r="Y655" s="118"/>
      <c r="Z655" s="119"/>
      <c r="AA655" s="119"/>
      <c r="AB655" s="120"/>
    </row>
    <row r="656" spans="1:28" s="83" customFormat="1" ht="13.5" thickBot="1">
      <c r="A656" s="30">
        <v>11</v>
      </c>
      <c r="B656" s="118"/>
      <c r="C656" s="119"/>
      <c r="D656" s="119"/>
      <c r="E656" s="120"/>
      <c r="L656" s="30">
        <v>22</v>
      </c>
      <c r="M656" s="118"/>
      <c r="N656" s="119"/>
      <c r="O656" s="119"/>
      <c r="P656" s="120"/>
      <c r="R656" s="30">
        <v>33</v>
      </c>
      <c r="S656" s="118"/>
      <c r="T656" s="119"/>
      <c r="U656" s="119"/>
      <c r="V656" s="120"/>
      <c r="X656" s="31"/>
      <c r="Y656" s="33" t="s">
        <v>3</v>
      </c>
      <c r="Z656" s="34"/>
      <c r="AA656" s="34"/>
      <c r="AB656" s="138">
        <f>SUM(E646:E656)+SUM(P646:P656)+SUM(AB646:AB655)+SUM(V646:V656)</f>
        <v>0</v>
      </c>
    </row>
    <row r="657" spans="1:28" s="83" customFormat="1">
      <c r="B657" s="88"/>
      <c r="C657" s="89"/>
      <c r="D657" s="89"/>
      <c r="E657" s="84"/>
      <c r="M657" s="88"/>
      <c r="N657" s="89"/>
      <c r="O657" s="89"/>
      <c r="P657" s="84"/>
      <c r="S657" s="88"/>
      <c r="T657" s="89"/>
      <c r="U657" s="89"/>
      <c r="V657" s="84"/>
      <c r="Y657" s="88"/>
      <c r="Z657" s="89"/>
      <c r="AA657" s="89"/>
      <c r="AB657" s="84"/>
    </row>
    <row r="658" spans="1:28" s="83" customFormat="1">
      <c r="B658" s="88"/>
      <c r="C658" s="89"/>
      <c r="D658" s="89"/>
      <c r="E658" s="84"/>
      <c r="M658" s="88"/>
      <c r="N658" s="89"/>
      <c r="O658" s="89"/>
      <c r="P658" s="84"/>
      <c r="S658" s="88"/>
      <c r="T658" s="89"/>
      <c r="U658" s="89"/>
      <c r="V658" s="84"/>
      <c r="Y658" s="88"/>
      <c r="Z658" s="89"/>
      <c r="AA658" s="89"/>
      <c r="AB658" s="84"/>
    </row>
    <row r="659" spans="1:28" s="83" customFormat="1">
      <c r="B659" s="88"/>
      <c r="C659" s="89"/>
      <c r="D659" s="89"/>
      <c r="E659" s="84"/>
      <c r="M659" s="88"/>
      <c r="N659" s="89"/>
      <c r="O659" s="89"/>
      <c r="P659" s="84"/>
      <c r="S659" s="88"/>
      <c r="T659" s="89"/>
      <c r="U659" s="89"/>
      <c r="V659" s="84"/>
      <c r="Y659" s="88"/>
      <c r="Z659" s="89"/>
      <c r="AA659" s="89"/>
      <c r="AB659" s="84"/>
    </row>
    <row r="660" spans="1:28" s="83" customFormat="1">
      <c r="B660" s="88"/>
      <c r="C660" s="89"/>
      <c r="D660" s="89"/>
      <c r="E660" s="84"/>
      <c r="M660" s="88"/>
      <c r="N660" s="89"/>
      <c r="O660" s="89"/>
      <c r="P660" s="84"/>
      <c r="S660" s="88"/>
      <c r="T660" s="89"/>
      <c r="U660" s="89"/>
      <c r="V660" s="84"/>
      <c r="Y660" s="88"/>
      <c r="Z660" s="89"/>
      <c r="AA660" s="89"/>
      <c r="AB660" s="84"/>
    </row>
    <row r="661" spans="1:28" s="83" customFormat="1">
      <c r="B661" s="88"/>
      <c r="C661" s="89"/>
      <c r="D661" s="89"/>
      <c r="E661" s="84"/>
      <c r="M661" s="88"/>
      <c r="N661" s="89"/>
      <c r="O661" s="89"/>
      <c r="P661" s="84"/>
      <c r="S661" s="88"/>
      <c r="T661" s="89"/>
      <c r="U661" s="89"/>
      <c r="V661" s="84"/>
      <c r="Y661" s="88"/>
      <c r="Z661" s="89"/>
      <c r="AA661" s="89"/>
      <c r="AB661" s="84"/>
    </row>
    <row r="662" spans="1:28" s="83" customFormat="1">
      <c r="B662" s="88"/>
      <c r="C662" s="89"/>
      <c r="D662" s="89"/>
      <c r="E662" s="84"/>
      <c r="M662" s="88"/>
      <c r="N662" s="89"/>
      <c r="O662" s="89"/>
      <c r="P662" s="84"/>
      <c r="S662" s="88"/>
      <c r="T662" s="89"/>
      <c r="U662" s="89"/>
      <c r="V662" s="84"/>
      <c r="Y662" s="88"/>
      <c r="Z662" s="89"/>
      <c r="AA662" s="89"/>
      <c r="AB662" s="84"/>
    </row>
    <row r="663" spans="1:28" s="83" customFormat="1" ht="13.5" thickBot="1">
      <c r="B663" s="88"/>
      <c r="C663" s="89"/>
      <c r="D663" s="89"/>
      <c r="E663" s="84"/>
      <c r="M663" s="88"/>
      <c r="N663" s="89"/>
      <c r="O663" s="89"/>
      <c r="P663" s="84"/>
      <c r="S663" s="88"/>
      <c r="T663" s="89"/>
      <c r="U663" s="89"/>
      <c r="V663" s="84"/>
      <c r="Y663" s="88"/>
      <c r="Z663" s="89"/>
      <c r="AA663" s="89"/>
      <c r="AB663" s="84"/>
    </row>
    <row r="664" spans="1:28" s="83" customFormat="1" ht="12.75" customHeight="1">
      <c r="A664" s="24">
        <v>31</v>
      </c>
      <c r="B664" s="25"/>
      <c r="C664" s="514" t="s">
        <v>138</v>
      </c>
      <c r="D664" s="514" t="s">
        <v>27</v>
      </c>
      <c r="E664" s="516" t="s">
        <v>13</v>
      </c>
      <c r="L664" s="24">
        <v>31</v>
      </c>
      <c r="M664" s="25"/>
      <c r="N664" s="514" t="s">
        <v>138</v>
      </c>
      <c r="O664" s="514" t="s">
        <v>27</v>
      </c>
      <c r="P664" s="516" t="s">
        <v>13</v>
      </c>
      <c r="R664" s="24">
        <v>31</v>
      </c>
      <c r="S664" s="25"/>
      <c r="T664" s="514" t="s">
        <v>138</v>
      </c>
      <c r="U664" s="514" t="s">
        <v>27</v>
      </c>
      <c r="V664" s="516" t="s">
        <v>13</v>
      </c>
      <c r="X664" s="24">
        <v>31</v>
      </c>
      <c r="Y664" s="25"/>
      <c r="Z664" s="514" t="s">
        <v>138</v>
      </c>
      <c r="AA664" s="514" t="s">
        <v>27</v>
      </c>
      <c r="AB664" s="516" t="s">
        <v>13</v>
      </c>
    </row>
    <row r="665" spans="1:28" s="83" customFormat="1" ht="63.75">
      <c r="A665" s="26" t="s">
        <v>7</v>
      </c>
      <c r="B665" s="50" t="str">
        <f>+"מספר אסמכתא "&amp;B33&amp;"         חזרה לטבלה "</f>
        <v xml:space="preserve">מספר אסמכתא          חזרה לטבלה </v>
      </c>
      <c r="C665" s="515"/>
      <c r="D665" s="515"/>
      <c r="E665" s="517"/>
      <c r="L665" s="26" t="s">
        <v>19</v>
      </c>
      <c r="M665" s="50" t="str">
        <f>+"מספר אסמכתא "&amp;B33&amp;"         חזרה לטבלה "</f>
        <v xml:space="preserve">מספר אסמכתא          חזרה לטבלה </v>
      </c>
      <c r="N665" s="515"/>
      <c r="O665" s="515"/>
      <c r="P665" s="517"/>
      <c r="R665" s="26" t="s">
        <v>19</v>
      </c>
      <c r="S665" s="50" t="str">
        <f>+"מספר אסמכתא "&amp;B33&amp;"         חזרה לטבלה "</f>
        <v xml:space="preserve">מספר אסמכתא          חזרה לטבלה </v>
      </c>
      <c r="T665" s="515"/>
      <c r="U665" s="515"/>
      <c r="V665" s="517"/>
      <c r="X665" s="26" t="s">
        <v>19</v>
      </c>
      <c r="Y665" s="50" t="str">
        <f>+"מספר אסמכתא "&amp;B33&amp;"         חזרה לטבלה "</f>
        <v xml:space="preserve">מספר אסמכתא          חזרה לטבלה </v>
      </c>
      <c r="Z665" s="515"/>
      <c r="AA665" s="515"/>
      <c r="AB665" s="517"/>
    </row>
    <row r="666" spans="1:28" s="83" customFormat="1">
      <c r="A666" s="30">
        <v>1</v>
      </c>
      <c r="B666" s="118"/>
      <c r="C666" s="119"/>
      <c r="D666" s="119"/>
      <c r="E666" s="120"/>
      <c r="L666" s="30">
        <v>12</v>
      </c>
      <c r="M666" s="118"/>
      <c r="N666" s="119"/>
      <c r="O666" s="119"/>
      <c r="P666" s="120"/>
      <c r="R666" s="30">
        <v>23</v>
      </c>
      <c r="S666" s="118"/>
      <c r="T666" s="119"/>
      <c r="U666" s="119"/>
      <c r="V666" s="120"/>
      <c r="X666" s="30">
        <v>34</v>
      </c>
      <c r="Y666" s="118"/>
      <c r="Z666" s="119"/>
      <c r="AA666" s="119"/>
      <c r="AB666" s="120"/>
    </row>
    <row r="667" spans="1:28" s="83" customFormat="1">
      <c r="A667" s="30">
        <v>2</v>
      </c>
      <c r="B667" s="118"/>
      <c r="C667" s="119"/>
      <c r="D667" s="119"/>
      <c r="E667" s="120"/>
      <c r="L667" s="30">
        <v>13</v>
      </c>
      <c r="M667" s="118"/>
      <c r="N667" s="119"/>
      <c r="O667" s="119"/>
      <c r="P667" s="120"/>
      <c r="R667" s="30">
        <v>24</v>
      </c>
      <c r="S667" s="118"/>
      <c r="T667" s="119"/>
      <c r="U667" s="119"/>
      <c r="V667" s="120"/>
      <c r="X667" s="30">
        <v>35</v>
      </c>
      <c r="Y667" s="118"/>
      <c r="Z667" s="119"/>
      <c r="AA667" s="119"/>
      <c r="AB667" s="120"/>
    </row>
    <row r="668" spans="1:28" s="83" customFormat="1">
      <c r="A668" s="30">
        <v>3</v>
      </c>
      <c r="B668" s="118"/>
      <c r="C668" s="119"/>
      <c r="D668" s="119"/>
      <c r="E668" s="120"/>
      <c r="L668" s="30">
        <v>14</v>
      </c>
      <c r="M668" s="118"/>
      <c r="N668" s="119"/>
      <c r="O668" s="119"/>
      <c r="P668" s="120"/>
      <c r="R668" s="30">
        <v>25</v>
      </c>
      <c r="S668" s="118"/>
      <c r="T668" s="119"/>
      <c r="U668" s="119"/>
      <c r="V668" s="120"/>
      <c r="X668" s="30">
        <v>36</v>
      </c>
      <c r="Y668" s="118"/>
      <c r="Z668" s="119"/>
      <c r="AA668" s="119"/>
      <c r="AB668" s="120"/>
    </row>
    <row r="669" spans="1:28" s="83" customFormat="1">
      <c r="A669" s="30">
        <v>4</v>
      </c>
      <c r="B669" s="118"/>
      <c r="C669" s="119"/>
      <c r="D669" s="119"/>
      <c r="E669" s="120"/>
      <c r="L669" s="30">
        <v>15</v>
      </c>
      <c r="M669" s="118"/>
      <c r="N669" s="119"/>
      <c r="O669" s="119"/>
      <c r="P669" s="120"/>
      <c r="R669" s="30">
        <v>26</v>
      </c>
      <c r="S669" s="118"/>
      <c r="T669" s="119"/>
      <c r="U669" s="119"/>
      <c r="V669" s="120"/>
      <c r="X669" s="30">
        <v>37</v>
      </c>
      <c r="Y669" s="118"/>
      <c r="Z669" s="119"/>
      <c r="AA669" s="119"/>
      <c r="AB669" s="120"/>
    </row>
    <row r="670" spans="1:28" s="83" customFormat="1">
      <c r="A670" s="30">
        <v>5</v>
      </c>
      <c r="B670" s="118"/>
      <c r="C670" s="119"/>
      <c r="D670" s="119"/>
      <c r="E670" s="120"/>
      <c r="L670" s="30">
        <v>16</v>
      </c>
      <c r="M670" s="118"/>
      <c r="N670" s="119"/>
      <c r="O670" s="119"/>
      <c r="P670" s="120"/>
      <c r="R670" s="30">
        <v>27</v>
      </c>
      <c r="S670" s="118"/>
      <c r="T670" s="119"/>
      <c r="U670" s="119"/>
      <c r="V670" s="120"/>
      <c r="X670" s="30">
        <v>38</v>
      </c>
      <c r="Y670" s="118"/>
      <c r="Z670" s="119"/>
      <c r="AA670" s="119"/>
      <c r="AB670" s="120"/>
    </row>
    <row r="671" spans="1:28" s="83" customFormat="1">
      <c r="A671" s="30">
        <v>6</v>
      </c>
      <c r="B671" s="118"/>
      <c r="C671" s="119"/>
      <c r="D671" s="119"/>
      <c r="E671" s="120"/>
      <c r="L671" s="30">
        <v>17</v>
      </c>
      <c r="M671" s="118"/>
      <c r="N671" s="119"/>
      <c r="O671" s="119"/>
      <c r="P671" s="120"/>
      <c r="R671" s="30">
        <v>28</v>
      </c>
      <c r="S671" s="118"/>
      <c r="T671" s="119"/>
      <c r="U671" s="119"/>
      <c r="V671" s="120"/>
      <c r="X671" s="30">
        <v>39</v>
      </c>
      <c r="Y671" s="118"/>
      <c r="Z671" s="119"/>
      <c r="AA671" s="119"/>
      <c r="AB671" s="120"/>
    </row>
    <row r="672" spans="1:28" s="83" customFormat="1">
      <c r="A672" s="30">
        <v>7</v>
      </c>
      <c r="B672" s="118"/>
      <c r="C672" s="119"/>
      <c r="D672" s="119"/>
      <c r="E672" s="120"/>
      <c r="L672" s="30">
        <v>18</v>
      </c>
      <c r="M672" s="118"/>
      <c r="N672" s="119"/>
      <c r="O672" s="119"/>
      <c r="P672" s="120"/>
      <c r="R672" s="30">
        <v>29</v>
      </c>
      <c r="S672" s="118"/>
      <c r="T672" s="119"/>
      <c r="U672" s="119"/>
      <c r="V672" s="120"/>
      <c r="X672" s="30">
        <v>40</v>
      </c>
      <c r="Y672" s="118"/>
      <c r="Z672" s="119"/>
      <c r="AA672" s="119"/>
      <c r="AB672" s="120"/>
    </row>
    <row r="673" spans="1:28" s="83" customFormat="1">
      <c r="A673" s="30">
        <v>8</v>
      </c>
      <c r="B673" s="118"/>
      <c r="C673" s="119"/>
      <c r="D673" s="119"/>
      <c r="E673" s="120"/>
      <c r="L673" s="30">
        <v>19</v>
      </c>
      <c r="M673" s="118"/>
      <c r="N673" s="119"/>
      <c r="O673" s="119"/>
      <c r="P673" s="120"/>
      <c r="R673" s="30">
        <v>30</v>
      </c>
      <c r="S673" s="118"/>
      <c r="T673" s="119"/>
      <c r="U673" s="119"/>
      <c r="V673" s="120"/>
      <c r="X673" s="30">
        <v>41</v>
      </c>
      <c r="Y673" s="118"/>
      <c r="Z673" s="119"/>
      <c r="AA673" s="119"/>
      <c r="AB673" s="120"/>
    </row>
    <row r="674" spans="1:28" s="83" customFormat="1">
      <c r="A674" s="30">
        <v>9</v>
      </c>
      <c r="B674" s="118"/>
      <c r="C674" s="119"/>
      <c r="D674" s="119"/>
      <c r="E674" s="120"/>
      <c r="L674" s="30">
        <v>20</v>
      </c>
      <c r="M674" s="118"/>
      <c r="N674" s="119"/>
      <c r="O674" s="119"/>
      <c r="P674" s="120"/>
      <c r="R674" s="30">
        <v>31</v>
      </c>
      <c r="S674" s="118"/>
      <c r="T674" s="119"/>
      <c r="U674" s="119"/>
      <c r="V674" s="120"/>
      <c r="X674" s="30">
        <v>42</v>
      </c>
      <c r="Y674" s="118"/>
      <c r="Z674" s="119"/>
      <c r="AA674" s="119"/>
      <c r="AB674" s="120"/>
    </row>
    <row r="675" spans="1:28" s="83" customFormat="1">
      <c r="A675" s="30">
        <v>10</v>
      </c>
      <c r="B675" s="118"/>
      <c r="C675" s="119"/>
      <c r="D675" s="119"/>
      <c r="E675" s="120"/>
      <c r="L675" s="30">
        <v>21</v>
      </c>
      <c r="M675" s="118"/>
      <c r="N675" s="119"/>
      <c r="O675" s="119"/>
      <c r="P675" s="120"/>
      <c r="R675" s="30">
        <v>32</v>
      </c>
      <c r="S675" s="118"/>
      <c r="T675" s="119"/>
      <c r="U675" s="119"/>
      <c r="V675" s="120"/>
      <c r="X675" s="30">
        <v>43</v>
      </c>
      <c r="Y675" s="118"/>
      <c r="Z675" s="119"/>
      <c r="AA675" s="119"/>
      <c r="AB675" s="120"/>
    </row>
    <row r="676" spans="1:28" s="83" customFormat="1" ht="13.5" thickBot="1">
      <c r="A676" s="30">
        <v>11</v>
      </c>
      <c r="B676" s="118"/>
      <c r="C676" s="119"/>
      <c r="D676" s="119"/>
      <c r="E676" s="120"/>
      <c r="L676" s="30">
        <v>22</v>
      </c>
      <c r="M676" s="118"/>
      <c r="N676" s="119"/>
      <c r="O676" s="119"/>
      <c r="P676" s="120"/>
      <c r="R676" s="30">
        <v>33</v>
      </c>
      <c r="S676" s="118"/>
      <c r="T676" s="119"/>
      <c r="U676" s="119"/>
      <c r="V676" s="120"/>
      <c r="X676" s="31"/>
      <c r="Y676" s="33" t="s">
        <v>3</v>
      </c>
      <c r="Z676" s="34"/>
      <c r="AA676" s="34"/>
      <c r="AB676" s="138">
        <f>SUM(E666:E676)+SUM(P666:P676)+SUM(AB666:AB675)+SUM(V666:V676)</f>
        <v>0</v>
      </c>
    </row>
    <row r="677" spans="1:28" s="83" customFormat="1">
      <c r="B677" s="88"/>
      <c r="C677" s="89"/>
      <c r="D677" s="89"/>
      <c r="E677" s="84"/>
      <c r="M677" s="88"/>
      <c r="N677" s="89"/>
      <c r="O677" s="89"/>
      <c r="P677" s="84"/>
      <c r="S677" s="88"/>
      <c r="T677" s="89"/>
      <c r="U677" s="89"/>
      <c r="V677" s="84"/>
      <c r="Y677" s="88"/>
      <c r="Z677" s="89"/>
      <c r="AA677" s="89"/>
      <c r="AB677" s="84"/>
    </row>
    <row r="678" spans="1:28" s="83" customFormat="1">
      <c r="B678" s="88"/>
      <c r="C678" s="89"/>
      <c r="D678" s="89"/>
      <c r="E678" s="84"/>
      <c r="M678" s="88"/>
      <c r="N678" s="89"/>
      <c r="O678" s="89"/>
      <c r="P678" s="84"/>
      <c r="S678" s="88"/>
      <c r="T678" s="89"/>
      <c r="U678" s="89"/>
      <c r="V678" s="84"/>
      <c r="Y678" s="88"/>
      <c r="Z678" s="89"/>
      <c r="AA678" s="89"/>
      <c r="AB678" s="84"/>
    </row>
    <row r="679" spans="1:28" s="83" customFormat="1">
      <c r="B679" s="88"/>
      <c r="C679" s="89"/>
      <c r="D679" s="89"/>
      <c r="E679" s="84"/>
      <c r="M679" s="88"/>
      <c r="N679" s="89"/>
      <c r="O679" s="89"/>
      <c r="P679" s="84"/>
      <c r="S679" s="88"/>
      <c r="T679" s="89"/>
      <c r="U679" s="89"/>
      <c r="V679" s="84"/>
      <c r="Y679" s="88"/>
      <c r="Z679" s="89"/>
      <c r="AA679" s="89"/>
      <c r="AB679" s="84"/>
    </row>
    <row r="680" spans="1:28" s="83" customFormat="1">
      <c r="B680" s="88"/>
      <c r="C680" s="89"/>
      <c r="D680" s="89"/>
      <c r="E680" s="84"/>
      <c r="M680" s="88"/>
      <c r="N680" s="89"/>
      <c r="O680" s="89"/>
      <c r="P680" s="84"/>
      <c r="S680" s="88"/>
      <c r="T680" s="89"/>
      <c r="U680" s="89"/>
      <c r="V680" s="84"/>
      <c r="Y680" s="88"/>
      <c r="Z680" s="89"/>
      <c r="AA680" s="89"/>
      <c r="AB680" s="84"/>
    </row>
    <row r="681" spans="1:28" s="83" customFormat="1">
      <c r="B681" s="88"/>
      <c r="C681" s="89"/>
      <c r="D681" s="89"/>
      <c r="E681" s="84"/>
      <c r="M681" s="88"/>
      <c r="N681" s="89"/>
      <c r="O681" s="89"/>
      <c r="P681" s="84"/>
      <c r="S681" s="88"/>
      <c r="T681" s="89"/>
      <c r="U681" s="89"/>
      <c r="V681" s="84"/>
      <c r="Y681" s="88"/>
      <c r="Z681" s="89"/>
      <c r="AA681" s="89"/>
      <c r="AB681" s="84"/>
    </row>
    <row r="682" spans="1:28" s="83" customFormat="1">
      <c r="B682" s="88"/>
      <c r="C682" s="89"/>
      <c r="D682" s="89"/>
      <c r="E682" s="84"/>
      <c r="M682" s="88"/>
      <c r="N682" s="89"/>
      <c r="O682" s="89"/>
      <c r="P682" s="84"/>
      <c r="S682" s="88"/>
      <c r="T682" s="89"/>
      <c r="U682" s="89"/>
      <c r="V682" s="84"/>
      <c r="Y682" s="88"/>
      <c r="Z682" s="89"/>
      <c r="AA682" s="89"/>
      <c r="AB682" s="84"/>
    </row>
    <row r="683" spans="1:28" s="83" customFormat="1" ht="13.5" thickBot="1">
      <c r="B683" s="88"/>
      <c r="C683" s="89"/>
      <c r="D683" s="89"/>
      <c r="E683" s="84"/>
      <c r="M683" s="88"/>
      <c r="N683" s="89"/>
      <c r="O683" s="89"/>
      <c r="P683" s="84"/>
      <c r="S683" s="88"/>
      <c r="T683" s="89"/>
      <c r="U683" s="89"/>
      <c r="V683" s="84"/>
      <c r="Y683" s="88"/>
      <c r="Z683" s="89"/>
      <c r="AA683" s="89"/>
      <c r="AB683" s="84"/>
    </row>
    <row r="684" spans="1:28" s="83" customFormat="1" ht="12.75" customHeight="1">
      <c r="A684" s="24">
        <v>32</v>
      </c>
      <c r="B684" s="25"/>
      <c r="C684" s="514" t="s">
        <v>138</v>
      </c>
      <c r="D684" s="514" t="s">
        <v>27</v>
      </c>
      <c r="E684" s="516" t="s">
        <v>13</v>
      </c>
      <c r="L684" s="24">
        <v>32</v>
      </c>
      <c r="M684" s="25"/>
      <c r="N684" s="514" t="s">
        <v>138</v>
      </c>
      <c r="O684" s="514" t="s">
        <v>27</v>
      </c>
      <c r="P684" s="516" t="s">
        <v>13</v>
      </c>
      <c r="R684" s="24">
        <v>32</v>
      </c>
      <c r="S684" s="25"/>
      <c r="T684" s="514" t="s">
        <v>138</v>
      </c>
      <c r="U684" s="514" t="s">
        <v>27</v>
      </c>
      <c r="V684" s="516" t="s">
        <v>13</v>
      </c>
      <c r="X684" s="24">
        <v>32</v>
      </c>
      <c r="Y684" s="25"/>
      <c r="Z684" s="514" t="s">
        <v>138</v>
      </c>
      <c r="AA684" s="514" t="s">
        <v>27</v>
      </c>
      <c r="AB684" s="516" t="s">
        <v>13</v>
      </c>
    </row>
    <row r="685" spans="1:28" s="83" customFormat="1" ht="63.75">
      <c r="A685" s="26" t="s">
        <v>7</v>
      </c>
      <c r="B685" s="50" t="str">
        <f>+"מספר אסמכתא "&amp;B34&amp;"         חזרה לטבלה "</f>
        <v xml:space="preserve">מספר אסמכתא          חזרה לטבלה </v>
      </c>
      <c r="C685" s="515"/>
      <c r="D685" s="515"/>
      <c r="E685" s="517"/>
      <c r="L685" s="26" t="s">
        <v>19</v>
      </c>
      <c r="M685" s="50" t="str">
        <f>+"מספר אסמכתא "&amp;B34&amp;"         חזרה לטבלה "</f>
        <v xml:space="preserve">מספר אסמכתא          חזרה לטבלה </v>
      </c>
      <c r="N685" s="515"/>
      <c r="O685" s="515"/>
      <c r="P685" s="517"/>
      <c r="R685" s="26" t="s">
        <v>19</v>
      </c>
      <c r="S685" s="50" t="str">
        <f>+"מספר אסמכתא "&amp;B34&amp;"         חזרה לטבלה "</f>
        <v xml:space="preserve">מספר אסמכתא          חזרה לטבלה </v>
      </c>
      <c r="T685" s="515"/>
      <c r="U685" s="515"/>
      <c r="V685" s="517"/>
      <c r="X685" s="26" t="s">
        <v>19</v>
      </c>
      <c r="Y685" s="50" t="str">
        <f>+"מספר אסמכתא "&amp;B34&amp;"         חזרה לטבלה "</f>
        <v xml:space="preserve">מספר אסמכתא          חזרה לטבלה </v>
      </c>
      <c r="Z685" s="515"/>
      <c r="AA685" s="515"/>
      <c r="AB685" s="517"/>
    </row>
    <row r="686" spans="1:28" s="83" customFormat="1">
      <c r="A686" s="30">
        <v>1</v>
      </c>
      <c r="B686" s="118"/>
      <c r="C686" s="119"/>
      <c r="D686" s="119"/>
      <c r="E686" s="120"/>
      <c r="L686" s="30">
        <v>12</v>
      </c>
      <c r="M686" s="118"/>
      <c r="N686" s="119"/>
      <c r="O686" s="119"/>
      <c r="P686" s="120"/>
      <c r="R686" s="30">
        <v>23</v>
      </c>
      <c r="S686" s="118"/>
      <c r="T686" s="119"/>
      <c r="U686" s="119"/>
      <c r="V686" s="120"/>
      <c r="X686" s="30">
        <v>34</v>
      </c>
      <c r="Y686" s="118"/>
      <c r="Z686" s="119"/>
      <c r="AA686" s="119"/>
      <c r="AB686" s="120"/>
    </row>
    <row r="687" spans="1:28" s="83" customFormat="1">
      <c r="A687" s="30">
        <v>2</v>
      </c>
      <c r="B687" s="118"/>
      <c r="C687" s="119"/>
      <c r="D687" s="119"/>
      <c r="E687" s="120"/>
      <c r="L687" s="30">
        <v>13</v>
      </c>
      <c r="M687" s="118"/>
      <c r="N687" s="119"/>
      <c r="O687" s="119"/>
      <c r="P687" s="120"/>
      <c r="R687" s="30">
        <v>24</v>
      </c>
      <c r="S687" s="118"/>
      <c r="T687" s="119"/>
      <c r="U687" s="119"/>
      <c r="V687" s="120"/>
      <c r="X687" s="30">
        <v>35</v>
      </c>
      <c r="Y687" s="118"/>
      <c r="Z687" s="119"/>
      <c r="AA687" s="119"/>
      <c r="AB687" s="120"/>
    </row>
    <row r="688" spans="1:28" s="83" customFormat="1">
      <c r="A688" s="30">
        <v>3</v>
      </c>
      <c r="B688" s="118"/>
      <c r="C688" s="119"/>
      <c r="D688" s="119"/>
      <c r="E688" s="120"/>
      <c r="L688" s="30">
        <v>14</v>
      </c>
      <c r="M688" s="118"/>
      <c r="N688" s="119"/>
      <c r="O688" s="119"/>
      <c r="P688" s="120"/>
      <c r="R688" s="30">
        <v>25</v>
      </c>
      <c r="S688" s="118"/>
      <c r="T688" s="119"/>
      <c r="U688" s="119"/>
      <c r="V688" s="120"/>
      <c r="X688" s="30">
        <v>36</v>
      </c>
      <c r="Y688" s="118"/>
      <c r="Z688" s="119"/>
      <c r="AA688" s="119"/>
      <c r="AB688" s="120"/>
    </row>
    <row r="689" spans="1:28" s="83" customFormat="1">
      <c r="A689" s="30">
        <v>4</v>
      </c>
      <c r="B689" s="118"/>
      <c r="C689" s="119"/>
      <c r="D689" s="119"/>
      <c r="E689" s="120"/>
      <c r="L689" s="30">
        <v>15</v>
      </c>
      <c r="M689" s="118"/>
      <c r="N689" s="119"/>
      <c r="O689" s="119"/>
      <c r="P689" s="120"/>
      <c r="R689" s="30">
        <v>26</v>
      </c>
      <c r="S689" s="118"/>
      <c r="T689" s="119"/>
      <c r="U689" s="119"/>
      <c r="V689" s="120"/>
      <c r="X689" s="30">
        <v>37</v>
      </c>
      <c r="Y689" s="118"/>
      <c r="Z689" s="119"/>
      <c r="AA689" s="119"/>
      <c r="AB689" s="120"/>
    </row>
    <row r="690" spans="1:28" s="83" customFormat="1">
      <c r="A690" s="30">
        <v>5</v>
      </c>
      <c r="B690" s="118"/>
      <c r="C690" s="119"/>
      <c r="D690" s="119"/>
      <c r="E690" s="120"/>
      <c r="L690" s="30">
        <v>16</v>
      </c>
      <c r="M690" s="118"/>
      <c r="N690" s="119"/>
      <c r="O690" s="119"/>
      <c r="P690" s="120"/>
      <c r="R690" s="30">
        <v>27</v>
      </c>
      <c r="S690" s="118"/>
      <c r="T690" s="119"/>
      <c r="U690" s="119"/>
      <c r="V690" s="120"/>
      <c r="X690" s="30">
        <v>38</v>
      </c>
      <c r="Y690" s="118"/>
      <c r="Z690" s="119"/>
      <c r="AA690" s="119"/>
      <c r="AB690" s="120"/>
    </row>
    <row r="691" spans="1:28" s="83" customFormat="1">
      <c r="A691" s="30">
        <v>6</v>
      </c>
      <c r="B691" s="118"/>
      <c r="C691" s="119"/>
      <c r="D691" s="119"/>
      <c r="E691" s="120"/>
      <c r="L691" s="30">
        <v>17</v>
      </c>
      <c r="M691" s="118"/>
      <c r="N691" s="119"/>
      <c r="O691" s="119"/>
      <c r="P691" s="120"/>
      <c r="R691" s="30">
        <v>28</v>
      </c>
      <c r="S691" s="118"/>
      <c r="T691" s="119"/>
      <c r="U691" s="119"/>
      <c r="V691" s="120"/>
      <c r="X691" s="30">
        <v>39</v>
      </c>
      <c r="Y691" s="118"/>
      <c r="Z691" s="119"/>
      <c r="AA691" s="119"/>
      <c r="AB691" s="120"/>
    </row>
    <row r="692" spans="1:28" s="83" customFormat="1">
      <c r="A692" s="30">
        <v>7</v>
      </c>
      <c r="B692" s="118"/>
      <c r="C692" s="119"/>
      <c r="D692" s="119"/>
      <c r="E692" s="120"/>
      <c r="L692" s="30">
        <v>18</v>
      </c>
      <c r="M692" s="118"/>
      <c r="N692" s="119"/>
      <c r="O692" s="119"/>
      <c r="P692" s="120"/>
      <c r="R692" s="30">
        <v>29</v>
      </c>
      <c r="S692" s="118"/>
      <c r="T692" s="119"/>
      <c r="U692" s="119"/>
      <c r="V692" s="120"/>
      <c r="X692" s="30">
        <v>40</v>
      </c>
      <c r="Y692" s="118"/>
      <c r="Z692" s="119"/>
      <c r="AA692" s="119"/>
      <c r="AB692" s="120"/>
    </row>
    <row r="693" spans="1:28" s="83" customFormat="1">
      <c r="A693" s="30">
        <v>8</v>
      </c>
      <c r="B693" s="118"/>
      <c r="C693" s="119"/>
      <c r="D693" s="119"/>
      <c r="E693" s="120"/>
      <c r="L693" s="30">
        <v>19</v>
      </c>
      <c r="M693" s="118"/>
      <c r="N693" s="119"/>
      <c r="O693" s="119"/>
      <c r="P693" s="120"/>
      <c r="R693" s="30">
        <v>30</v>
      </c>
      <c r="S693" s="118"/>
      <c r="T693" s="119"/>
      <c r="U693" s="119"/>
      <c r="V693" s="120"/>
      <c r="X693" s="30">
        <v>41</v>
      </c>
      <c r="Y693" s="118"/>
      <c r="Z693" s="119"/>
      <c r="AA693" s="119"/>
      <c r="AB693" s="120"/>
    </row>
    <row r="694" spans="1:28" s="83" customFormat="1">
      <c r="A694" s="30">
        <v>9</v>
      </c>
      <c r="B694" s="118"/>
      <c r="C694" s="119"/>
      <c r="D694" s="119"/>
      <c r="E694" s="120"/>
      <c r="L694" s="30">
        <v>20</v>
      </c>
      <c r="M694" s="118"/>
      <c r="N694" s="119"/>
      <c r="O694" s="119"/>
      <c r="P694" s="120"/>
      <c r="R694" s="30">
        <v>31</v>
      </c>
      <c r="S694" s="118"/>
      <c r="T694" s="119"/>
      <c r="U694" s="119"/>
      <c r="V694" s="120"/>
      <c r="X694" s="30">
        <v>42</v>
      </c>
      <c r="Y694" s="118"/>
      <c r="Z694" s="119"/>
      <c r="AA694" s="119"/>
      <c r="AB694" s="120"/>
    </row>
    <row r="695" spans="1:28" s="83" customFormat="1">
      <c r="A695" s="30">
        <v>10</v>
      </c>
      <c r="B695" s="118"/>
      <c r="C695" s="119"/>
      <c r="D695" s="119"/>
      <c r="E695" s="120"/>
      <c r="L695" s="30">
        <v>21</v>
      </c>
      <c r="M695" s="118"/>
      <c r="N695" s="119"/>
      <c r="O695" s="119"/>
      <c r="P695" s="120"/>
      <c r="R695" s="30">
        <v>32</v>
      </c>
      <c r="S695" s="118"/>
      <c r="T695" s="119"/>
      <c r="U695" s="119"/>
      <c r="V695" s="120"/>
      <c r="X695" s="30">
        <v>43</v>
      </c>
      <c r="Y695" s="118"/>
      <c r="Z695" s="119"/>
      <c r="AA695" s="119"/>
      <c r="AB695" s="120"/>
    </row>
    <row r="696" spans="1:28" s="83" customFormat="1" ht="13.5" thickBot="1">
      <c r="A696" s="30">
        <v>11</v>
      </c>
      <c r="B696" s="118"/>
      <c r="C696" s="119"/>
      <c r="D696" s="119"/>
      <c r="E696" s="120"/>
      <c r="L696" s="30">
        <v>22</v>
      </c>
      <c r="M696" s="118"/>
      <c r="N696" s="119"/>
      <c r="O696" s="119"/>
      <c r="P696" s="120"/>
      <c r="R696" s="30">
        <v>33</v>
      </c>
      <c r="S696" s="118"/>
      <c r="T696" s="119"/>
      <c r="U696" s="119"/>
      <c r="V696" s="120"/>
      <c r="X696" s="31"/>
      <c r="Y696" s="33" t="s">
        <v>3</v>
      </c>
      <c r="Z696" s="34"/>
      <c r="AA696" s="34"/>
      <c r="AB696" s="138">
        <f>SUM(E686:E696)+SUM(P686:P696)+SUM(AB686:AB695)+SUM(V686:V696)</f>
        <v>0</v>
      </c>
    </row>
    <row r="697" spans="1:28" s="83" customFormat="1">
      <c r="B697" s="88"/>
      <c r="C697" s="89"/>
      <c r="D697" s="89"/>
      <c r="E697" s="84"/>
      <c r="M697" s="88"/>
      <c r="N697" s="89"/>
      <c r="O697" s="89"/>
      <c r="P697" s="84"/>
      <c r="S697" s="88"/>
      <c r="T697" s="89"/>
      <c r="U697" s="89"/>
      <c r="V697" s="84"/>
      <c r="Y697" s="88"/>
      <c r="Z697" s="89"/>
      <c r="AA697" s="89"/>
      <c r="AB697" s="84"/>
    </row>
    <row r="698" spans="1:28" s="83" customFormat="1">
      <c r="B698" s="88"/>
      <c r="C698" s="89"/>
      <c r="D698" s="89"/>
      <c r="E698" s="84"/>
      <c r="M698" s="88"/>
      <c r="N698" s="89"/>
      <c r="O698" s="89"/>
      <c r="P698" s="84"/>
      <c r="S698" s="88"/>
      <c r="T698" s="89"/>
      <c r="U698" s="89"/>
      <c r="V698" s="84"/>
      <c r="Y698" s="88"/>
      <c r="Z698" s="89"/>
      <c r="AA698" s="89"/>
      <c r="AB698" s="84"/>
    </row>
    <row r="699" spans="1:28" s="83" customFormat="1">
      <c r="B699" s="88"/>
      <c r="C699" s="89"/>
      <c r="D699" s="89"/>
      <c r="E699" s="84"/>
      <c r="M699" s="88"/>
      <c r="N699" s="89"/>
      <c r="O699" s="89"/>
      <c r="P699" s="84"/>
      <c r="S699" s="88"/>
      <c r="T699" s="89"/>
      <c r="U699" s="89"/>
      <c r="V699" s="84"/>
      <c r="Y699" s="88"/>
      <c r="Z699" s="89"/>
      <c r="AA699" s="89"/>
      <c r="AB699" s="84"/>
    </row>
    <row r="700" spans="1:28" s="83" customFormat="1">
      <c r="B700" s="88"/>
      <c r="C700" s="89"/>
      <c r="D700" s="89"/>
      <c r="E700" s="84"/>
      <c r="M700" s="88"/>
      <c r="N700" s="89"/>
      <c r="O700" s="89"/>
      <c r="P700" s="84"/>
      <c r="S700" s="88"/>
      <c r="T700" s="89"/>
      <c r="U700" s="89"/>
      <c r="V700" s="84"/>
      <c r="Y700" s="88"/>
      <c r="Z700" s="89"/>
      <c r="AA700" s="89"/>
      <c r="AB700" s="84"/>
    </row>
    <row r="701" spans="1:28" s="83" customFormat="1">
      <c r="B701" s="88"/>
      <c r="C701" s="89"/>
      <c r="D701" s="89"/>
      <c r="E701" s="84"/>
      <c r="M701" s="88"/>
      <c r="N701" s="89"/>
      <c r="O701" s="89"/>
      <c r="P701" s="84"/>
      <c r="S701" s="88"/>
      <c r="T701" s="89"/>
      <c r="U701" s="89"/>
      <c r="V701" s="84"/>
      <c r="Y701" s="88"/>
      <c r="Z701" s="89"/>
      <c r="AA701" s="89"/>
      <c r="AB701" s="84"/>
    </row>
    <row r="702" spans="1:28" s="83" customFormat="1">
      <c r="B702" s="88"/>
      <c r="C702" s="89"/>
      <c r="D702" s="89"/>
      <c r="E702" s="84"/>
      <c r="M702" s="88"/>
      <c r="N702" s="89"/>
      <c r="O702" s="89"/>
      <c r="P702" s="84"/>
      <c r="S702" s="88"/>
      <c r="T702" s="89"/>
      <c r="U702" s="89"/>
      <c r="V702" s="84"/>
      <c r="Y702" s="88"/>
      <c r="Z702" s="89"/>
      <c r="AA702" s="89"/>
      <c r="AB702" s="84"/>
    </row>
    <row r="703" spans="1:28" s="83" customFormat="1" ht="13.5" thickBot="1">
      <c r="B703" s="88"/>
      <c r="C703" s="89"/>
      <c r="D703" s="89"/>
      <c r="E703" s="84"/>
      <c r="M703" s="88"/>
      <c r="N703" s="89"/>
      <c r="O703" s="89"/>
      <c r="P703" s="84"/>
      <c r="S703" s="88"/>
      <c r="T703" s="89"/>
      <c r="U703" s="89"/>
      <c r="V703" s="84"/>
      <c r="Y703" s="88"/>
      <c r="Z703" s="89"/>
      <c r="AA703" s="89"/>
      <c r="AB703" s="84"/>
    </row>
    <row r="704" spans="1:28" s="83" customFormat="1" ht="12.75" customHeight="1">
      <c r="A704" s="24">
        <v>33</v>
      </c>
      <c r="B704" s="25"/>
      <c r="C704" s="514" t="s">
        <v>138</v>
      </c>
      <c r="D704" s="514" t="s">
        <v>27</v>
      </c>
      <c r="E704" s="516" t="s">
        <v>13</v>
      </c>
      <c r="L704" s="24">
        <v>33</v>
      </c>
      <c r="M704" s="25"/>
      <c r="N704" s="514" t="s">
        <v>138</v>
      </c>
      <c r="O704" s="514" t="s">
        <v>27</v>
      </c>
      <c r="P704" s="516" t="s">
        <v>13</v>
      </c>
      <c r="R704" s="24">
        <v>33</v>
      </c>
      <c r="S704" s="25"/>
      <c r="T704" s="514" t="s">
        <v>138</v>
      </c>
      <c r="U704" s="514" t="s">
        <v>27</v>
      </c>
      <c r="V704" s="516" t="s">
        <v>13</v>
      </c>
      <c r="X704" s="24">
        <v>33</v>
      </c>
      <c r="Y704" s="25"/>
      <c r="Z704" s="514" t="s">
        <v>138</v>
      </c>
      <c r="AA704" s="514" t="s">
        <v>27</v>
      </c>
      <c r="AB704" s="516" t="s">
        <v>13</v>
      </c>
    </row>
    <row r="705" spans="1:28" s="83" customFormat="1" ht="63.75">
      <c r="A705" s="26" t="s">
        <v>7</v>
      </c>
      <c r="B705" s="50" t="str">
        <f>+"מספר אסמכתא "&amp;B35&amp;"         חזרה לטבלה "</f>
        <v xml:space="preserve">מספר אסמכתא          חזרה לטבלה </v>
      </c>
      <c r="C705" s="515"/>
      <c r="D705" s="515"/>
      <c r="E705" s="517"/>
      <c r="L705" s="26" t="s">
        <v>19</v>
      </c>
      <c r="M705" s="50" t="str">
        <f>+"מספר אסמכתא "&amp;B35&amp;"         חזרה לטבלה "</f>
        <v xml:space="preserve">מספר אסמכתא          חזרה לטבלה </v>
      </c>
      <c r="N705" s="515"/>
      <c r="O705" s="515"/>
      <c r="P705" s="517"/>
      <c r="R705" s="26" t="s">
        <v>19</v>
      </c>
      <c r="S705" s="50" t="str">
        <f>+"מספר אסמכתא "&amp;B35&amp;"         חזרה לטבלה "</f>
        <v xml:space="preserve">מספר אסמכתא          חזרה לטבלה </v>
      </c>
      <c r="T705" s="515"/>
      <c r="U705" s="515"/>
      <c r="V705" s="517"/>
      <c r="X705" s="26" t="s">
        <v>19</v>
      </c>
      <c r="Y705" s="50" t="str">
        <f>+"מספר אסמכתא "&amp;B35&amp;"         חזרה לטבלה "</f>
        <v xml:space="preserve">מספר אסמכתא          חזרה לטבלה </v>
      </c>
      <c r="Z705" s="515"/>
      <c r="AA705" s="515"/>
      <c r="AB705" s="517"/>
    </row>
    <row r="706" spans="1:28" s="83" customFormat="1">
      <c r="A706" s="30">
        <v>1</v>
      </c>
      <c r="B706" s="118"/>
      <c r="C706" s="119"/>
      <c r="D706" s="119"/>
      <c r="E706" s="120"/>
      <c r="L706" s="30">
        <v>12</v>
      </c>
      <c r="M706" s="118"/>
      <c r="N706" s="119"/>
      <c r="O706" s="119"/>
      <c r="P706" s="120"/>
      <c r="R706" s="30">
        <v>23</v>
      </c>
      <c r="S706" s="118"/>
      <c r="T706" s="119"/>
      <c r="U706" s="119"/>
      <c r="V706" s="120"/>
      <c r="X706" s="30">
        <v>34</v>
      </c>
      <c r="Y706" s="118"/>
      <c r="Z706" s="119"/>
      <c r="AA706" s="119"/>
      <c r="AB706" s="120"/>
    </row>
    <row r="707" spans="1:28" s="83" customFormat="1">
      <c r="A707" s="30">
        <v>2</v>
      </c>
      <c r="B707" s="118"/>
      <c r="C707" s="119"/>
      <c r="D707" s="119"/>
      <c r="E707" s="120"/>
      <c r="L707" s="30">
        <v>13</v>
      </c>
      <c r="M707" s="118"/>
      <c r="N707" s="119"/>
      <c r="O707" s="119"/>
      <c r="P707" s="120"/>
      <c r="R707" s="30">
        <v>24</v>
      </c>
      <c r="S707" s="118"/>
      <c r="T707" s="119"/>
      <c r="U707" s="119"/>
      <c r="V707" s="120"/>
      <c r="X707" s="30">
        <v>35</v>
      </c>
      <c r="Y707" s="118"/>
      <c r="Z707" s="119"/>
      <c r="AA707" s="119"/>
      <c r="AB707" s="120"/>
    </row>
    <row r="708" spans="1:28" s="83" customFormat="1">
      <c r="A708" s="30">
        <v>3</v>
      </c>
      <c r="B708" s="118"/>
      <c r="C708" s="119"/>
      <c r="D708" s="119"/>
      <c r="E708" s="120"/>
      <c r="L708" s="30">
        <v>14</v>
      </c>
      <c r="M708" s="118"/>
      <c r="N708" s="119"/>
      <c r="O708" s="119"/>
      <c r="P708" s="120"/>
      <c r="R708" s="30">
        <v>25</v>
      </c>
      <c r="S708" s="118"/>
      <c r="T708" s="119"/>
      <c r="U708" s="119"/>
      <c r="V708" s="120"/>
      <c r="X708" s="30">
        <v>36</v>
      </c>
      <c r="Y708" s="118"/>
      <c r="Z708" s="119"/>
      <c r="AA708" s="119"/>
      <c r="AB708" s="120"/>
    </row>
    <row r="709" spans="1:28" s="83" customFormat="1">
      <c r="A709" s="30">
        <v>4</v>
      </c>
      <c r="B709" s="118"/>
      <c r="C709" s="119"/>
      <c r="D709" s="119"/>
      <c r="E709" s="120"/>
      <c r="L709" s="30">
        <v>15</v>
      </c>
      <c r="M709" s="118"/>
      <c r="N709" s="119"/>
      <c r="O709" s="119"/>
      <c r="P709" s="120"/>
      <c r="R709" s="30">
        <v>26</v>
      </c>
      <c r="S709" s="118"/>
      <c r="T709" s="119"/>
      <c r="U709" s="119"/>
      <c r="V709" s="120"/>
      <c r="X709" s="30">
        <v>37</v>
      </c>
      <c r="Y709" s="118"/>
      <c r="Z709" s="119"/>
      <c r="AA709" s="119"/>
      <c r="AB709" s="120"/>
    </row>
    <row r="710" spans="1:28" s="83" customFormat="1">
      <c r="A710" s="30">
        <v>5</v>
      </c>
      <c r="B710" s="118"/>
      <c r="C710" s="119"/>
      <c r="D710" s="119"/>
      <c r="E710" s="120"/>
      <c r="L710" s="30">
        <v>16</v>
      </c>
      <c r="M710" s="118"/>
      <c r="N710" s="119"/>
      <c r="O710" s="119"/>
      <c r="P710" s="120"/>
      <c r="R710" s="30">
        <v>27</v>
      </c>
      <c r="S710" s="118"/>
      <c r="T710" s="119"/>
      <c r="U710" s="119"/>
      <c r="V710" s="120"/>
      <c r="X710" s="30">
        <v>38</v>
      </c>
      <c r="Y710" s="118"/>
      <c r="Z710" s="119"/>
      <c r="AA710" s="119"/>
      <c r="AB710" s="120"/>
    </row>
    <row r="711" spans="1:28" s="83" customFormat="1">
      <c r="A711" s="30">
        <v>6</v>
      </c>
      <c r="B711" s="118"/>
      <c r="C711" s="119"/>
      <c r="D711" s="119"/>
      <c r="E711" s="120"/>
      <c r="L711" s="30">
        <v>17</v>
      </c>
      <c r="M711" s="118"/>
      <c r="N711" s="119"/>
      <c r="O711" s="119"/>
      <c r="P711" s="120"/>
      <c r="R711" s="30">
        <v>28</v>
      </c>
      <c r="S711" s="118"/>
      <c r="T711" s="119"/>
      <c r="U711" s="119"/>
      <c r="V711" s="120"/>
      <c r="X711" s="30">
        <v>39</v>
      </c>
      <c r="Y711" s="118"/>
      <c r="Z711" s="119"/>
      <c r="AA711" s="119"/>
      <c r="AB711" s="120"/>
    </row>
    <row r="712" spans="1:28" s="83" customFormat="1">
      <c r="A712" s="30">
        <v>7</v>
      </c>
      <c r="B712" s="118"/>
      <c r="C712" s="119"/>
      <c r="D712" s="119"/>
      <c r="E712" s="120"/>
      <c r="L712" s="30">
        <v>18</v>
      </c>
      <c r="M712" s="118"/>
      <c r="N712" s="119"/>
      <c r="O712" s="119"/>
      <c r="P712" s="120"/>
      <c r="R712" s="30">
        <v>29</v>
      </c>
      <c r="S712" s="118"/>
      <c r="T712" s="119"/>
      <c r="U712" s="119"/>
      <c r="V712" s="120"/>
      <c r="X712" s="30">
        <v>40</v>
      </c>
      <c r="Y712" s="118"/>
      <c r="Z712" s="119"/>
      <c r="AA712" s="119"/>
      <c r="AB712" s="120"/>
    </row>
    <row r="713" spans="1:28" s="83" customFormat="1">
      <c r="A713" s="30">
        <v>8</v>
      </c>
      <c r="B713" s="118"/>
      <c r="C713" s="119"/>
      <c r="D713" s="119"/>
      <c r="E713" s="120"/>
      <c r="L713" s="30">
        <v>19</v>
      </c>
      <c r="M713" s="118"/>
      <c r="N713" s="119"/>
      <c r="O713" s="119"/>
      <c r="P713" s="120"/>
      <c r="R713" s="30">
        <v>30</v>
      </c>
      <c r="S713" s="118"/>
      <c r="T713" s="119"/>
      <c r="U713" s="119"/>
      <c r="V713" s="120"/>
      <c r="X713" s="30">
        <v>41</v>
      </c>
      <c r="Y713" s="118"/>
      <c r="Z713" s="119"/>
      <c r="AA713" s="119"/>
      <c r="AB713" s="120"/>
    </row>
    <row r="714" spans="1:28" s="83" customFormat="1">
      <c r="A714" s="30">
        <v>9</v>
      </c>
      <c r="B714" s="118"/>
      <c r="C714" s="119"/>
      <c r="D714" s="119"/>
      <c r="E714" s="120"/>
      <c r="L714" s="30">
        <v>20</v>
      </c>
      <c r="M714" s="118"/>
      <c r="N714" s="119"/>
      <c r="O714" s="119"/>
      <c r="P714" s="120"/>
      <c r="R714" s="30">
        <v>31</v>
      </c>
      <c r="S714" s="118"/>
      <c r="T714" s="119"/>
      <c r="U714" s="119"/>
      <c r="V714" s="120"/>
      <c r="X714" s="30">
        <v>42</v>
      </c>
      <c r="Y714" s="118"/>
      <c r="Z714" s="119"/>
      <c r="AA714" s="119"/>
      <c r="AB714" s="120"/>
    </row>
    <row r="715" spans="1:28" s="83" customFormat="1">
      <c r="A715" s="30">
        <v>10</v>
      </c>
      <c r="B715" s="118"/>
      <c r="C715" s="119"/>
      <c r="D715" s="119"/>
      <c r="E715" s="120"/>
      <c r="L715" s="30">
        <v>21</v>
      </c>
      <c r="M715" s="118"/>
      <c r="N715" s="119"/>
      <c r="O715" s="119"/>
      <c r="P715" s="120"/>
      <c r="R715" s="30">
        <v>32</v>
      </c>
      <c r="S715" s="118"/>
      <c r="T715" s="119"/>
      <c r="U715" s="119"/>
      <c r="V715" s="120"/>
      <c r="X715" s="30">
        <v>43</v>
      </c>
      <c r="Y715" s="118"/>
      <c r="Z715" s="119"/>
      <c r="AA715" s="119"/>
      <c r="AB715" s="120"/>
    </row>
    <row r="716" spans="1:28" s="83" customFormat="1" ht="13.5" thickBot="1">
      <c r="A716" s="30">
        <v>11</v>
      </c>
      <c r="B716" s="118"/>
      <c r="C716" s="119"/>
      <c r="D716" s="119"/>
      <c r="E716" s="120"/>
      <c r="L716" s="30">
        <v>22</v>
      </c>
      <c r="M716" s="118"/>
      <c r="N716" s="119"/>
      <c r="O716" s="119"/>
      <c r="P716" s="120"/>
      <c r="R716" s="30">
        <v>33</v>
      </c>
      <c r="S716" s="118"/>
      <c r="T716" s="119"/>
      <c r="U716" s="119"/>
      <c r="V716" s="120"/>
      <c r="X716" s="31"/>
      <c r="Y716" s="33" t="s">
        <v>3</v>
      </c>
      <c r="Z716" s="34"/>
      <c r="AA716" s="34"/>
      <c r="AB716" s="138">
        <f>SUM(E706:E716)+SUM(P706:P716)+SUM(AB706:AB715)+SUM(V706:V716)</f>
        <v>0</v>
      </c>
    </row>
    <row r="717" spans="1:28" s="83" customFormat="1">
      <c r="B717" s="88"/>
      <c r="C717" s="89"/>
      <c r="D717" s="89"/>
      <c r="E717" s="84"/>
      <c r="M717" s="88"/>
      <c r="N717" s="89"/>
      <c r="O717" s="89"/>
      <c r="P717" s="84"/>
      <c r="S717" s="88"/>
      <c r="T717" s="89"/>
      <c r="U717" s="89"/>
      <c r="V717" s="84"/>
      <c r="Y717" s="88"/>
      <c r="Z717" s="89"/>
    </row>
    <row r="718" spans="1:28" s="83" customFormat="1">
      <c r="B718" s="88"/>
      <c r="C718" s="89"/>
      <c r="D718" s="89"/>
      <c r="E718" s="84"/>
      <c r="M718" s="88"/>
      <c r="N718" s="89"/>
      <c r="O718" s="89"/>
      <c r="P718" s="84"/>
      <c r="S718" s="88"/>
      <c r="T718" s="89"/>
      <c r="U718" s="89"/>
      <c r="V718" s="84"/>
      <c r="Y718" s="88"/>
      <c r="Z718" s="89"/>
      <c r="AA718" s="89"/>
      <c r="AB718" s="84"/>
    </row>
    <row r="719" spans="1:28" s="83" customFormat="1">
      <c r="B719" s="88"/>
      <c r="C719" s="89"/>
      <c r="D719" s="89"/>
      <c r="E719" s="84"/>
      <c r="M719" s="88"/>
      <c r="N719" s="89"/>
      <c r="O719" s="89"/>
      <c r="P719" s="84"/>
      <c r="S719" s="88"/>
      <c r="T719" s="89"/>
      <c r="U719" s="89"/>
      <c r="V719" s="84"/>
      <c r="Y719" s="88"/>
      <c r="Z719" s="89"/>
      <c r="AA719" s="89"/>
      <c r="AB719" s="84"/>
    </row>
    <row r="720" spans="1:28" s="83" customFormat="1">
      <c r="B720" s="88"/>
      <c r="C720" s="89"/>
      <c r="D720" s="89"/>
      <c r="E720" s="84"/>
      <c r="M720" s="88"/>
      <c r="N720" s="89"/>
      <c r="O720" s="89"/>
      <c r="P720" s="84"/>
      <c r="S720" s="88"/>
      <c r="T720" s="89"/>
      <c r="U720" s="89"/>
      <c r="V720" s="84"/>
      <c r="Y720" s="88"/>
      <c r="Z720" s="89"/>
      <c r="AA720" s="89"/>
      <c r="AB720" s="84"/>
    </row>
    <row r="721" spans="1:28" s="83" customFormat="1">
      <c r="B721" s="88"/>
      <c r="C721" s="89"/>
      <c r="D721" s="89"/>
      <c r="E721" s="84"/>
      <c r="M721" s="88"/>
      <c r="N721" s="89"/>
      <c r="O721" s="89"/>
      <c r="P721" s="84"/>
      <c r="S721" s="88"/>
      <c r="T721" s="89"/>
      <c r="U721" s="89"/>
      <c r="V721" s="84"/>
      <c r="Y721" s="88"/>
      <c r="Z721" s="89"/>
      <c r="AA721" s="89"/>
      <c r="AB721" s="84"/>
    </row>
    <row r="722" spans="1:28" s="83" customFormat="1">
      <c r="B722" s="88"/>
      <c r="C722" s="89"/>
      <c r="D722" s="89"/>
      <c r="E722" s="84"/>
      <c r="M722" s="88"/>
      <c r="N722" s="89"/>
      <c r="O722" s="89"/>
      <c r="P722" s="84"/>
      <c r="S722" s="88"/>
      <c r="T722" s="89"/>
      <c r="U722" s="89"/>
      <c r="V722" s="84"/>
      <c r="Y722" s="88"/>
      <c r="Z722" s="89"/>
      <c r="AA722" s="89"/>
      <c r="AB722" s="84"/>
    </row>
    <row r="723" spans="1:28" s="83" customFormat="1" ht="13.5" thickBot="1">
      <c r="B723" s="88"/>
      <c r="C723" s="89"/>
      <c r="D723" s="89"/>
      <c r="E723" s="84"/>
      <c r="M723" s="88"/>
      <c r="N723" s="89"/>
      <c r="O723" s="89"/>
      <c r="P723" s="84"/>
      <c r="S723" s="88"/>
      <c r="T723" s="89"/>
      <c r="U723" s="89"/>
      <c r="V723" s="84"/>
      <c r="Y723" s="88"/>
      <c r="Z723" s="89"/>
      <c r="AA723" s="89"/>
      <c r="AB723" s="84"/>
    </row>
    <row r="724" spans="1:28" s="83" customFormat="1" ht="12.75" customHeight="1">
      <c r="A724" s="24">
        <v>34</v>
      </c>
      <c r="B724" s="25"/>
      <c r="C724" s="514" t="s">
        <v>138</v>
      </c>
      <c r="D724" s="514" t="s">
        <v>27</v>
      </c>
      <c r="E724" s="516" t="s">
        <v>13</v>
      </c>
      <c r="L724" s="24">
        <v>34</v>
      </c>
      <c r="M724" s="25"/>
      <c r="N724" s="514" t="s">
        <v>138</v>
      </c>
      <c r="O724" s="514" t="s">
        <v>27</v>
      </c>
      <c r="P724" s="516" t="s">
        <v>13</v>
      </c>
      <c r="R724" s="24">
        <v>34</v>
      </c>
      <c r="S724" s="25"/>
      <c r="T724" s="514" t="s">
        <v>138</v>
      </c>
      <c r="U724" s="514" t="s">
        <v>27</v>
      </c>
      <c r="V724" s="516" t="s">
        <v>13</v>
      </c>
      <c r="X724" s="24">
        <v>34</v>
      </c>
      <c r="Y724" s="25"/>
      <c r="Z724" s="514" t="s">
        <v>138</v>
      </c>
      <c r="AA724" s="514" t="s">
        <v>27</v>
      </c>
      <c r="AB724" s="516" t="s">
        <v>13</v>
      </c>
    </row>
    <row r="725" spans="1:28" s="83" customFormat="1" ht="63.75">
      <c r="A725" s="26" t="s">
        <v>7</v>
      </c>
      <c r="B725" s="50" t="str">
        <f>+"מספר אסמכתא "&amp;B36&amp;"         חזרה לטבלה "</f>
        <v xml:space="preserve">מספר אסמכתא          חזרה לטבלה </v>
      </c>
      <c r="C725" s="515"/>
      <c r="D725" s="515"/>
      <c r="E725" s="517"/>
      <c r="L725" s="26" t="s">
        <v>19</v>
      </c>
      <c r="M725" s="50" t="str">
        <f>+"מספר אסמכתא "&amp;B36&amp;"         חזרה לטבלה "</f>
        <v xml:space="preserve">מספר אסמכתא          חזרה לטבלה </v>
      </c>
      <c r="N725" s="515"/>
      <c r="O725" s="515"/>
      <c r="P725" s="517"/>
      <c r="R725" s="26" t="s">
        <v>19</v>
      </c>
      <c r="S725" s="50" t="str">
        <f>+"מספר אסמכתא "&amp;B36&amp;"         חזרה לטבלה "</f>
        <v xml:space="preserve">מספר אסמכתא          חזרה לטבלה </v>
      </c>
      <c r="T725" s="515"/>
      <c r="U725" s="515"/>
      <c r="V725" s="517"/>
      <c r="X725" s="26" t="s">
        <v>19</v>
      </c>
      <c r="Y725" s="50" t="str">
        <f>+"מספר אסמכתא "&amp;B36&amp;"         חזרה לטבלה "</f>
        <v xml:space="preserve">מספר אסמכתא          חזרה לטבלה </v>
      </c>
      <c r="Z725" s="515"/>
      <c r="AA725" s="515"/>
      <c r="AB725" s="517"/>
    </row>
    <row r="726" spans="1:28" s="83" customFormat="1">
      <c r="A726" s="30">
        <v>1</v>
      </c>
      <c r="B726" s="118"/>
      <c r="C726" s="119"/>
      <c r="D726" s="119"/>
      <c r="E726" s="120"/>
      <c r="L726" s="30">
        <v>12</v>
      </c>
      <c r="M726" s="118"/>
      <c r="N726" s="119"/>
      <c r="O726" s="119"/>
      <c r="P726" s="120"/>
      <c r="R726" s="30">
        <v>23</v>
      </c>
      <c r="S726" s="118"/>
      <c r="T726" s="119"/>
      <c r="U726" s="119"/>
      <c r="V726" s="120"/>
      <c r="X726" s="30">
        <v>34</v>
      </c>
      <c r="Y726" s="118"/>
      <c r="Z726" s="119"/>
      <c r="AA726" s="119"/>
      <c r="AB726" s="120"/>
    </row>
    <row r="727" spans="1:28" s="83" customFormat="1">
      <c r="A727" s="30">
        <v>2</v>
      </c>
      <c r="B727" s="118"/>
      <c r="C727" s="119"/>
      <c r="D727" s="119"/>
      <c r="E727" s="120"/>
      <c r="L727" s="30">
        <v>13</v>
      </c>
      <c r="M727" s="118"/>
      <c r="N727" s="119"/>
      <c r="O727" s="119"/>
      <c r="P727" s="120"/>
      <c r="R727" s="30">
        <v>24</v>
      </c>
      <c r="S727" s="118"/>
      <c r="T727" s="119"/>
      <c r="U727" s="119"/>
      <c r="V727" s="120"/>
      <c r="X727" s="30">
        <v>35</v>
      </c>
      <c r="Y727" s="118"/>
      <c r="Z727" s="119"/>
      <c r="AA727" s="119"/>
      <c r="AB727" s="120"/>
    </row>
    <row r="728" spans="1:28" s="83" customFormat="1">
      <c r="A728" s="30">
        <v>3</v>
      </c>
      <c r="B728" s="118"/>
      <c r="C728" s="119"/>
      <c r="D728" s="119"/>
      <c r="E728" s="120"/>
      <c r="L728" s="30">
        <v>14</v>
      </c>
      <c r="M728" s="118"/>
      <c r="N728" s="119"/>
      <c r="O728" s="119"/>
      <c r="P728" s="120"/>
      <c r="R728" s="30">
        <v>25</v>
      </c>
      <c r="S728" s="118"/>
      <c r="T728" s="119"/>
      <c r="U728" s="119"/>
      <c r="V728" s="120"/>
      <c r="X728" s="30">
        <v>36</v>
      </c>
      <c r="Y728" s="118"/>
      <c r="Z728" s="119"/>
      <c r="AA728" s="119"/>
      <c r="AB728" s="120"/>
    </row>
    <row r="729" spans="1:28" s="83" customFormat="1">
      <c r="A729" s="30">
        <v>4</v>
      </c>
      <c r="B729" s="118"/>
      <c r="C729" s="119"/>
      <c r="D729" s="119"/>
      <c r="E729" s="120"/>
      <c r="L729" s="30">
        <v>15</v>
      </c>
      <c r="M729" s="118"/>
      <c r="N729" s="119"/>
      <c r="O729" s="119"/>
      <c r="P729" s="120"/>
      <c r="R729" s="30">
        <v>26</v>
      </c>
      <c r="S729" s="118"/>
      <c r="T729" s="119"/>
      <c r="U729" s="119"/>
      <c r="V729" s="120"/>
      <c r="X729" s="30">
        <v>37</v>
      </c>
      <c r="Y729" s="118"/>
      <c r="Z729" s="119"/>
      <c r="AA729" s="119"/>
      <c r="AB729" s="120"/>
    </row>
    <row r="730" spans="1:28" s="83" customFormat="1">
      <c r="A730" s="30">
        <v>5</v>
      </c>
      <c r="B730" s="118"/>
      <c r="C730" s="119"/>
      <c r="D730" s="119"/>
      <c r="E730" s="120"/>
      <c r="L730" s="30">
        <v>16</v>
      </c>
      <c r="M730" s="118"/>
      <c r="N730" s="119"/>
      <c r="O730" s="119"/>
      <c r="P730" s="120"/>
      <c r="R730" s="30">
        <v>27</v>
      </c>
      <c r="S730" s="118"/>
      <c r="T730" s="119"/>
      <c r="U730" s="119"/>
      <c r="V730" s="120"/>
      <c r="X730" s="30">
        <v>38</v>
      </c>
      <c r="Y730" s="118"/>
      <c r="Z730" s="119"/>
      <c r="AA730" s="119"/>
      <c r="AB730" s="120"/>
    </row>
    <row r="731" spans="1:28" s="83" customFormat="1">
      <c r="A731" s="30">
        <v>6</v>
      </c>
      <c r="B731" s="118"/>
      <c r="C731" s="119"/>
      <c r="D731" s="119"/>
      <c r="E731" s="120"/>
      <c r="L731" s="30">
        <v>17</v>
      </c>
      <c r="M731" s="118"/>
      <c r="N731" s="119"/>
      <c r="O731" s="119"/>
      <c r="P731" s="120"/>
      <c r="R731" s="30">
        <v>28</v>
      </c>
      <c r="S731" s="118"/>
      <c r="T731" s="119"/>
      <c r="U731" s="119"/>
      <c r="V731" s="120"/>
      <c r="X731" s="30">
        <v>39</v>
      </c>
      <c r="Y731" s="118"/>
      <c r="Z731" s="119"/>
      <c r="AA731" s="119"/>
      <c r="AB731" s="120"/>
    </row>
    <row r="732" spans="1:28" s="83" customFormat="1">
      <c r="A732" s="30">
        <v>7</v>
      </c>
      <c r="B732" s="118"/>
      <c r="C732" s="119"/>
      <c r="D732" s="119"/>
      <c r="E732" s="120"/>
      <c r="L732" s="30">
        <v>18</v>
      </c>
      <c r="M732" s="118"/>
      <c r="N732" s="119"/>
      <c r="O732" s="119"/>
      <c r="P732" s="120"/>
      <c r="R732" s="30">
        <v>29</v>
      </c>
      <c r="S732" s="118"/>
      <c r="T732" s="119"/>
      <c r="U732" s="119"/>
      <c r="V732" s="120"/>
      <c r="X732" s="30">
        <v>40</v>
      </c>
      <c r="Y732" s="118"/>
      <c r="Z732" s="119"/>
      <c r="AA732" s="119"/>
      <c r="AB732" s="120"/>
    </row>
    <row r="733" spans="1:28" s="83" customFormat="1">
      <c r="A733" s="30">
        <v>8</v>
      </c>
      <c r="B733" s="118"/>
      <c r="C733" s="119"/>
      <c r="D733" s="119"/>
      <c r="E733" s="120"/>
      <c r="L733" s="30">
        <v>19</v>
      </c>
      <c r="M733" s="118"/>
      <c r="N733" s="119"/>
      <c r="O733" s="119"/>
      <c r="P733" s="120"/>
      <c r="R733" s="30">
        <v>30</v>
      </c>
      <c r="S733" s="118"/>
      <c r="T733" s="119"/>
      <c r="U733" s="119"/>
      <c r="V733" s="120"/>
      <c r="X733" s="30">
        <v>41</v>
      </c>
      <c r="Y733" s="118"/>
      <c r="Z733" s="119"/>
      <c r="AA733" s="119"/>
      <c r="AB733" s="120"/>
    </row>
    <row r="734" spans="1:28" s="83" customFormat="1">
      <c r="A734" s="30">
        <v>9</v>
      </c>
      <c r="B734" s="118"/>
      <c r="C734" s="119"/>
      <c r="D734" s="119"/>
      <c r="E734" s="120"/>
      <c r="L734" s="30">
        <v>20</v>
      </c>
      <c r="M734" s="118"/>
      <c r="N734" s="119"/>
      <c r="O734" s="119"/>
      <c r="P734" s="120"/>
      <c r="R734" s="30">
        <v>31</v>
      </c>
      <c r="S734" s="118"/>
      <c r="T734" s="119"/>
      <c r="U734" s="119"/>
      <c r="V734" s="120"/>
      <c r="X734" s="30">
        <v>42</v>
      </c>
      <c r="Y734" s="118"/>
      <c r="Z734" s="119"/>
      <c r="AA734" s="119"/>
      <c r="AB734" s="120"/>
    </row>
    <row r="735" spans="1:28" s="83" customFormat="1">
      <c r="A735" s="30">
        <v>10</v>
      </c>
      <c r="B735" s="118"/>
      <c r="C735" s="119"/>
      <c r="D735" s="119"/>
      <c r="E735" s="120"/>
      <c r="L735" s="30">
        <v>21</v>
      </c>
      <c r="M735" s="118"/>
      <c r="N735" s="119"/>
      <c r="O735" s="119"/>
      <c r="P735" s="120"/>
      <c r="R735" s="30">
        <v>32</v>
      </c>
      <c r="S735" s="118"/>
      <c r="T735" s="119"/>
      <c r="U735" s="119"/>
      <c r="V735" s="120"/>
      <c r="X735" s="30">
        <v>43</v>
      </c>
      <c r="Y735" s="118"/>
      <c r="Z735" s="119"/>
      <c r="AA735" s="119"/>
      <c r="AB735" s="120"/>
    </row>
    <row r="736" spans="1:28" s="83" customFormat="1" ht="13.5" thickBot="1">
      <c r="A736" s="30">
        <v>11</v>
      </c>
      <c r="B736" s="118"/>
      <c r="C736" s="119"/>
      <c r="D736" s="119"/>
      <c r="E736" s="120"/>
      <c r="L736" s="30">
        <v>22</v>
      </c>
      <c r="M736" s="118"/>
      <c r="N736" s="119"/>
      <c r="O736" s="119"/>
      <c r="P736" s="120"/>
      <c r="R736" s="30">
        <v>33</v>
      </c>
      <c r="S736" s="118"/>
      <c r="T736" s="119"/>
      <c r="U736" s="119"/>
      <c r="V736" s="120"/>
      <c r="X736" s="31"/>
      <c r="Y736" s="33" t="s">
        <v>3</v>
      </c>
      <c r="Z736" s="34"/>
      <c r="AA736" s="34"/>
      <c r="AB736" s="138">
        <f>SUM(E726:E736)+SUM(P726:P736)+SUM(AB726:AB735)+SUM(V726:V736)</f>
        <v>0</v>
      </c>
    </row>
    <row r="737" spans="1:28" s="83" customFormat="1">
      <c r="B737" s="88"/>
      <c r="C737" s="89"/>
      <c r="D737" s="89"/>
      <c r="E737" s="84"/>
      <c r="M737" s="88"/>
      <c r="N737" s="89"/>
      <c r="O737" s="89"/>
      <c r="P737" s="84"/>
      <c r="S737" s="88"/>
      <c r="T737" s="89"/>
      <c r="U737" s="89"/>
      <c r="V737" s="84"/>
      <c r="Y737" s="88"/>
      <c r="Z737" s="89"/>
      <c r="AA737" s="89"/>
      <c r="AB737" s="84"/>
    </row>
    <row r="738" spans="1:28" s="83" customFormat="1">
      <c r="B738" s="88"/>
      <c r="C738" s="89"/>
      <c r="D738" s="89"/>
      <c r="E738" s="84"/>
      <c r="M738" s="88"/>
      <c r="N738" s="89"/>
      <c r="O738" s="89"/>
      <c r="P738" s="84"/>
      <c r="S738" s="88"/>
      <c r="T738" s="89"/>
      <c r="U738" s="89"/>
      <c r="V738" s="84"/>
      <c r="Y738" s="88"/>
      <c r="Z738" s="89"/>
      <c r="AA738" s="89"/>
      <c r="AB738" s="84"/>
    </row>
    <row r="739" spans="1:28" s="83" customFormat="1">
      <c r="B739" s="88"/>
      <c r="C739" s="89"/>
      <c r="D739" s="89"/>
      <c r="E739" s="84"/>
      <c r="M739" s="88"/>
      <c r="N739" s="89"/>
      <c r="O739" s="89"/>
      <c r="P739" s="84"/>
      <c r="S739" s="88"/>
      <c r="T739" s="89"/>
      <c r="U739" s="89"/>
      <c r="V739" s="84"/>
      <c r="Y739" s="88"/>
      <c r="Z739" s="89"/>
      <c r="AA739" s="89"/>
      <c r="AB739" s="84"/>
    </row>
    <row r="740" spans="1:28" s="83" customFormat="1">
      <c r="B740" s="88"/>
      <c r="C740" s="89"/>
      <c r="D740" s="89"/>
      <c r="E740" s="84"/>
      <c r="M740" s="88"/>
      <c r="N740" s="89"/>
      <c r="O740" s="89"/>
      <c r="P740" s="84"/>
      <c r="S740" s="88"/>
      <c r="T740" s="89"/>
      <c r="U740" s="89"/>
      <c r="V740" s="84"/>
      <c r="Y740" s="88"/>
      <c r="Z740" s="89"/>
      <c r="AA740" s="89"/>
      <c r="AB740" s="84"/>
    </row>
    <row r="741" spans="1:28" s="83" customFormat="1">
      <c r="B741" s="88"/>
      <c r="C741" s="89"/>
      <c r="D741" s="89"/>
      <c r="E741" s="84"/>
      <c r="M741" s="88"/>
      <c r="N741" s="89"/>
      <c r="O741" s="89"/>
      <c r="P741" s="84"/>
      <c r="S741" s="88"/>
      <c r="T741" s="89"/>
      <c r="U741" s="89"/>
      <c r="V741" s="84"/>
      <c r="Y741" s="88"/>
      <c r="Z741" s="89"/>
      <c r="AA741" s="89"/>
      <c r="AB741" s="84"/>
    </row>
    <row r="742" spans="1:28" s="83" customFormat="1">
      <c r="B742" s="88"/>
      <c r="C742" s="89"/>
      <c r="D742" s="89"/>
      <c r="E742" s="84"/>
      <c r="M742" s="88"/>
      <c r="N742" s="89"/>
      <c r="O742" s="89"/>
      <c r="P742" s="84"/>
      <c r="S742" s="88"/>
      <c r="T742" s="89"/>
      <c r="U742" s="89"/>
      <c r="V742" s="84"/>
      <c r="Y742" s="88"/>
      <c r="Z742" s="89"/>
      <c r="AA742" s="89"/>
      <c r="AB742" s="84"/>
    </row>
    <row r="743" spans="1:28" s="83" customFormat="1" ht="13.5" thickBot="1">
      <c r="B743" s="88"/>
      <c r="C743" s="89"/>
      <c r="D743" s="89"/>
      <c r="E743" s="84"/>
      <c r="M743" s="88"/>
      <c r="N743" s="89"/>
      <c r="O743" s="89"/>
      <c r="P743" s="84"/>
      <c r="S743" s="88"/>
      <c r="T743" s="89"/>
      <c r="U743" s="89"/>
      <c r="V743" s="84"/>
      <c r="Y743" s="88"/>
      <c r="Z743" s="89"/>
      <c r="AA743" s="89"/>
      <c r="AB743" s="84"/>
    </row>
    <row r="744" spans="1:28" s="83" customFormat="1" ht="12.75" customHeight="1">
      <c r="A744" s="24">
        <v>35</v>
      </c>
      <c r="B744" s="25"/>
      <c r="C744" s="514" t="s">
        <v>138</v>
      </c>
      <c r="D744" s="514" t="s">
        <v>27</v>
      </c>
      <c r="E744" s="516" t="s">
        <v>13</v>
      </c>
      <c r="L744" s="24">
        <v>35</v>
      </c>
      <c r="M744" s="25"/>
      <c r="N744" s="514" t="s">
        <v>138</v>
      </c>
      <c r="O744" s="514" t="s">
        <v>27</v>
      </c>
      <c r="P744" s="516" t="s">
        <v>13</v>
      </c>
      <c r="R744" s="24">
        <v>35</v>
      </c>
      <c r="S744" s="25"/>
      <c r="T744" s="514" t="s">
        <v>138</v>
      </c>
      <c r="U744" s="514" t="s">
        <v>27</v>
      </c>
      <c r="V744" s="516" t="s">
        <v>13</v>
      </c>
      <c r="X744" s="24">
        <v>35</v>
      </c>
      <c r="Y744" s="25"/>
      <c r="Z744" s="514" t="s">
        <v>138</v>
      </c>
      <c r="AA744" s="514" t="s">
        <v>27</v>
      </c>
      <c r="AB744" s="516" t="s">
        <v>13</v>
      </c>
    </row>
    <row r="745" spans="1:28" s="83" customFormat="1" ht="63.75">
      <c r="A745" s="26" t="s">
        <v>7</v>
      </c>
      <c r="B745" s="50" t="str">
        <f>+"מספר אסמכתא "&amp;B37&amp;"         חזרה לטבלה "</f>
        <v xml:space="preserve">מספר אסמכתא          חזרה לטבלה </v>
      </c>
      <c r="C745" s="515"/>
      <c r="D745" s="515"/>
      <c r="E745" s="517"/>
      <c r="L745" s="26" t="s">
        <v>19</v>
      </c>
      <c r="M745" s="50" t="str">
        <f>+"מספר אסמכתא "&amp;B37&amp;"         חזרה לטבלה "</f>
        <v xml:space="preserve">מספר אסמכתא          חזרה לטבלה </v>
      </c>
      <c r="N745" s="515"/>
      <c r="O745" s="515"/>
      <c r="P745" s="517"/>
      <c r="R745" s="26" t="s">
        <v>19</v>
      </c>
      <c r="S745" s="50" t="str">
        <f>+"מספר אסמכתא "&amp;B37&amp;"         חזרה לטבלה "</f>
        <v xml:space="preserve">מספר אסמכתא          חזרה לטבלה </v>
      </c>
      <c r="T745" s="515"/>
      <c r="U745" s="515"/>
      <c r="V745" s="517"/>
      <c r="X745" s="26" t="s">
        <v>19</v>
      </c>
      <c r="Y745" s="50" t="str">
        <f>+"מספר אסמכתא "&amp;B37&amp;"         חזרה לטבלה "</f>
        <v xml:space="preserve">מספר אסמכתא          חזרה לטבלה </v>
      </c>
      <c r="Z745" s="515"/>
      <c r="AA745" s="515"/>
      <c r="AB745" s="517"/>
    </row>
    <row r="746" spans="1:28" s="83" customFormat="1">
      <c r="A746" s="30">
        <v>1</v>
      </c>
      <c r="B746" s="118"/>
      <c r="C746" s="119"/>
      <c r="D746" s="119"/>
      <c r="E746" s="120"/>
      <c r="L746" s="30">
        <v>12</v>
      </c>
      <c r="M746" s="118"/>
      <c r="N746" s="119"/>
      <c r="O746" s="119"/>
      <c r="P746" s="120"/>
      <c r="R746" s="30">
        <v>23</v>
      </c>
      <c r="S746" s="118"/>
      <c r="T746" s="119"/>
      <c r="U746" s="119"/>
      <c r="V746" s="120"/>
      <c r="X746" s="30">
        <v>34</v>
      </c>
      <c r="Y746" s="118"/>
      <c r="Z746" s="119"/>
      <c r="AA746" s="119"/>
      <c r="AB746" s="120"/>
    </row>
    <row r="747" spans="1:28" s="83" customFormat="1">
      <c r="A747" s="30">
        <v>2</v>
      </c>
      <c r="B747" s="118"/>
      <c r="C747" s="119"/>
      <c r="D747" s="119"/>
      <c r="E747" s="120"/>
      <c r="L747" s="30">
        <v>13</v>
      </c>
      <c r="M747" s="118"/>
      <c r="N747" s="119"/>
      <c r="O747" s="119"/>
      <c r="P747" s="120"/>
      <c r="R747" s="30">
        <v>24</v>
      </c>
      <c r="S747" s="118"/>
      <c r="T747" s="119"/>
      <c r="U747" s="119"/>
      <c r="V747" s="120"/>
      <c r="X747" s="30">
        <v>35</v>
      </c>
      <c r="Y747" s="118"/>
      <c r="Z747" s="119"/>
      <c r="AA747" s="119"/>
      <c r="AB747" s="120"/>
    </row>
    <row r="748" spans="1:28" s="83" customFormat="1">
      <c r="A748" s="30">
        <v>3</v>
      </c>
      <c r="B748" s="118"/>
      <c r="C748" s="119"/>
      <c r="D748" s="119"/>
      <c r="E748" s="120"/>
      <c r="L748" s="30">
        <v>14</v>
      </c>
      <c r="M748" s="118"/>
      <c r="N748" s="119"/>
      <c r="O748" s="119"/>
      <c r="P748" s="120"/>
      <c r="R748" s="30">
        <v>25</v>
      </c>
      <c r="S748" s="118"/>
      <c r="T748" s="119"/>
      <c r="U748" s="119"/>
      <c r="V748" s="120"/>
      <c r="X748" s="30">
        <v>36</v>
      </c>
      <c r="Y748" s="118"/>
      <c r="Z748" s="119"/>
      <c r="AA748" s="119"/>
      <c r="AB748" s="120"/>
    </row>
    <row r="749" spans="1:28" s="83" customFormat="1">
      <c r="A749" s="30">
        <v>4</v>
      </c>
      <c r="B749" s="118"/>
      <c r="C749" s="119"/>
      <c r="D749" s="119"/>
      <c r="E749" s="120"/>
      <c r="L749" s="30">
        <v>15</v>
      </c>
      <c r="M749" s="118"/>
      <c r="N749" s="119"/>
      <c r="O749" s="119"/>
      <c r="P749" s="120"/>
      <c r="R749" s="30">
        <v>26</v>
      </c>
      <c r="S749" s="118"/>
      <c r="T749" s="119"/>
      <c r="U749" s="119"/>
      <c r="V749" s="120"/>
      <c r="X749" s="30">
        <v>37</v>
      </c>
      <c r="Y749" s="118"/>
      <c r="Z749" s="119"/>
      <c r="AA749" s="119"/>
      <c r="AB749" s="120"/>
    </row>
    <row r="750" spans="1:28" s="83" customFormat="1">
      <c r="A750" s="30">
        <v>5</v>
      </c>
      <c r="B750" s="118"/>
      <c r="C750" s="119"/>
      <c r="D750" s="119"/>
      <c r="E750" s="120"/>
      <c r="L750" s="30">
        <v>16</v>
      </c>
      <c r="M750" s="118"/>
      <c r="N750" s="119"/>
      <c r="O750" s="119"/>
      <c r="P750" s="120"/>
      <c r="R750" s="30">
        <v>27</v>
      </c>
      <c r="S750" s="118"/>
      <c r="T750" s="119"/>
      <c r="U750" s="119"/>
      <c r="V750" s="120"/>
      <c r="X750" s="30">
        <v>38</v>
      </c>
      <c r="Y750" s="118"/>
      <c r="Z750" s="119"/>
      <c r="AA750" s="119"/>
      <c r="AB750" s="120"/>
    </row>
    <row r="751" spans="1:28" s="83" customFormat="1">
      <c r="A751" s="30">
        <v>6</v>
      </c>
      <c r="B751" s="118"/>
      <c r="C751" s="119"/>
      <c r="D751" s="119"/>
      <c r="E751" s="120"/>
      <c r="L751" s="30">
        <v>17</v>
      </c>
      <c r="M751" s="118"/>
      <c r="N751" s="119"/>
      <c r="O751" s="119"/>
      <c r="P751" s="120"/>
      <c r="R751" s="30">
        <v>28</v>
      </c>
      <c r="S751" s="118"/>
      <c r="T751" s="119"/>
      <c r="U751" s="119"/>
      <c r="V751" s="120"/>
      <c r="X751" s="30">
        <v>39</v>
      </c>
      <c r="Y751" s="118"/>
      <c r="Z751" s="119"/>
      <c r="AA751" s="119"/>
      <c r="AB751" s="120"/>
    </row>
    <row r="752" spans="1:28" s="83" customFormat="1">
      <c r="A752" s="30">
        <v>7</v>
      </c>
      <c r="B752" s="118"/>
      <c r="C752" s="119"/>
      <c r="D752" s="119"/>
      <c r="E752" s="120"/>
      <c r="L752" s="30">
        <v>18</v>
      </c>
      <c r="M752" s="118"/>
      <c r="N752" s="119"/>
      <c r="O752" s="119"/>
      <c r="P752" s="120"/>
      <c r="R752" s="30">
        <v>29</v>
      </c>
      <c r="S752" s="118"/>
      <c r="T752" s="119"/>
      <c r="U752" s="119"/>
      <c r="V752" s="120"/>
      <c r="X752" s="30">
        <v>40</v>
      </c>
      <c r="Y752" s="118"/>
      <c r="Z752" s="119"/>
      <c r="AA752" s="119"/>
      <c r="AB752" s="120"/>
    </row>
    <row r="753" spans="1:28" s="83" customFormat="1">
      <c r="A753" s="30">
        <v>8</v>
      </c>
      <c r="B753" s="118"/>
      <c r="C753" s="119"/>
      <c r="D753" s="119"/>
      <c r="E753" s="120"/>
      <c r="L753" s="30">
        <v>19</v>
      </c>
      <c r="M753" s="118"/>
      <c r="N753" s="119"/>
      <c r="O753" s="119"/>
      <c r="P753" s="120"/>
      <c r="R753" s="30">
        <v>30</v>
      </c>
      <c r="S753" s="118"/>
      <c r="T753" s="119"/>
      <c r="U753" s="119"/>
      <c r="V753" s="120"/>
      <c r="X753" s="30">
        <v>41</v>
      </c>
      <c r="Y753" s="118"/>
      <c r="Z753" s="119"/>
      <c r="AA753" s="119"/>
      <c r="AB753" s="120"/>
    </row>
    <row r="754" spans="1:28" s="83" customFormat="1">
      <c r="A754" s="30">
        <v>9</v>
      </c>
      <c r="B754" s="118"/>
      <c r="C754" s="119"/>
      <c r="D754" s="119"/>
      <c r="E754" s="120"/>
      <c r="L754" s="30">
        <v>20</v>
      </c>
      <c r="M754" s="118"/>
      <c r="N754" s="119"/>
      <c r="O754" s="119"/>
      <c r="P754" s="120"/>
      <c r="R754" s="30">
        <v>31</v>
      </c>
      <c r="S754" s="118"/>
      <c r="T754" s="119"/>
      <c r="U754" s="119"/>
      <c r="V754" s="120"/>
      <c r="X754" s="30">
        <v>42</v>
      </c>
      <c r="Y754" s="118"/>
      <c r="Z754" s="119"/>
      <c r="AA754" s="119"/>
      <c r="AB754" s="120"/>
    </row>
    <row r="755" spans="1:28" s="83" customFormat="1">
      <c r="A755" s="30">
        <v>10</v>
      </c>
      <c r="B755" s="118"/>
      <c r="C755" s="119"/>
      <c r="D755" s="119"/>
      <c r="E755" s="120"/>
      <c r="L755" s="30">
        <v>21</v>
      </c>
      <c r="M755" s="118"/>
      <c r="N755" s="119"/>
      <c r="O755" s="119"/>
      <c r="P755" s="120"/>
      <c r="R755" s="30">
        <v>32</v>
      </c>
      <c r="S755" s="118"/>
      <c r="T755" s="119"/>
      <c r="U755" s="119"/>
      <c r="V755" s="120"/>
      <c r="X755" s="30">
        <v>43</v>
      </c>
      <c r="Y755" s="118"/>
      <c r="Z755" s="119"/>
      <c r="AA755" s="119"/>
      <c r="AB755" s="120"/>
    </row>
    <row r="756" spans="1:28" s="83" customFormat="1" ht="13.5" thickBot="1">
      <c r="A756" s="30">
        <v>11</v>
      </c>
      <c r="B756" s="118"/>
      <c r="C756" s="119"/>
      <c r="D756" s="119"/>
      <c r="E756" s="120"/>
      <c r="L756" s="30">
        <v>22</v>
      </c>
      <c r="M756" s="118"/>
      <c r="N756" s="119"/>
      <c r="O756" s="119"/>
      <c r="P756" s="120"/>
      <c r="R756" s="30">
        <v>33</v>
      </c>
      <c r="S756" s="118"/>
      <c r="T756" s="119"/>
      <c r="U756" s="119"/>
      <c r="V756" s="120"/>
      <c r="X756" s="31"/>
      <c r="Y756" s="33" t="s">
        <v>3</v>
      </c>
      <c r="Z756" s="34"/>
      <c r="AA756" s="34"/>
      <c r="AB756" s="138">
        <f>SUM(E746:E756)+SUM(P746:P756)+SUM(AB746:AB755)+SUM(V746:V756)</f>
        <v>0</v>
      </c>
    </row>
    <row r="757" spans="1:28" s="83" customFormat="1">
      <c r="B757" s="88"/>
      <c r="C757" s="89"/>
      <c r="D757" s="89"/>
      <c r="E757" s="84"/>
      <c r="M757" s="88"/>
      <c r="N757" s="89"/>
      <c r="O757" s="89"/>
      <c r="P757" s="84"/>
      <c r="S757" s="88"/>
      <c r="T757" s="89"/>
      <c r="U757" s="89"/>
      <c r="V757" s="84"/>
      <c r="Y757" s="88"/>
      <c r="Z757" s="89"/>
      <c r="AA757" s="89"/>
      <c r="AB757" s="84"/>
    </row>
    <row r="758" spans="1:28" s="83" customFormat="1">
      <c r="B758" s="88"/>
      <c r="C758" s="89"/>
      <c r="D758" s="89"/>
      <c r="E758" s="84"/>
      <c r="M758" s="88"/>
      <c r="N758" s="89"/>
      <c r="O758" s="89"/>
      <c r="P758" s="84"/>
      <c r="S758" s="88"/>
      <c r="T758" s="89"/>
      <c r="U758" s="89"/>
      <c r="V758" s="84"/>
      <c r="Y758" s="88"/>
      <c r="Z758" s="89"/>
      <c r="AA758" s="89"/>
      <c r="AB758" s="84"/>
    </row>
    <row r="759" spans="1:28" s="83" customFormat="1">
      <c r="B759" s="88"/>
      <c r="C759" s="89"/>
      <c r="D759" s="89"/>
      <c r="E759" s="84"/>
      <c r="M759" s="88"/>
      <c r="N759" s="89"/>
      <c r="O759" s="89"/>
      <c r="P759" s="84"/>
      <c r="S759" s="88"/>
      <c r="T759" s="89"/>
      <c r="U759" s="89"/>
      <c r="V759" s="84"/>
      <c r="Y759" s="88"/>
      <c r="Z759" s="89"/>
      <c r="AA759" s="89"/>
      <c r="AB759" s="84"/>
    </row>
    <row r="760" spans="1:28" s="83" customFormat="1">
      <c r="B760" s="88"/>
      <c r="C760" s="89"/>
      <c r="D760" s="89"/>
      <c r="E760" s="84"/>
      <c r="M760" s="88"/>
      <c r="N760" s="89"/>
      <c r="O760" s="89"/>
      <c r="P760" s="84"/>
      <c r="S760" s="88"/>
      <c r="T760" s="89"/>
      <c r="U760" s="89"/>
      <c r="V760" s="84"/>
      <c r="Y760" s="88"/>
      <c r="Z760" s="89"/>
      <c r="AA760" s="89"/>
      <c r="AB760" s="84"/>
    </row>
    <row r="761" spans="1:28" s="83" customFormat="1">
      <c r="B761" s="88"/>
      <c r="C761" s="89"/>
      <c r="D761" s="89"/>
      <c r="E761" s="84"/>
      <c r="M761" s="88"/>
      <c r="N761" s="89"/>
      <c r="O761" s="89"/>
      <c r="P761" s="84"/>
      <c r="S761" s="88"/>
      <c r="T761" s="89"/>
      <c r="U761" s="89"/>
      <c r="V761" s="84"/>
      <c r="Y761" s="88"/>
      <c r="Z761" s="89"/>
      <c r="AA761" s="89"/>
      <c r="AB761" s="84"/>
    </row>
    <row r="762" spans="1:28" s="83" customFormat="1">
      <c r="B762" s="88"/>
      <c r="C762" s="89"/>
      <c r="D762" s="89"/>
      <c r="E762" s="84"/>
      <c r="M762" s="88"/>
      <c r="N762" s="89"/>
      <c r="O762" s="89"/>
      <c r="P762" s="84"/>
      <c r="S762" s="88"/>
      <c r="T762" s="89"/>
      <c r="U762" s="89"/>
      <c r="V762" s="84"/>
      <c r="Y762" s="88"/>
      <c r="Z762" s="89"/>
      <c r="AA762" s="89"/>
      <c r="AB762" s="84"/>
    </row>
    <row r="763" spans="1:28" s="83" customFormat="1" ht="13.5" thickBot="1">
      <c r="B763" s="88"/>
      <c r="C763" s="89"/>
      <c r="D763" s="89"/>
      <c r="E763" s="84"/>
      <c r="M763" s="88"/>
      <c r="N763" s="89"/>
      <c r="O763" s="89"/>
      <c r="P763" s="84"/>
      <c r="S763" s="88"/>
      <c r="T763" s="89"/>
      <c r="U763" s="89"/>
      <c r="V763" s="84"/>
      <c r="Y763" s="88"/>
      <c r="Z763" s="89"/>
      <c r="AA763" s="89"/>
      <c r="AB763" s="84"/>
    </row>
    <row r="764" spans="1:28" s="83" customFormat="1" ht="12.75" customHeight="1">
      <c r="A764" s="24">
        <v>36</v>
      </c>
      <c r="B764" s="25"/>
      <c r="C764" s="514" t="s">
        <v>138</v>
      </c>
      <c r="D764" s="514" t="s">
        <v>27</v>
      </c>
      <c r="E764" s="516" t="s">
        <v>13</v>
      </c>
      <c r="L764" s="24">
        <v>36</v>
      </c>
      <c r="M764" s="25"/>
      <c r="N764" s="514" t="s">
        <v>138</v>
      </c>
      <c r="O764" s="514" t="s">
        <v>27</v>
      </c>
      <c r="P764" s="516" t="s">
        <v>13</v>
      </c>
      <c r="R764" s="24">
        <v>36</v>
      </c>
      <c r="S764" s="25"/>
      <c r="T764" s="514" t="s">
        <v>138</v>
      </c>
      <c r="U764" s="514" t="s">
        <v>27</v>
      </c>
      <c r="V764" s="516" t="s">
        <v>13</v>
      </c>
      <c r="X764" s="24">
        <v>36</v>
      </c>
      <c r="Y764" s="25"/>
      <c r="Z764" s="514" t="s">
        <v>138</v>
      </c>
      <c r="AA764" s="514" t="s">
        <v>27</v>
      </c>
      <c r="AB764" s="516" t="s">
        <v>13</v>
      </c>
    </row>
    <row r="765" spans="1:28" s="83" customFormat="1" ht="63.75">
      <c r="A765" s="26" t="s">
        <v>7</v>
      </c>
      <c r="B765" s="50" t="str">
        <f>+"מספר אסמכתא "&amp;B38&amp;"         חזרה לטבלה "</f>
        <v xml:space="preserve">מספר אסמכתא          חזרה לטבלה </v>
      </c>
      <c r="C765" s="515"/>
      <c r="D765" s="515"/>
      <c r="E765" s="517"/>
      <c r="L765" s="26" t="s">
        <v>19</v>
      </c>
      <c r="M765" s="50" t="str">
        <f>+"מספר אסמכתא "&amp;B38&amp;"         חזרה לטבלה "</f>
        <v xml:space="preserve">מספר אסמכתא          חזרה לטבלה </v>
      </c>
      <c r="N765" s="515"/>
      <c r="O765" s="515"/>
      <c r="P765" s="517"/>
      <c r="R765" s="26" t="s">
        <v>19</v>
      </c>
      <c r="S765" s="50" t="str">
        <f>+"מספר אסמכתא "&amp;B38&amp;"         חזרה לטבלה "</f>
        <v xml:space="preserve">מספר אסמכתא          חזרה לטבלה </v>
      </c>
      <c r="T765" s="515"/>
      <c r="U765" s="515"/>
      <c r="V765" s="517"/>
      <c r="X765" s="26" t="s">
        <v>19</v>
      </c>
      <c r="Y765" s="50" t="str">
        <f>+"מספר אסמכתא "&amp;B38&amp;"         חזרה לטבלה "</f>
        <v xml:space="preserve">מספר אסמכתא          חזרה לטבלה </v>
      </c>
      <c r="Z765" s="515"/>
      <c r="AA765" s="515"/>
      <c r="AB765" s="517"/>
    </row>
    <row r="766" spans="1:28" s="83" customFormat="1">
      <c r="A766" s="30">
        <v>1</v>
      </c>
      <c r="B766" s="118"/>
      <c r="C766" s="119"/>
      <c r="D766" s="119"/>
      <c r="E766" s="120"/>
      <c r="L766" s="30">
        <v>12</v>
      </c>
      <c r="M766" s="118"/>
      <c r="N766" s="119"/>
      <c r="O766" s="119"/>
      <c r="P766" s="120"/>
      <c r="R766" s="30">
        <v>23</v>
      </c>
      <c r="S766" s="118"/>
      <c r="T766" s="119"/>
      <c r="U766" s="119"/>
      <c r="V766" s="120"/>
      <c r="X766" s="30">
        <v>34</v>
      </c>
      <c r="Y766" s="118"/>
      <c r="Z766" s="119"/>
      <c r="AA766" s="119"/>
      <c r="AB766" s="120"/>
    </row>
    <row r="767" spans="1:28" s="83" customFormat="1">
      <c r="A767" s="30">
        <v>2</v>
      </c>
      <c r="B767" s="118"/>
      <c r="C767" s="119"/>
      <c r="D767" s="119"/>
      <c r="E767" s="120"/>
      <c r="L767" s="30">
        <v>13</v>
      </c>
      <c r="M767" s="118"/>
      <c r="N767" s="119"/>
      <c r="O767" s="119"/>
      <c r="P767" s="120"/>
      <c r="R767" s="30">
        <v>24</v>
      </c>
      <c r="S767" s="118"/>
      <c r="T767" s="119"/>
      <c r="U767" s="119"/>
      <c r="V767" s="120"/>
      <c r="X767" s="30">
        <v>35</v>
      </c>
      <c r="Y767" s="118"/>
      <c r="Z767" s="119"/>
      <c r="AA767" s="119"/>
      <c r="AB767" s="120"/>
    </row>
    <row r="768" spans="1:28" s="83" customFormat="1">
      <c r="A768" s="30">
        <v>3</v>
      </c>
      <c r="B768" s="118"/>
      <c r="C768" s="119"/>
      <c r="D768" s="119"/>
      <c r="E768" s="120"/>
      <c r="L768" s="30">
        <v>14</v>
      </c>
      <c r="M768" s="118"/>
      <c r="N768" s="119"/>
      <c r="O768" s="119"/>
      <c r="P768" s="120"/>
      <c r="R768" s="30">
        <v>25</v>
      </c>
      <c r="S768" s="118"/>
      <c r="T768" s="119"/>
      <c r="U768" s="119"/>
      <c r="V768" s="120"/>
      <c r="X768" s="30">
        <v>36</v>
      </c>
      <c r="Y768" s="118"/>
      <c r="Z768" s="119"/>
      <c r="AA768" s="119"/>
      <c r="AB768" s="120"/>
    </row>
    <row r="769" spans="1:28" s="83" customFormat="1">
      <c r="A769" s="30">
        <v>4</v>
      </c>
      <c r="B769" s="118"/>
      <c r="C769" s="119"/>
      <c r="D769" s="119"/>
      <c r="E769" s="120"/>
      <c r="L769" s="30">
        <v>15</v>
      </c>
      <c r="M769" s="118"/>
      <c r="N769" s="119"/>
      <c r="O769" s="119"/>
      <c r="P769" s="120"/>
      <c r="R769" s="30">
        <v>26</v>
      </c>
      <c r="S769" s="118"/>
      <c r="T769" s="119"/>
      <c r="U769" s="119"/>
      <c r="V769" s="120"/>
      <c r="X769" s="30">
        <v>37</v>
      </c>
      <c r="Y769" s="118"/>
      <c r="Z769" s="119"/>
      <c r="AA769" s="119"/>
      <c r="AB769" s="120"/>
    </row>
    <row r="770" spans="1:28" s="83" customFormat="1">
      <c r="A770" s="30">
        <v>5</v>
      </c>
      <c r="B770" s="118"/>
      <c r="C770" s="119"/>
      <c r="D770" s="119"/>
      <c r="E770" s="120"/>
      <c r="L770" s="30">
        <v>16</v>
      </c>
      <c r="M770" s="118"/>
      <c r="N770" s="119"/>
      <c r="O770" s="119"/>
      <c r="P770" s="120"/>
      <c r="R770" s="30">
        <v>27</v>
      </c>
      <c r="S770" s="118"/>
      <c r="T770" s="119"/>
      <c r="U770" s="119"/>
      <c r="V770" s="120"/>
      <c r="X770" s="30">
        <v>38</v>
      </c>
      <c r="Y770" s="118"/>
      <c r="Z770" s="119"/>
      <c r="AA770" s="119"/>
      <c r="AB770" s="120"/>
    </row>
    <row r="771" spans="1:28" s="83" customFormat="1">
      <c r="A771" s="30">
        <v>6</v>
      </c>
      <c r="B771" s="118"/>
      <c r="C771" s="119"/>
      <c r="D771" s="119"/>
      <c r="E771" s="120"/>
      <c r="L771" s="30">
        <v>17</v>
      </c>
      <c r="M771" s="118"/>
      <c r="N771" s="119"/>
      <c r="O771" s="119"/>
      <c r="P771" s="120"/>
      <c r="R771" s="30">
        <v>28</v>
      </c>
      <c r="S771" s="118"/>
      <c r="T771" s="119"/>
      <c r="U771" s="119"/>
      <c r="V771" s="120"/>
      <c r="X771" s="30">
        <v>39</v>
      </c>
      <c r="Y771" s="118"/>
      <c r="Z771" s="119"/>
      <c r="AA771" s="119"/>
      <c r="AB771" s="120"/>
    </row>
    <row r="772" spans="1:28" s="83" customFormat="1">
      <c r="A772" s="30">
        <v>7</v>
      </c>
      <c r="B772" s="118"/>
      <c r="C772" s="119"/>
      <c r="D772" s="119"/>
      <c r="E772" s="120"/>
      <c r="L772" s="30">
        <v>18</v>
      </c>
      <c r="M772" s="118"/>
      <c r="N772" s="119"/>
      <c r="O772" s="119"/>
      <c r="P772" s="120"/>
      <c r="R772" s="30">
        <v>29</v>
      </c>
      <c r="S772" s="118"/>
      <c r="T772" s="119"/>
      <c r="U772" s="119"/>
      <c r="V772" s="120"/>
      <c r="X772" s="30">
        <v>40</v>
      </c>
      <c r="Y772" s="118"/>
      <c r="Z772" s="119"/>
      <c r="AA772" s="119"/>
      <c r="AB772" s="120"/>
    </row>
    <row r="773" spans="1:28" s="83" customFormat="1">
      <c r="A773" s="30">
        <v>8</v>
      </c>
      <c r="B773" s="118"/>
      <c r="C773" s="119"/>
      <c r="D773" s="119"/>
      <c r="E773" s="120"/>
      <c r="L773" s="30">
        <v>19</v>
      </c>
      <c r="M773" s="118"/>
      <c r="N773" s="119"/>
      <c r="O773" s="119"/>
      <c r="P773" s="120"/>
      <c r="R773" s="30">
        <v>30</v>
      </c>
      <c r="S773" s="118"/>
      <c r="T773" s="119"/>
      <c r="U773" s="119"/>
      <c r="V773" s="120"/>
      <c r="X773" s="30">
        <v>41</v>
      </c>
      <c r="Y773" s="118"/>
      <c r="Z773" s="119"/>
      <c r="AA773" s="119"/>
      <c r="AB773" s="120"/>
    </row>
    <row r="774" spans="1:28" s="83" customFormat="1">
      <c r="A774" s="30">
        <v>9</v>
      </c>
      <c r="B774" s="118"/>
      <c r="C774" s="119"/>
      <c r="D774" s="119"/>
      <c r="E774" s="120"/>
      <c r="L774" s="30">
        <v>20</v>
      </c>
      <c r="M774" s="118"/>
      <c r="N774" s="119"/>
      <c r="O774" s="119"/>
      <c r="P774" s="120"/>
      <c r="R774" s="30">
        <v>31</v>
      </c>
      <c r="S774" s="118"/>
      <c r="T774" s="119"/>
      <c r="U774" s="119"/>
      <c r="V774" s="120"/>
      <c r="X774" s="30">
        <v>42</v>
      </c>
      <c r="Y774" s="118"/>
      <c r="Z774" s="119"/>
      <c r="AA774" s="119"/>
      <c r="AB774" s="120"/>
    </row>
    <row r="775" spans="1:28" s="83" customFormat="1">
      <c r="A775" s="30">
        <v>10</v>
      </c>
      <c r="B775" s="118"/>
      <c r="C775" s="119"/>
      <c r="D775" s="119"/>
      <c r="E775" s="120"/>
      <c r="L775" s="30">
        <v>21</v>
      </c>
      <c r="M775" s="118"/>
      <c r="N775" s="119"/>
      <c r="O775" s="119"/>
      <c r="P775" s="120"/>
      <c r="R775" s="30">
        <v>32</v>
      </c>
      <c r="S775" s="118"/>
      <c r="T775" s="119"/>
      <c r="U775" s="119"/>
      <c r="V775" s="120"/>
      <c r="X775" s="30">
        <v>43</v>
      </c>
      <c r="Y775" s="118"/>
      <c r="Z775" s="119"/>
      <c r="AA775" s="119"/>
      <c r="AB775" s="120"/>
    </row>
    <row r="776" spans="1:28" s="83" customFormat="1" ht="13.5" thickBot="1">
      <c r="A776" s="30">
        <v>11</v>
      </c>
      <c r="B776" s="118"/>
      <c r="C776" s="119"/>
      <c r="D776" s="119"/>
      <c r="E776" s="120"/>
      <c r="L776" s="30">
        <v>22</v>
      </c>
      <c r="M776" s="118"/>
      <c r="N776" s="119"/>
      <c r="O776" s="119"/>
      <c r="P776" s="120"/>
      <c r="R776" s="30">
        <v>33</v>
      </c>
      <c r="S776" s="118"/>
      <c r="T776" s="119"/>
      <c r="U776" s="119"/>
      <c r="V776" s="120"/>
      <c r="X776" s="31"/>
      <c r="Y776" s="33" t="s">
        <v>3</v>
      </c>
      <c r="Z776" s="34"/>
      <c r="AA776" s="34"/>
      <c r="AB776" s="138">
        <f>SUM(E766:E776)+SUM(P766:P776)+SUM(AB766:AB775)+SUM(V766:V776)</f>
        <v>0</v>
      </c>
    </row>
    <row r="777" spans="1:28" s="83" customFormat="1">
      <c r="B777" s="88"/>
      <c r="C777" s="89"/>
      <c r="D777" s="89"/>
      <c r="E777" s="84"/>
      <c r="M777" s="88"/>
      <c r="N777" s="89"/>
      <c r="O777" s="89"/>
      <c r="P777" s="84"/>
      <c r="S777" s="88"/>
      <c r="T777" s="89"/>
      <c r="U777" s="89"/>
      <c r="V777" s="84"/>
      <c r="Y777" s="88"/>
      <c r="Z777" s="89"/>
      <c r="AA777" s="89"/>
      <c r="AB777" s="84"/>
    </row>
    <row r="778" spans="1:28" s="83" customFormat="1">
      <c r="B778" s="88"/>
      <c r="C778" s="89"/>
      <c r="D778" s="89"/>
      <c r="E778" s="84"/>
      <c r="M778" s="88"/>
      <c r="N778" s="89"/>
      <c r="O778" s="89"/>
      <c r="P778" s="84"/>
      <c r="S778" s="88"/>
      <c r="T778" s="89"/>
      <c r="U778" s="89"/>
      <c r="V778" s="84"/>
      <c r="Y778" s="88"/>
      <c r="Z778" s="89"/>
      <c r="AA778" s="89"/>
      <c r="AB778" s="84"/>
    </row>
    <row r="779" spans="1:28" s="83" customFormat="1">
      <c r="B779" s="88"/>
      <c r="C779" s="89"/>
      <c r="D779" s="89"/>
      <c r="E779" s="84"/>
      <c r="M779" s="88"/>
      <c r="N779" s="89"/>
      <c r="O779" s="89"/>
      <c r="P779" s="84"/>
      <c r="S779" s="88"/>
      <c r="T779" s="89"/>
      <c r="U779" s="89"/>
      <c r="V779" s="84"/>
      <c r="Y779" s="88"/>
      <c r="Z779" s="89"/>
      <c r="AA779" s="89"/>
      <c r="AB779" s="84"/>
    </row>
    <row r="780" spans="1:28" s="83" customFormat="1">
      <c r="B780" s="88"/>
      <c r="C780" s="89"/>
      <c r="D780" s="89"/>
      <c r="E780" s="84"/>
      <c r="M780" s="88"/>
      <c r="N780" s="89"/>
      <c r="O780" s="89"/>
      <c r="P780" s="84"/>
      <c r="S780" s="88"/>
      <c r="T780" s="89"/>
      <c r="U780" s="89"/>
      <c r="V780" s="84"/>
      <c r="Y780" s="88"/>
      <c r="Z780" s="89"/>
      <c r="AA780" s="89"/>
      <c r="AB780" s="84"/>
    </row>
    <row r="781" spans="1:28" s="83" customFormat="1">
      <c r="B781" s="88"/>
      <c r="C781" s="89"/>
      <c r="D781" s="89"/>
      <c r="E781" s="84"/>
      <c r="M781" s="88"/>
      <c r="N781" s="89"/>
      <c r="O781" s="89"/>
      <c r="P781" s="84"/>
      <c r="S781" s="88"/>
      <c r="T781" s="89"/>
      <c r="U781" s="89"/>
      <c r="V781" s="84"/>
      <c r="Y781" s="88"/>
      <c r="Z781" s="89"/>
      <c r="AA781" s="89"/>
      <c r="AB781" s="84"/>
    </row>
    <row r="782" spans="1:28" s="83" customFormat="1">
      <c r="B782" s="88"/>
      <c r="C782" s="89"/>
      <c r="D782" s="89"/>
      <c r="E782" s="84"/>
      <c r="M782" s="88"/>
      <c r="N782" s="89"/>
      <c r="O782" s="89"/>
      <c r="P782" s="84"/>
      <c r="S782" s="88"/>
      <c r="T782" s="89"/>
      <c r="U782" s="89"/>
      <c r="V782" s="84"/>
      <c r="Y782" s="88"/>
      <c r="Z782" s="89"/>
      <c r="AA782" s="89"/>
      <c r="AB782" s="84"/>
    </row>
    <row r="783" spans="1:28" s="83" customFormat="1" ht="13.5" thickBot="1">
      <c r="B783" s="88"/>
      <c r="C783" s="89"/>
      <c r="D783" s="89"/>
      <c r="E783" s="84"/>
      <c r="M783" s="88"/>
      <c r="N783" s="89"/>
      <c r="O783" s="89"/>
      <c r="P783" s="84"/>
      <c r="S783" s="88"/>
      <c r="T783" s="89"/>
      <c r="U783" s="89"/>
      <c r="V783" s="84"/>
      <c r="Y783" s="88"/>
      <c r="Z783" s="89"/>
      <c r="AA783" s="89"/>
      <c r="AB783" s="84"/>
    </row>
    <row r="784" spans="1:28" s="83" customFormat="1" ht="12.75" customHeight="1">
      <c r="A784" s="24">
        <v>37</v>
      </c>
      <c r="B784" s="25"/>
      <c r="C784" s="514" t="s">
        <v>138</v>
      </c>
      <c r="D784" s="514" t="s">
        <v>27</v>
      </c>
      <c r="E784" s="516" t="s">
        <v>13</v>
      </c>
      <c r="L784" s="24">
        <v>37</v>
      </c>
      <c r="M784" s="25"/>
      <c r="N784" s="514" t="s">
        <v>138</v>
      </c>
      <c r="O784" s="514" t="s">
        <v>27</v>
      </c>
      <c r="P784" s="516" t="s">
        <v>13</v>
      </c>
      <c r="R784" s="24">
        <v>37</v>
      </c>
      <c r="S784" s="25"/>
      <c r="T784" s="514" t="s">
        <v>138</v>
      </c>
      <c r="U784" s="514" t="s">
        <v>27</v>
      </c>
      <c r="V784" s="516" t="s">
        <v>13</v>
      </c>
      <c r="X784" s="24">
        <v>37</v>
      </c>
      <c r="Y784" s="25"/>
      <c r="Z784" s="514" t="s">
        <v>138</v>
      </c>
      <c r="AA784" s="514" t="s">
        <v>27</v>
      </c>
      <c r="AB784" s="516" t="s">
        <v>13</v>
      </c>
    </row>
    <row r="785" spans="1:28" s="83" customFormat="1" ht="63.75">
      <c r="A785" s="26" t="s">
        <v>7</v>
      </c>
      <c r="B785" s="50" t="str">
        <f>+"מספר אסמכתא "&amp;B39&amp;"         חזרה לטבלה "</f>
        <v xml:space="preserve">מספר אסמכתא          חזרה לטבלה </v>
      </c>
      <c r="C785" s="515"/>
      <c r="D785" s="515"/>
      <c r="E785" s="517"/>
      <c r="L785" s="26" t="s">
        <v>19</v>
      </c>
      <c r="M785" s="50" t="str">
        <f>+"מספר אסמכתא "&amp;B39&amp;"         חזרה לטבלה "</f>
        <v xml:space="preserve">מספר אסמכתא          חזרה לטבלה </v>
      </c>
      <c r="N785" s="515"/>
      <c r="O785" s="515"/>
      <c r="P785" s="517"/>
      <c r="R785" s="26" t="s">
        <v>19</v>
      </c>
      <c r="S785" s="50" t="str">
        <f>+"מספר אסמכתא "&amp;B39&amp;"         חזרה לטבלה "</f>
        <v xml:space="preserve">מספר אסמכתא          חזרה לטבלה </v>
      </c>
      <c r="T785" s="515"/>
      <c r="U785" s="515"/>
      <c r="V785" s="517"/>
      <c r="X785" s="26" t="s">
        <v>19</v>
      </c>
      <c r="Y785" s="50" t="str">
        <f>+"מספר אסמכתא "&amp;B39&amp;"         חזרה לטבלה "</f>
        <v xml:space="preserve">מספר אסמכתא          חזרה לטבלה </v>
      </c>
      <c r="Z785" s="515"/>
      <c r="AA785" s="515"/>
      <c r="AB785" s="517"/>
    </row>
    <row r="786" spans="1:28" s="83" customFormat="1">
      <c r="A786" s="30">
        <v>1</v>
      </c>
      <c r="B786" s="118"/>
      <c r="C786" s="119"/>
      <c r="D786" s="119"/>
      <c r="E786" s="120"/>
      <c r="L786" s="30">
        <v>12</v>
      </c>
      <c r="M786" s="118"/>
      <c r="N786" s="119"/>
      <c r="O786" s="119"/>
      <c r="P786" s="120"/>
      <c r="R786" s="30">
        <v>23</v>
      </c>
      <c r="S786" s="118"/>
      <c r="T786" s="119"/>
      <c r="U786" s="119"/>
      <c r="V786" s="120"/>
      <c r="X786" s="30">
        <v>34</v>
      </c>
      <c r="Y786" s="118"/>
      <c r="Z786" s="119"/>
      <c r="AA786" s="119"/>
      <c r="AB786" s="120"/>
    </row>
    <row r="787" spans="1:28" s="83" customFormat="1">
      <c r="A787" s="30">
        <v>2</v>
      </c>
      <c r="B787" s="118"/>
      <c r="C787" s="119"/>
      <c r="D787" s="119"/>
      <c r="E787" s="120"/>
      <c r="L787" s="30">
        <v>13</v>
      </c>
      <c r="M787" s="118"/>
      <c r="N787" s="119"/>
      <c r="O787" s="119"/>
      <c r="P787" s="120"/>
      <c r="R787" s="30">
        <v>24</v>
      </c>
      <c r="S787" s="118"/>
      <c r="T787" s="119"/>
      <c r="U787" s="119"/>
      <c r="V787" s="120"/>
      <c r="X787" s="30">
        <v>35</v>
      </c>
      <c r="Y787" s="118"/>
      <c r="Z787" s="119"/>
      <c r="AA787" s="119"/>
      <c r="AB787" s="120"/>
    </row>
    <row r="788" spans="1:28" s="83" customFormat="1">
      <c r="A788" s="30">
        <v>3</v>
      </c>
      <c r="B788" s="118"/>
      <c r="C788" s="119"/>
      <c r="D788" s="119"/>
      <c r="E788" s="120"/>
      <c r="L788" s="30">
        <v>14</v>
      </c>
      <c r="M788" s="118"/>
      <c r="N788" s="119"/>
      <c r="O788" s="119"/>
      <c r="P788" s="120"/>
      <c r="R788" s="30">
        <v>25</v>
      </c>
      <c r="S788" s="118"/>
      <c r="T788" s="119"/>
      <c r="U788" s="119"/>
      <c r="V788" s="120"/>
      <c r="X788" s="30">
        <v>36</v>
      </c>
      <c r="Y788" s="118"/>
      <c r="Z788" s="119"/>
      <c r="AA788" s="119"/>
      <c r="AB788" s="120"/>
    </row>
    <row r="789" spans="1:28" s="83" customFormat="1">
      <c r="A789" s="30">
        <v>4</v>
      </c>
      <c r="B789" s="118"/>
      <c r="C789" s="119"/>
      <c r="D789" s="119"/>
      <c r="E789" s="120"/>
      <c r="L789" s="30">
        <v>15</v>
      </c>
      <c r="M789" s="118"/>
      <c r="N789" s="119"/>
      <c r="O789" s="119"/>
      <c r="P789" s="120"/>
      <c r="R789" s="30">
        <v>26</v>
      </c>
      <c r="S789" s="118"/>
      <c r="T789" s="119"/>
      <c r="U789" s="119"/>
      <c r="V789" s="120"/>
      <c r="X789" s="30">
        <v>37</v>
      </c>
      <c r="Y789" s="118"/>
      <c r="Z789" s="119"/>
      <c r="AA789" s="119"/>
      <c r="AB789" s="120"/>
    </row>
    <row r="790" spans="1:28" s="83" customFormat="1">
      <c r="A790" s="30">
        <v>5</v>
      </c>
      <c r="B790" s="118"/>
      <c r="C790" s="119"/>
      <c r="D790" s="119"/>
      <c r="E790" s="120"/>
      <c r="L790" s="30">
        <v>16</v>
      </c>
      <c r="M790" s="118"/>
      <c r="N790" s="119"/>
      <c r="O790" s="119"/>
      <c r="P790" s="120"/>
      <c r="R790" s="30">
        <v>27</v>
      </c>
      <c r="S790" s="118"/>
      <c r="T790" s="119"/>
      <c r="U790" s="119"/>
      <c r="V790" s="120"/>
      <c r="X790" s="30">
        <v>38</v>
      </c>
      <c r="Y790" s="118"/>
      <c r="Z790" s="119"/>
      <c r="AA790" s="119"/>
      <c r="AB790" s="120"/>
    </row>
    <row r="791" spans="1:28" s="83" customFormat="1">
      <c r="A791" s="30">
        <v>6</v>
      </c>
      <c r="B791" s="118"/>
      <c r="C791" s="119"/>
      <c r="D791" s="119"/>
      <c r="E791" s="120"/>
      <c r="L791" s="30">
        <v>17</v>
      </c>
      <c r="M791" s="118"/>
      <c r="N791" s="119"/>
      <c r="O791" s="119"/>
      <c r="P791" s="120"/>
      <c r="R791" s="30">
        <v>28</v>
      </c>
      <c r="S791" s="118"/>
      <c r="T791" s="119"/>
      <c r="U791" s="119"/>
      <c r="V791" s="120"/>
      <c r="X791" s="30">
        <v>39</v>
      </c>
      <c r="Y791" s="118"/>
      <c r="Z791" s="119"/>
      <c r="AA791" s="119"/>
      <c r="AB791" s="120"/>
    </row>
    <row r="792" spans="1:28" s="83" customFormat="1">
      <c r="A792" s="30">
        <v>7</v>
      </c>
      <c r="B792" s="118"/>
      <c r="C792" s="119"/>
      <c r="D792" s="119"/>
      <c r="E792" s="120"/>
      <c r="L792" s="30">
        <v>18</v>
      </c>
      <c r="M792" s="118"/>
      <c r="N792" s="119"/>
      <c r="O792" s="119"/>
      <c r="P792" s="120"/>
      <c r="R792" s="30">
        <v>29</v>
      </c>
      <c r="S792" s="118"/>
      <c r="T792" s="119"/>
      <c r="U792" s="119"/>
      <c r="V792" s="120"/>
      <c r="X792" s="30">
        <v>40</v>
      </c>
      <c r="Y792" s="118"/>
      <c r="Z792" s="119"/>
      <c r="AA792" s="119"/>
      <c r="AB792" s="120"/>
    </row>
    <row r="793" spans="1:28" s="83" customFormat="1">
      <c r="A793" s="30">
        <v>8</v>
      </c>
      <c r="B793" s="118"/>
      <c r="C793" s="119"/>
      <c r="D793" s="119"/>
      <c r="E793" s="120"/>
      <c r="L793" s="30">
        <v>19</v>
      </c>
      <c r="M793" s="118"/>
      <c r="N793" s="119"/>
      <c r="O793" s="119"/>
      <c r="P793" s="120"/>
      <c r="R793" s="30">
        <v>30</v>
      </c>
      <c r="S793" s="118"/>
      <c r="T793" s="119"/>
      <c r="U793" s="119"/>
      <c r="V793" s="120"/>
      <c r="X793" s="30">
        <v>41</v>
      </c>
      <c r="Y793" s="118"/>
      <c r="Z793" s="119"/>
      <c r="AA793" s="119"/>
      <c r="AB793" s="120"/>
    </row>
    <row r="794" spans="1:28" s="83" customFormat="1">
      <c r="A794" s="30">
        <v>9</v>
      </c>
      <c r="B794" s="118"/>
      <c r="C794" s="119"/>
      <c r="D794" s="119"/>
      <c r="E794" s="120"/>
      <c r="L794" s="30">
        <v>20</v>
      </c>
      <c r="M794" s="118"/>
      <c r="N794" s="119"/>
      <c r="O794" s="119"/>
      <c r="P794" s="120"/>
      <c r="R794" s="30">
        <v>31</v>
      </c>
      <c r="S794" s="118"/>
      <c r="T794" s="119"/>
      <c r="U794" s="119"/>
      <c r="V794" s="120"/>
      <c r="X794" s="30">
        <v>42</v>
      </c>
      <c r="Y794" s="118"/>
      <c r="Z794" s="119"/>
      <c r="AA794" s="119"/>
      <c r="AB794" s="120"/>
    </row>
    <row r="795" spans="1:28" s="83" customFormat="1">
      <c r="A795" s="30">
        <v>10</v>
      </c>
      <c r="B795" s="118"/>
      <c r="C795" s="119"/>
      <c r="D795" s="119"/>
      <c r="E795" s="120"/>
      <c r="L795" s="30">
        <v>21</v>
      </c>
      <c r="M795" s="118"/>
      <c r="N795" s="119"/>
      <c r="O795" s="119"/>
      <c r="P795" s="120"/>
      <c r="R795" s="30">
        <v>32</v>
      </c>
      <c r="S795" s="118"/>
      <c r="T795" s="119"/>
      <c r="U795" s="119"/>
      <c r="V795" s="120"/>
      <c r="X795" s="30">
        <v>43</v>
      </c>
      <c r="Y795" s="118"/>
      <c r="Z795" s="119"/>
      <c r="AA795" s="119"/>
      <c r="AB795" s="120"/>
    </row>
    <row r="796" spans="1:28" s="83" customFormat="1" ht="13.5" thickBot="1">
      <c r="A796" s="30">
        <v>11</v>
      </c>
      <c r="B796" s="118"/>
      <c r="C796" s="119"/>
      <c r="D796" s="119"/>
      <c r="E796" s="120"/>
      <c r="L796" s="30">
        <v>22</v>
      </c>
      <c r="M796" s="118"/>
      <c r="N796" s="119"/>
      <c r="O796" s="119"/>
      <c r="P796" s="120"/>
      <c r="R796" s="30">
        <v>33</v>
      </c>
      <c r="S796" s="118"/>
      <c r="T796" s="119"/>
      <c r="U796" s="119"/>
      <c r="V796" s="120"/>
      <c r="X796" s="31"/>
      <c r="Y796" s="33" t="s">
        <v>3</v>
      </c>
      <c r="Z796" s="34"/>
      <c r="AA796" s="34"/>
      <c r="AB796" s="138">
        <f>SUM(E786:E796)+SUM(P786:P796)+SUM(AB786:AB795)+SUM(V786:V796)</f>
        <v>0</v>
      </c>
    </row>
    <row r="797" spans="1:28" s="83" customFormat="1">
      <c r="B797" s="88"/>
      <c r="C797" s="89"/>
      <c r="D797" s="89"/>
      <c r="E797" s="84"/>
      <c r="M797" s="88"/>
      <c r="N797" s="89"/>
      <c r="O797" s="89"/>
      <c r="P797" s="84"/>
      <c r="S797" s="88"/>
      <c r="T797" s="89"/>
      <c r="U797" s="89"/>
      <c r="V797" s="84"/>
      <c r="Y797" s="88"/>
      <c r="Z797" s="89"/>
      <c r="AA797" s="89"/>
      <c r="AB797" s="84"/>
    </row>
    <row r="798" spans="1:28" s="83" customFormat="1">
      <c r="B798" s="88"/>
      <c r="C798" s="89"/>
      <c r="D798" s="89"/>
      <c r="E798" s="84"/>
      <c r="M798" s="88"/>
      <c r="N798" s="89"/>
      <c r="O798" s="89"/>
      <c r="P798" s="84"/>
      <c r="S798" s="88"/>
      <c r="T798" s="89"/>
      <c r="U798" s="89"/>
      <c r="V798" s="84"/>
      <c r="Y798" s="88"/>
      <c r="Z798" s="89"/>
      <c r="AA798" s="89"/>
      <c r="AB798" s="84"/>
    </row>
    <row r="799" spans="1:28" s="83" customFormat="1">
      <c r="B799" s="88"/>
      <c r="C799" s="89"/>
      <c r="D799" s="89"/>
      <c r="E799" s="84"/>
      <c r="M799" s="88"/>
      <c r="N799" s="89"/>
      <c r="O799" s="89"/>
      <c r="P799" s="84"/>
      <c r="S799" s="88"/>
      <c r="T799" s="89"/>
      <c r="U799" s="89"/>
      <c r="V799" s="84"/>
      <c r="Y799" s="88"/>
      <c r="Z799" s="89"/>
      <c r="AA799" s="89"/>
      <c r="AB799" s="84"/>
    </row>
    <row r="800" spans="1:28" s="83" customFormat="1">
      <c r="B800" s="88"/>
      <c r="C800" s="89"/>
      <c r="D800" s="89"/>
      <c r="E800" s="84"/>
      <c r="M800" s="88"/>
      <c r="N800" s="89"/>
      <c r="O800" s="89"/>
      <c r="P800" s="84"/>
      <c r="S800" s="88"/>
      <c r="T800" s="89"/>
      <c r="U800" s="89"/>
      <c r="V800" s="84"/>
      <c r="Y800" s="88"/>
      <c r="Z800" s="89"/>
      <c r="AA800" s="89"/>
      <c r="AB800" s="84"/>
    </row>
    <row r="801" spans="1:28" s="83" customFormat="1">
      <c r="B801" s="88"/>
      <c r="C801" s="89"/>
      <c r="D801" s="89"/>
      <c r="E801" s="84"/>
      <c r="M801" s="88"/>
      <c r="N801" s="89"/>
      <c r="O801" s="89"/>
      <c r="P801" s="84"/>
      <c r="S801" s="88"/>
      <c r="T801" s="89"/>
      <c r="U801" s="89"/>
      <c r="V801" s="84"/>
      <c r="Y801" s="88"/>
      <c r="Z801" s="89"/>
      <c r="AA801" s="89"/>
      <c r="AB801" s="84"/>
    </row>
    <row r="802" spans="1:28" s="83" customFormat="1">
      <c r="B802" s="88"/>
      <c r="C802" s="89"/>
      <c r="D802" s="89"/>
      <c r="E802" s="84"/>
      <c r="M802" s="88"/>
      <c r="N802" s="89"/>
      <c r="O802" s="89"/>
      <c r="P802" s="84"/>
      <c r="S802" s="88"/>
      <c r="T802" s="89"/>
      <c r="U802" s="89"/>
      <c r="V802" s="84"/>
      <c r="Y802" s="88"/>
      <c r="Z802" s="89"/>
      <c r="AA802" s="89"/>
      <c r="AB802" s="84"/>
    </row>
    <row r="803" spans="1:28" s="83" customFormat="1" ht="13.5" thickBot="1">
      <c r="B803" s="88"/>
      <c r="C803" s="89"/>
      <c r="D803" s="89"/>
      <c r="E803" s="84"/>
      <c r="M803" s="88"/>
      <c r="N803" s="89"/>
      <c r="O803" s="89"/>
      <c r="P803" s="84"/>
      <c r="S803" s="88"/>
      <c r="T803" s="89"/>
      <c r="U803" s="89"/>
      <c r="V803" s="84"/>
      <c r="Y803" s="88"/>
      <c r="Z803" s="89"/>
      <c r="AA803" s="89"/>
      <c r="AB803" s="84"/>
    </row>
    <row r="804" spans="1:28" s="83" customFormat="1" ht="12.75" customHeight="1">
      <c r="A804" s="24">
        <v>38</v>
      </c>
      <c r="B804" s="25"/>
      <c r="C804" s="514" t="s">
        <v>138</v>
      </c>
      <c r="D804" s="514" t="s">
        <v>27</v>
      </c>
      <c r="E804" s="516" t="s">
        <v>13</v>
      </c>
      <c r="L804" s="24">
        <v>38</v>
      </c>
      <c r="M804" s="25"/>
      <c r="N804" s="514" t="s">
        <v>138</v>
      </c>
      <c r="O804" s="514" t="s">
        <v>27</v>
      </c>
      <c r="P804" s="516" t="s">
        <v>13</v>
      </c>
      <c r="R804" s="24">
        <v>38</v>
      </c>
      <c r="S804" s="25"/>
      <c r="T804" s="514" t="s">
        <v>138</v>
      </c>
      <c r="U804" s="514" t="s">
        <v>27</v>
      </c>
      <c r="V804" s="516" t="s">
        <v>13</v>
      </c>
      <c r="X804" s="24">
        <v>38</v>
      </c>
      <c r="Y804" s="25"/>
      <c r="Z804" s="514" t="s">
        <v>138</v>
      </c>
      <c r="AA804" s="514" t="s">
        <v>27</v>
      </c>
      <c r="AB804" s="516" t="s">
        <v>13</v>
      </c>
    </row>
    <row r="805" spans="1:28" s="83" customFormat="1" ht="63.75">
      <c r="A805" s="26" t="s">
        <v>7</v>
      </c>
      <c r="B805" s="50" t="str">
        <f>+"מספר אסמכתא "&amp;B40&amp;"         חזרה לטבלה "</f>
        <v xml:space="preserve">מספר אסמכתא          חזרה לטבלה </v>
      </c>
      <c r="C805" s="515"/>
      <c r="D805" s="515"/>
      <c r="E805" s="517"/>
      <c r="L805" s="26" t="s">
        <v>19</v>
      </c>
      <c r="M805" s="50" t="str">
        <f>+"מספר אסמכתא "&amp;B40&amp;"         חזרה לטבלה "</f>
        <v xml:space="preserve">מספר אסמכתא          חזרה לטבלה </v>
      </c>
      <c r="N805" s="515"/>
      <c r="O805" s="515"/>
      <c r="P805" s="517"/>
      <c r="R805" s="26" t="s">
        <v>19</v>
      </c>
      <c r="S805" s="50" t="str">
        <f>+"מספר אסמכתא "&amp;B40&amp;"         חזרה לטבלה "</f>
        <v xml:space="preserve">מספר אסמכתא          חזרה לטבלה </v>
      </c>
      <c r="T805" s="515"/>
      <c r="U805" s="515"/>
      <c r="V805" s="517"/>
      <c r="X805" s="26" t="s">
        <v>19</v>
      </c>
      <c r="Y805" s="50" t="str">
        <f>+"מספר אסמכתא "&amp;B40&amp;"         חזרה לטבלה "</f>
        <v xml:space="preserve">מספר אסמכתא          חזרה לטבלה </v>
      </c>
      <c r="Z805" s="515"/>
      <c r="AA805" s="515"/>
      <c r="AB805" s="517"/>
    </row>
    <row r="806" spans="1:28" s="83" customFormat="1">
      <c r="A806" s="30">
        <v>1</v>
      </c>
      <c r="B806" s="118"/>
      <c r="C806" s="119"/>
      <c r="D806" s="119"/>
      <c r="E806" s="120"/>
      <c r="L806" s="30">
        <v>12</v>
      </c>
      <c r="M806" s="118"/>
      <c r="N806" s="119"/>
      <c r="O806" s="119"/>
      <c r="P806" s="120"/>
      <c r="R806" s="30">
        <v>23</v>
      </c>
      <c r="S806" s="118"/>
      <c r="T806" s="119"/>
      <c r="U806" s="119"/>
      <c r="V806" s="120"/>
      <c r="X806" s="30">
        <v>34</v>
      </c>
      <c r="Y806" s="118"/>
      <c r="Z806" s="119"/>
      <c r="AA806" s="119"/>
      <c r="AB806" s="120"/>
    </row>
    <row r="807" spans="1:28" s="83" customFormat="1">
      <c r="A807" s="30">
        <v>2</v>
      </c>
      <c r="B807" s="118"/>
      <c r="C807" s="119"/>
      <c r="D807" s="119"/>
      <c r="E807" s="120"/>
      <c r="L807" s="30">
        <v>13</v>
      </c>
      <c r="M807" s="118"/>
      <c r="N807" s="119"/>
      <c r="O807" s="119"/>
      <c r="P807" s="120"/>
      <c r="R807" s="30">
        <v>24</v>
      </c>
      <c r="S807" s="118"/>
      <c r="T807" s="119"/>
      <c r="U807" s="119"/>
      <c r="V807" s="120"/>
      <c r="X807" s="30">
        <v>35</v>
      </c>
      <c r="Y807" s="118"/>
      <c r="Z807" s="119"/>
      <c r="AA807" s="119"/>
      <c r="AB807" s="120"/>
    </row>
    <row r="808" spans="1:28" s="83" customFormat="1">
      <c r="A808" s="30">
        <v>3</v>
      </c>
      <c r="B808" s="118"/>
      <c r="C808" s="119"/>
      <c r="D808" s="119"/>
      <c r="E808" s="120"/>
      <c r="L808" s="30">
        <v>14</v>
      </c>
      <c r="M808" s="118"/>
      <c r="N808" s="119"/>
      <c r="O808" s="119"/>
      <c r="P808" s="120"/>
      <c r="R808" s="30">
        <v>25</v>
      </c>
      <c r="S808" s="118"/>
      <c r="T808" s="119"/>
      <c r="U808" s="119"/>
      <c r="V808" s="120"/>
      <c r="X808" s="30">
        <v>36</v>
      </c>
      <c r="Y808" s="118"/>
      <c r="Z808" s="119"/>
      <c r="AA808" s="119"/>
      <c r="AB808" s="120"/>
    </row>
    <row r="809" spans="1:28" s="83" customFormat="1">
      <c r="A809" s="30">
        <v>4</v>
      </c>
      <c r="B809" s="118"/>
      <c r="C809" s="119"/>
      <c r="D809" s="119"/>
      <c r="E809" s="120"/>
      <c r="L809" s="30">
        <v>15</v>
      </c>
      <c r="M809" s="118"/>
      <c r="N809" s="119"/>
      <c r="O809" s="119"/>
      <c r="P809" s="120"/>
      <c r="R809" s="30">
        <v>26</v>
      </c>
      <c r="S809" s="118"/>
      <c r="T809" s="119"/>
      <c r="U809" s="119"/>
      <c r="V809" s="120"/>
      <c r="X809" s="30">
        <v>37</v>
      </c>
      <c r="Y809" s="118"/>
      <c r="Z809" s="119"/>
      <c r="AA809" s="119"/>
      <c r="AB809" s="120"/>
    </row>
    <row r="810" spans="1:28" s="83" customFormat="1">
      <c r="A810" s="30">
        <v>5</v>
      </c>
      <c r="B810" s="118"/>
      <c r="C810" s="119"/>
      <c r="D810" s="119"/>
      <c r="E810" s="120"/>
      <c r="L810" s="30">
        <v>16</v>
      </c>
      <c r="M810" s="118"/>
      <c r="N810" s="119"/>
      <c r="O810" s="119"/>
      <c r="P810" s="120"/>
      <c r="R810" s="30">
        <v>27</v>
      </c>
      <c r="S810" s="118"/>
      <c r="T810" s="119"/>
      <c r="U810" s="119"/>
      <c r="V810" s="120"/>
      <c r="X810" s="30">
        <v>38</v>
      </c>
      <c r="Y810" s="118"/>
      <c r="Z810" s="119"/>
      <c r="AA810" s="119"/>
      <c r="AB810" s="120"/>
    </row>
    <row r="811" spans="1:28" s="83" customFormat="1">
      <c r="A811" s="30">
        <v>6</v>
      </c>
      <c r="B811" s="118"/>
      <c r="C811" s="119"/>
      <c r="D811" s="119"/>
      <c r="E811" s="120"/>
      <c r="L811" s="30">
        <v>17</v>
      </c>
      <c r="M811" s="118"/>
      <c r="N811" s="119"/>
      <c r="O811" s="119"/>
      <c r="P811" s="120"/>
      <c r="R811" s="30">
        <v>28</v>
      </c>
      <c r="S811" s="118"/>
      <c r="T811" s="119"/>
      <c r="U811" s="119"/>
      <c r="V811" s="120"/>
      <c r="X811" s="30">
        <v>39</v>
      </c>
      <c r="Y811" s="118"/>
      <c r="Z811" s="119"/>
      <c r="AA811" s="119"/>
      <c r="AB811" s="120"/>
    </row>
    <row r="812" spans="1:28" s="83" customFormat="1">
      <c r="A812" s="30">
        <v>7</v>
      </c>
      <c r="B812" s="118"/>
      <c r="C812" s="119"/>
      <c r="D812" s="119"/>
      <c r="E812" s="120"/>
      <c r="L812" s="30">
        <v>18</v>
      </c>
      <c r="M812" s="118"/>
      <c r="N812" s="119"/>
      <c r="O812" s="119"/>
      <c r="P812" s="120"/>
      <c r="R812" s="30">
        <v>29</v>
      </c>
      <c r="S812" s="118"/>
      <c r="T812" s="119"/>
      <c r="U812" s="119"/>
      <c r="V812" s="120"/>
      <c r="X812" s="30">
        <v>40</v>
      </c>
      <c r="Y812" s="118"/>
      <c r="Z812" s="119"/>
      <c r="AA812" s="119"/>
      <c r="AB812" s="120"/>
    </row>
    <row r="813" spans="1:28" s="83" customFormat="1">
      <c r="A813" s="30">
        <v>8</v>
      </c>
      <c r="B813" s="118"/>
      <c r="C813" s="119"/>
      <c r="D813" s="119"/>
      <c r="E813" s="120"/>
      <c r="L813" s="30">
        <v>19</v>
      </c>
      <c r="M813" s="118"/>
      <c r="N813" s="119"/>
      <c r="O813" s="119"/>
      <c r="P813" s="120"/>
      <c r="R813" s="30">
        <v>30</v>
      </c>
      <c r="S813" s="118"/>
      <c r="T813" s="119"/>
      <c r="U813" s="119"/>
      <c r="V813" s="120"/>
      <c r="X813" s="30">
        <v>41</v>
      </c>
      <c r="Y813" s="118"/>
      <c r="Z813" s="119"/>
      <c r="AA813" s="119"/>
      <c r="AB813" s="120"/>
    </row>
    <row r="814" spans="1:28" s="83" customFormat="1">
      <c r="A814" s="30">
        <v>9</v>
      </c>
      <c r="B814" s="118"/>
      <c r="C814" s="119"/>
      <c r="D814" s="119"/>
      <c r="E814" s="120"/>
      <c r="L814" s="30">
        <v>20</v>
      </c>
      <c r="M814" s="118"/>
      <c r="N814" s="119"/>
      <c r="O814" s="119"/>
      <c r="P814" s="120"/>
      <c r="R814" s="30">
        <v>31</v>
      </c>
      <c r="S814" s="118"/>
      <c r="T814" s="119"/>
      <c r="U814" s="119"/>
      <c r="V814" s="120"/>
      <c r="X814" s="30">
        <v>42</v>
      </c>
      <c r="Y814" s="118"/>
      <c r="Z814" s="119"/>
      <c r="AA814" s="119"/>
      <c r="AB814" s="120"/>
    </row>
    <row r="815" spans="1:28" s="83" customFormat="1">
      <c r="A815" s="30">
        <v>10</v>
      </c>
      <c r="B815" s="118"/>
      <c r="C815" s="119"/>
      <c r="D815" s="119"/>
      <c r="E815" s="120"/>
      <c r="L815" s="30">
        <v>21</v>
      </c>
      <c r="M815" s="118"/>
      <c r="N815" s="119"/>
      <c r="O815" s="119"/>
      <c r="P815" s="120"/>
      <c r="R815" s="30">
        <v>32</v>
      </c>
      <c r="S815" s="118"/>
      <c r="T815" s="119"/>
      <c r="U815" s="119"/>
      <c r="V815" s="120"/>
      <c r="X815" s="30">
        <v>43</v>
      </c>
      <c r="Y815" s="118"/>
      <c r="Z815" s="119"/>
      <c r="AA815" s="119"/>
      <c r="AB815" s="120"/>
    </row>
    <row r="816" spans="1:28" s="83" customFormat="1" ht="13.5" thickBot="1">
      <c r="A816" s="30">
        <v>11</v>
      </c>
      <c r="B816" s="118"/>
      <c r="C816" s="119"/>
      <c r="D816" s="119"/>
      <c r="E816" s="120"/>
      <c r="L816" s="30">
        <v>22</v>
      </c>
      <c r="M816" s="118"/>
      <c r="N816" s="119"/>
      <c r="O816" s="119"/>
      <c r="P816" s="120"/>
      <c r="R816" s="30">
        <v>33</v>
      </c>
      <c r="S816" s="118"/>
      <c r="T816" s="119"/>
      <c r="U816" s="119"/>
      <c r="V816" s="120"/>
      <c r="X816" s="31"/>
      <c r="Y816" s="33" t="s">
        <v>3</v>
      </c>
      <c r="Z816" s="34"/>
      <c r="AA816" s="34"/>
      <c r="AB816" s="138">
        <f>SUM(E806:E816)+SUM(P806:P816)+SUM(AB806:AB815)+SUM(V806:V816)</f>
        <v>0</v>
      </c>
    </row>
    <row r="817" spans="1:28" s="83" customFormat="1">
      <c r="B817" s="88"/>
      <c r="C817" s="89"/>
      <c r="D817" s="89"/>
      <c r="E817" s="84"/>
      <c r="M817" s="88"/>
      <c r="N817" s="89"/>
      <c r="O817" s="89"/>
      <c r="P817" s="84"/>
      <c r="S817" s="88"/>
      <c r="T817" s="89"/>
      <c r="U817" s="89"/>
      <c r="V817" s="84"/>
      <c r="Y817" s="88"/>
      <c r="Z817" s="89"/>
      <c r="AA817" s="89"/>
      <c r="AB817" s="84"/>
    </row>
    <row r="818" spans="1:28" s="83" customFormat="1">
      <c r="B818" s="88"/>
      <c r="C818" s="89"/>
      <c r="D818" s="89"/>
      <c r="E818" s="84"/>
      <c r="M818" s="88"/>
      <c r="N818" s="89"/>
      <c r="O818" s="89"/>
      <c r="P818" s="84"/>
      <c r="S818" s="88"/>
      <c r="T818" s="89"/>
      <c r="U818" s="89"/>
      <c r="V818" s="84"/>
      <c r="Y818" s="88"/>
      <c r="Z818" s="89"/>
      <c r="AA818" s="89"/>
      <c r="AB818" s="84"/>
    </row>
    <row r="819" spans="1:28" s="83" customFormat="1">
      <c r="B819" s="88"/>
      <c r="C819" s="89"/>
      <c r="D819" s="89"/>
      <c r="E819" s="84"/>
      <c r="M819" s="88"/>
      <c r="N819" s="89"/>
      <c r="O819" s="89"/>
      <c r="P819" s="84"/>
      <c r="S819" s="88"/>
      <c r="T819" s="89"/>
      <c r="U819" s="89"/>
      <c r="V819" s="84"/>
      <c r="Y819" s="88"/>
      <c r="Z819" s="89"/>
      <c r="AA819" s="89"/>
      <c r="AB819" s="84"/>
    </row>
    <row r="820" spans="1:28" s="83" customFormat="1">
      <c r="B820" s="88"/>
      <c r="C820" s="89"/>
      <c r="D820" s="89"/>
      <c r="E820" s="84"/>
      <c r="M820" s="88"/>
      <c r="N820" s="89"/>
      <c r="O820" s="89"/>
      <c r="P820" s="84"/>
      <c r="S820" s="88"/>
      <c r="T820" s="89"/>
      <c r="U820" s="89"/>
      <c r="V820" s="84"/>
      <c r="Y820" s="88"/>
      <c r="Z820" s="89"/>
      <c r="AA820" s="89"/>
      <c r="AB820" s="84"/>
    </row>
    <row r="821" spans="1:28" s="83" customFormat="1">
      <c r="B821" s="88"/>
      <c r="C821" s="89"/>
      <c r="D821" s="89"/>
      <c r="E821" s="84"/>
      <c r="M821" s="88"/>
      <c r="N821" s="89"/>
      <c r="O821" s="89"/>
      <c r="P821" s="84"/>
      <c r="S821" s="88"/>
      <c r="T821" s="89"/>
      <c r="U821" s="89"/>
      <c r="V821" s="84"/>
      <c r="Y821" s="88"/>
      <c r="Z821" s="89"/>
      <c r="AA821" s="89"/>
      <c r="AB821" s="84"/>
    </row>
    <row r="822" spans="1:28" s="83" customFormat="1">
      <c r="B822" s="88"/>
      <c r="C822" s="89"/>
      <c r="D822" s="89"/>
      <c r="E822" s="84"/>
      <c r="M822" s="88"/>
      <c r="N822" s="89"/>
      <c r="O822" s="89"/>
      <c r="P822" s="84"/>
      <c r="S822" s="88"/>
      <c r="T822" s="89"/>
      <c r="U822" s="89"/>
      <c r="V822" s="84"/>
      <c r="Y822" s="88"/>
      <c r="Z822" s="89"/>
      <c r="AA822" s="89"/>
    </row>
    <row r="823" spans="1:28" s="83" customFormat="1" ht="13.5" thickBot="1">
      <c r="B823" s="88"/>
      <c r="C823" s="89"/>
      <c r="D823" s="89"/>
      <c r="E823" s="84"/>
      <c r="M823" s="88"/>
      <c r="N823" s="89"/>
      <c r="O823" s="89"/>
      <c r="P823" s="84"/>
      <c r="S823" s="88"/>
      <c r="T823" s="89"/>
      <c r="U823" s="89"/>
      <c r="V823" s="84"/>
      <c r="Y823" s="88"/>
      <c r="Z823" s="89"/>
      <c r="AA823" s="89"/>
      <c r="AB823" s="84"/>
    </row>
    <row r="824" spans="1:28" s="83" customFormat="1" ht="12.75" customHeight="1">
      <c r="A824" s="24">
        <v>39</v>
      </c>
      <c r="B824" s="25"/>
      <c r="C824" s="514" t="s">
        <v>138</v>
      </c>
      <c r="D824" s="514" t="s">
        <v>27</v>
      </c>
      <c r="E824" s="516" t="s">
        <v>13</v>
      </c>
      <c r="L824" s="24">
        <v>39</v>
      </c>
      <c r="M824" s="25"/>
      <c r="N824" s="514" t="s">
        <v>138</v>
      </c>
      <c r="O824" s="514" t="s">
        <v>27</v>
      </c>
      <c r="P824" s="516" t="s">
        <v>13</v>
      </c>
      <c r="R824" s="24">
        <v>39</v>
      </c>
      <c r="S824" s="25"/>
      <c r="T824" s="514" t="s">
        <v>138</v>
      </c>
      <c r="U824" s="514" t="s">
        <v>27</v>
      </c>
      <c r="V824" s="516" t="s">
        <v>13</v>
      </c>
      <c r="X824" s="24">
        <v>39</v>
      </c>
      <c r="Y824" s="25"/>
      <c r="Z824" s="514" t="s">
        <v>138</v>
      </c>
      <c r="AA824" s="514" t="s">
        <v>27</v>
      </c>
      <c r="AB824" s="516" t="s">
        <v>13</v>
      </c>
    </row>
    <row r="825" spans="1:28" s="83" customFormat="1" ht="63.75">
      <c r="A825" s="26" t="s">
        <v>7</v>
      </c>
      <c r="B825" s="50" t="str">
        <f>+"מספר אסמכתא "&amp;B41&amp;"         חזרה לטבלה "</f>
        <v xml:space="preserve">מספר אסמכתא          חזרה לטבלה </v>
      </c>
      <c r="C825" s="515"/>
      <c r="D825" s="515"/>
      <c r="E825" s="517"/>
      <c r="L825" s="26" t="s">
        <v>19</v>
      </c>
      <c r="M825" s="50" t="str">
        <f>+"מספר אסמכתא "&amp;B41&amp;"         חזרה לטבלה "</f>
        <v xml:space="preserve">מספר אסמכתא          חזרה לטבלה </v>
      </c>
      <c r="N825" s="515"/>
      <c r="O825" s="515"/>
      <c r="P825" s="517"/>
      <c r="R825" s="26" t="s">
        <v>19</v>
      </c>
      <c r="S825" s="50" t="str">
        <f>+"מספר אסמכתא "&amp;B41&amp;"         חזרה לטבלה "</f>
        <v xml:space="preserve">מספר אסמכתא          חזרה לטבלה </v>
      </c>
      <c r="T825" s="515"/>
      <c r="U825" s="515"/>
      <c r="V825" s="517"/>
      <c r="X825" s="26" t="s">
        <v>19</v>
      </c>
      <c r="Y825" s="50" t="str">
        <f>+"מספר אסמכתא "&amp;B41&amp;"         חזרה לטבלה "</f>
        <v xml:space="preserve">מספר אסמכתא          חזרה לטבלה </v>
      </c>
      <c r="Z825" s="515"/>
      <c r="AA825" s="515"/>
      <c r="AB825" s="517"/>
    </row>
    <row r="826" spans="1:28" s="83" customFormat="1">
      <c r="A826" s="30">
        <v>1</v>
      </c>
      <c r="B826" s="118"/>
      <c r="C826" s="119"/>
      <c r="D826" s="119"/>
      <c r="E826" s="120"/>
      <c r="L826" s="30">
        <v>12</v>
      </c>
      <c r="M826" s="118"/>
      <c r="N826" s="119"/>
      <c r="O826" s="119"/>
      <c r="P826" s="120"/>
      <c r="R826" s="30">
        <v>23</v>
      </c>
      <c r="S826" s="118"/>
      <c r="T826" s="119"/>
      <c r="U826" s="119"/>
      <c r="V826" s="120"/>
      <c r="X826" s="30">
        <v>34</v>
      </c>
      <c r="Y826" s="118"/>
      <c r="Z826" s="119"/>
      <c r="AA826" s="119"/>
      <c r="AB826" s="120"/>
    </row>
    <row r="827" spans="1:28" s="83" customFormat="1">
      <c r="A827" s="30">
        <v>2</v>
      </c>
      <c r="B827" s="118"/>
      <c r="C827" s="119"/>
      <c r="D827" s="119"/>
      <c r="E827" s="120"/>
      <c r="L827" s="30">
        <v>13</v>
      </c>
      <c r="M827" s="118"/>
      <c r="N827" s="119"/>
      <c r="O827" s="119"/>
      <c r="P827" s="120"/>
      <c r="R827" s="30">
        <v>24</v>
      </c>
      <c r="S827" s="118"/>
      <c r="T827" s="119"/>
      <c r="U827" s="119"/>
      <c r="V827" s="120"/>
      <c r="X827" s="30">
        <v>35</v>
      </c>
      <c r="Y827" s="118"/>
      <c r="Z827" s="119"/>
      <c r="AA827" s="119"/>
      <c r="AB827" s="120"/>
    </row>
    <row r="828" spans="1:28" s="83" customFormat="1">
      <c r="A828" s="30">
        <v>3</v>
      </c>
      <c r="B828" s="118"/>
      <c r="C828" s="119"/>
      <c r="D828" s="119"/>
      <c r="E828" s="120"/>
      <c r="L828" s="30">
        <v>14</v>
      </c>
      <c r="M828" s="118"/>
      <c r="N828" s="119"/>
      <c r="O828" s="119"/>
      <c r="P828" s="120"/>
      <c r="R828" s="30">
        <v>25</v>
      </c>
      <c r="S828" s="118"/>
      <c r="T828" s="119"/>
      <c r="U828" s="119"/>
      <c r="V828" s="120"/>
      <c r="X828" s="30">
        <v>36</v>
      </c>
      <c r="Y828" s="118"/>
      <c r="Z828" s="119"/>
      <c r="AA828" s="119"/>
      <c r="AB828" s="120"/>
    </row>
    <row r="829" spans="1:28" s="83" customFormat="1">
      <c r="A829" s="30">
        <v>4</v>
      </c>
      <c r="B829" s="118"/>
      <c r="C829" s="119"/>
      <c r="D829" s="119"/>
      <c r="E829" s="120"/>
      <c r="L829" s="30">
        <v>15</v>
      </c>
      <c r="M829" s="118"/>
      <c r="N829" s="119"/>
      <c r="O829" s="119"/>
      <c r="P829" s="120"/>
      <c r="R829" s="30">
        <v>26</v>
      </c>
      <c r="S829" s="118"/>
      <c r="T829" s="119"/>
      <c r="U829" s="119"/>
      <c r="V829" s="120"/>
      <c r="X829" s="30">
        <v>37</v>
      </c>
      <c r="Y829" s="118"/>
      <c r="Z829" s="119"/>
      <c r="AA829" s="119"/>
      <c r="AB829" s="120"/>
    </row>
    <row r="830" spans="1:28" s="83" customFormat="1">
      <c r="A830" s="30">
        <v>5</v>
      </c>
      <c r="B830" s="118"/>
      <c r="C830" s="119"/>
      <c r="D830" s="119"/>
      <c r="E830" s="120"/>
      <c r="L830" s="30">
        <v>16</v>
      </c>
      <c r="M830" s="118"/>
      <c r="N830" s="119"/>
      <c r="O830" s="119"/>
      <c r="P830" s="120"/>
      <c r="R830" s="30">
        <v>27</v>
      </c>
      <c r="S830" s="118"/>
      <c r="T830" s="119"/>
      <c r="U830" s="119"/>
      <c r="V830" s="120"/>
      <c r="X830" s="30">
        <v>38</v>
      </c>
      <c r="Y830" s="118"/>
      <c r="Z830" s="119"/>
      <c r="AA830" s="119"/>
      <c r="AB830" s="120"/>
    </row>
    <row r="831" spans="1:28" s="83" customFormat="1">
      <c r="A831" s="30">
        <v>6</v>
      </c>
      <c r="B831" s="118"/>
      <c r="C831" s="119"/>
      <c r="D831" s="119"/>
      <c r="E831" s="120"/>
      <c r="L831" s="30">
        <v>17</v>
      </c>
      <c r="M831" s="118"/>
      <c r="N831" s="119"/>
      <c r="O831" s="119"/>
      <c r="P831" s="120"/>
      <c r="R831" s="30">
        <v>28</v>
      </c>
      <c r="S831" s="118"/>
      <c r="T831" s="119"/>
      <c r="U831" s="119"/>
      <c r="V831" s="120"/>
      <c r="X831" s="30">
        <v>39</v>
      </c>
      <c r="Y831" s="118"/>
      <c r="Z831" s="119"/>
      <c r="AA831" s="119"/>
      <c r="AB831" s="120"/>
    </row>
    <row r="832" spans="1:28" s="83" customFormat="1">
      <c r="A832" s="30">
        <v>7</v>
      </c>
      <c r="B832" s="118"/>
      <c r="C832" s="119"/>
      <c r="D832" s="119"/>
      <c r="E832" s="120"/>
      <c r="L832" s="30">
        <v>18</v>
      </c>
      <c r="M832" s="118"/>
      <c r="N832" s="119"/>
      <c r="O832" s="119"/>
      <c r="P832" s="120"/>
      <c r="R832" s="30">
        <v>29</v>
      </c>
      <c r="S832" s="118"/>
      <c r="T832" s="119"/>
      <c r="U832" s="119"/>
      <c r="V832" s="120"/>
      <c r="X832" s="30">
        <v>40</v>
      </c>
      <c r="Y832" s="118"/>
      <c r="Z832" s="119"/>
      <c r="AA832" s="119"/>
      <c r="AB832" s="120"/>
    </row>
    <row r="833" spans="1:28" s="83" customFormat="1">
      <c r="A833" s="30">
        <v>8</v>
      </c>
      <c r="B833" s="118"/>
      <c r="C833" s="119"/>
      <c r="D833" s="119"/>
      <c r="E833" s="120"/>
      <c r="L833" s="30">
        <v>19</v>
      </c>
      <c r="M833" s="118"/>
      <c r="N833" s="119"/>
      <c r="O833" s="119"/>
      <c r="P833" s="120"/>
      <c r="R833" s="30">
        <v>30</v>
      </c>
      <c r="S833" s="118"/>
      <c r="T833" s="119"/>
      <c r="U833" s="119"/>
      <c r="V833" s="120"/>
      <c r="X833" s="30">
        <v>41</v>
      </c>
      <c r="Y833" s="118"/>
      <c r="Z833" s="119"/>
      <c r="AA833" s="119"/>
      <c r="AB833" s="120"/>
    </row>
    <row r="834" spans="1:28" s="83" customFormat="1">
      <c r="A834" s="30">
        <v>9</v>
      </c>
      <c r="B834" s="118"/>
      <c r="C834" s="119"/>
      <c r="D834" s="119"/>
      <c r="E834" s="120"/>
      <c r="L834" s="30">
        <v>20</v>
      </c>
      <c r="M834" s="118"/>
      <c r="N834" s="119"/>
      <c r="O834" s="119"/>
      <c r="P834" s="120"/>
      <c r="R834" s="30">
        <v>31</v>
      </c>
      <c r="S834" s="118"/>
      <c r="T834" s="119"/>
      <c r="U834" s="119"/>
      <c r="V834" s="120"/>
      <c r="X834" s="30">
        <v>42</v>
      </c>
      <c r="Y834" s="118"/>
      <c r="Z834" s="119"/>
      <c r="AA834" s="119"/>
      <c r="AB834" s="120"/>
    </row>
    <row r="835" spans="1:28" s="83" customFormat="1">
      <c r="A835" s="30">
        <v>10</v>
      </c>
      <c r="B835" s="118"/>
      <c r="C835" s="119"/>
      <c r="D835" s="119"/>
      <c r="E835" s="120"/>
      <c r="L835" s="30">
        <v>21</v>
      </c>
      <c r="M835" s="118"/>
      <c r="N835" s="119"/>
      <c r="O835" s="119"/>
      <c r="P835" s="120"/>
      <c r="R835" s="30">
        <v>32</v>
      </c>
      <c r="S835" s="118"/>
      <c r="T835" s="119"/>
      <c r="U835" s="119"/>
      <c r="V835" s="120"/>
      <c r="X835" s="30">
        <v>43</v>
      </c>
      <c r="Y835" s="118"/>
      <c r="Z835" s="119"/>
      <c r="AA835" s="119"/>
      <c r="AB835" s="120"/>
    </row>
    <row r="836" spans="1:28" s="83" customFormat="1" ht="13.5" thickBot="1">
      <c r="A836" s="30">
        <v>11</v>
      </c>
      <c r="B836" s="118"/>
      <c r="C836" s="119"/>
      <c r="D836" s="119"/>
      <c r="E836" s="120"/>
      <c r="L836" s="30">
        <v>22</v>
      </c>
      <c r="M836" s="118"/>
      <c r="N836" s="119"/>
      <c r="O836" s="119"/>
      <c r="P836" s="120"/>
      <c r="R836" s="30">
        <v>33</v>
      </c>
      <c r="S836" s="118"/>
      <c r="T836" s="119"/>
      <c r="U836" s="119"/>
      <c r="V836" s="120"/>
      <c r="X836" s="31"/>
      <c r="Y836" s="33" t="s">
        <v>3</v>
      </c>
      <c r="Z836" s="34"/>
      <c r="AA836" s="34"/>
      <c r="AB836" s="138">
        <f>SUM(E826:E836)+SUM(P826:P836)+SUM(AB826:AB835)+SUM(V826:V836)</f>
        <v>0</v>
      </c>
    </row>
    <row r="837" spans="1:28" s="83" customFormat="1">
      <c r="B837" s="88"/>
      <c r="C837" s="89"/>
      <c r="D837" s="89"/>
      <c r="E837" s="84"/>
      <c r="M837" s="88"/>
      <c r="N837" s="89"/>
      <c r="O837" s="89"/>
      <c r="P837" s="84"/>
      <c r="S837" s="88"/>
      <c r="T837" s="89"/>
      <c r="U837" s="89"/>
      <c r="V837" s="84"/>
      <c r="Y837" s="88"/>
      <c r="Z837" s="89"/>
      <c r="AA837" s="89"/>
      <c r="AB837" s="84"/>
    </row>
    <row r="838" spans="1:28" s="83" customFormat="1">
      <c r="B838" s="88"/>
      <c r="C838" s="89"/>
      <c r="D838" s="89"/>
      <c r="E838" s="84"/>
      <c r="M838" s="88"/>
      <c r="N838" s="89"/>
      <c r="O838" s="89"/>
      <c r="P838" s="84"/>
      <c r="S838" s="88"/>
      <c r="T838" s="89"/>
      <c r="U838" s="89"/>
      <c r="V838" s="84"/>
      <c r="Y838" s="88"/>
      <c r="Z838" s="89"/>
      <c r="AA838" s="89"/>
      <c r="AB838" s="84"/>
    </row>
    <row r="839" spans="1:28" s="83" customFormat="1">
      <c r="B839" s="88"/>
      <c r="C839" s="89"/>
      <c r="D839" s="89"/>
      <c r="E839" s="84"/>
      <c r="M839" s="88"/>
      <c r="N839" s="89"/>
      <c r="O839" s="89"/>
      <c r="P839" s="84"/>
      <c r="S839" s="88"/>
      <c r="T839" s="89"/>
      <c r="U839" s="89"/>
      <c r="V839" s="84"/>
      <c r="Y839" s="88"/>
      <c r="Z839" s="89"/>
      <c r="AA839" s="89"/>
      <c r="AB839" s="84"/>
    </row>
    <row r="840" spans="1:28" s="83" customFormat="1">
      <c r="B840" s="88"/>
      <c r="C840" s="89"/>
      <c r="D840" s="89"/>
      <c r="E840" s="84"/>
      <c r="M840" s="88"/>
      <c r="N840" s="89"/>
      <c r="O840" s="89"/>
      <c r="P840" s="84"/>
      <c r="S840" s="88"/>
      <c r="T840" s="89"/>
      <c r="U840" s="89"/>
      <c r="V840" s="84"/>
      <c r="Y840" s="88"/>
      <c r="Z840" s="89"/>
      <c r="AA840" s="89"/>
      <c r="AB840" s="84"/>
    </row>
    <row r="841" spans="1:28" s="83" customFormat="1">
      <c r="B841" s="88"/>
      <c r="C841" s="89"/>
      <c r="D841" s="89"/>
      <c r="E841" s="84"/>
      <c r="M841" s="88"/>
      <c r="N841" s="89"/>
      <c r="O841" s="89"/>
      <c r="P841" s="84"/>
      <c r="S841" s="88"/>
      <c r="T841" s="89"/>
      <c r="U841" s="89"/>
      <c r="V841" s="84"/>
      <c r="Y841" s="88"/>
      <c r="Z841" s="89"/>
      <c r="AA841" s="89"/>
      <c r="AB841" s="84"/>
    </row>
    <row r="842" spans="1:28" s="83" customFormat="1">
      <c r="B842" s="88"/>
      <c r="C842" s="89"/>
      <c r="D842" s="89"/>
      <c r="E842" s="84"/>
      <c r="M842" s="88"/>
      <c r="N842" s="89"/>
      <c r="O842" s="89"/>
      <c r="P842" s="84"/>
      <c r="S842" s="88"/>
      <c r="T842" s="89"/>
      <c r="U842" s="89"/>
      <c r="V842" s="84"/>
      <c r="Y842" s="88"/>
      <c r="Z842" s="89"/>
      <c r="AA842" s="89"/>
      <c r="AB842" s="84"/>
    </row>
    <row r="843" spans="1:28" s="83" customFormat="1" ht="13.5" thickBot="1">
      <c r="B843" s="88"/>
      <c r="C843" s="89"/>
      <c r="D843" s="89"/>
      <c r="E843" s="84"/>
      <c r="M843" s="88"/>
      <c r="N843" s="89"/>
      <c r="O843" s="89"/>
      <c r="P843" s="84"/>
      <c r="S843" s="88"/>
      <c r="T843" s="89"/>
      <c r="U843" s="89"/>
      <c r="V843" s="84"/>
      <c r="Y843" s="88"/>
      <c r="Z843" s="89"/>
      <c r="AA843" s="89"/>
      <c r="AB843" s="84"/>
    </row>
    <row r="844" spans="1:28" s="83" customFormat="1" ht="12.75" customHeight="1">
      <c r="A844" s="24">
        <v>40</v>
      </c>
      <c r="B844" s="25"/>
      <c r="C844" s="514" t="s">
        <v>138</v>
      </c>
      <c r="D844" s="514" t="s">
        <v>27</v>
      </c>
      <c r="E844" s="516" t="s">
        <v>13</v>
      </c>
      <c r="L844" s="24">
        <v>40</v>
      </c>
      <c r="M844" s="25"/>
      <c r="N844" s="514" t="s">
        <v>138</v>
      </c>
      <c r="O844" s="514" t="s">
        <v>27</v>
      </c>
      <c r="P844" s="516" t="s">
        <v>13</v>
      </c>
      <c r="R844" s="24">
        <v>40</v>
      </c>
      <c r="S844" s="25"/>
      <c r="T844" s="514" t="s">
        <v>138</v>
      </c>
      <c r="U844" s="514" t="s">
        <v>27</v>
      </c>
      <c r="V844" s="516" t="s">
        <v>13</v>
      </c>
      <c r="X844" s="24">
        <v>40</v>
      </c>
      <c r="Y844" s="25"/>
      <c r="Z844" s="514" t="s">
        <v>138</v>
      </c>
      <c r="AA844" s="514" t="s">
        <v>27</v>
      </c>
      <c r="AB844" s="516" t="s">
        <v>13</v>
      </c>
    </row>
    <row r="845" spans="1:28" s="83" customFormat="1" ht="63.75">
      <c r="A845" s="26" t="s">
        <v>7</v>
      </c>
      <c r="B845" s="50" t="str">
        <f>+"מספר אסמכתא "&amp;B42&amp;"         חזרה לטבלה "</f>
        <v xml:space="preserve">מספר אסמכתא          חזרה לטבלה </v>
      </c>
      <c r="C845" s="515"/>
      <c r="D845" s="515"/>
      <c r="E845" s="517"/>
      <c r="L845" s="26" t="s">
        <v>19</v>
      </c>
      <c r="M845" s="50" t="str">
        <f>+"מספר אסמכתא "&amp;B42&amp;"         חזרה לטבלה "</f>
        <v xml:space="preserve">מספר אסמכתא          חזרה לטבלה </v>
      </c>
      <c r="N845" s="515"/>
      <c r="O845" s="515"/>
      <c r="P845" s="517"/>
      <c r="R845" s="26" t="s">
        <v>19</v>
      </c>
      <c r="S845" s="50" t="str">
        <f>+"מספר אסמכתא "&amp;B42&amp;"         חזרה לטבלה "</f>
        <v xml:space="preserve">מספר אסמכתא          חזרה לטבלה </v>
      </c>
      <c r="T845" s="515"/>
      <c r="U845" s="515"/>
      <c r="V845" s="517"/>
      <c r="X845" s="26" t="s">
        <v>19</v>
      </c>
      <c r="Y845" s="50" t="str">
        <f>+"מספר אסמכתא "&amp;B42&amp;"         חזרה לטבלה "</f>
        <v xml:space="preserve">מספר אסמכתא          חזרה לטבלה </v>
      </c>
      <c r="Z845" s="515"/>
      <c r="AA845" s="515"/>
      <c r="AB845" s="517"/>
    </row>
    <row r="846" spans="1:28" s="83" customFormat="1">
      <c r="A846" s="30">
        <v>1</v>
      </c>
      <c r="B846" s="118"/>
      <c r="C846" s="119"/>
      <c r="D846" s="119"/>
      <c r="E846" s="120"/>
      <c r="L846" s="30">
        <v>12</v>
      </c>
      <c r="M846" s="118"/>
      <c r="N846" s="119"/>
      <c r="O846" s="119"/>
      <c r="P846" s="120"/>
      <c r="R846" s="30">
        <v>23</v>
      </c>
      <c r="S846" s="118"/>
      <c r="T846" s="119"/>
      <c r="U846" s="119"/>
      <c r="V846" s="120"/>
      <c r="X846" s="30">
        <v>34</v>
      </c>
      <c r="Y846" s="118"/>
      <c r="Z846" s="119"/>
      <c r="AA846" s="119"/>
      <c r="AB846" s="120"/>
    </row>
    <row r="847" spans="1:28" s="83" customFormat="1">
      <c r="A847" s="30">
        <v>2</v>
      </c>
      <c r="B847" s="118"/>
      <c r="C847" s="119"/>
      <c r="D847" s="119"/>
      <c r="E847" s="120"/>
      <c r="L847" s="30">
        <v>13</v>
      </c>
      <c r="M847" s="118"/>
      <c r="N847" s="119"/>
      <c r="O847" s="119"/>
      <c r="P847" s="120"/>
      <c r="R847" s="30">
        <v>24</v>
      </c>
      <c r="S847" s="118"/>
      <c r="T847" s="119"/>
      <c r="U847" s="119"/>
      <c r="V847" s="120"/>
      <c r="X847" s="30">
        <v>35</v>
      </c>
      <c r="Y847" s="118"/>
      <c r="Z847" s="119"/>
      <c r="AA847" s="119"/>
      <c r="AB847" s="120"/>
    </row>
    <row r="848" spans="1:28" s="83" customFormat="1">
      <c r="A848" s="30">
        <v>3</v>
      </c>
      <c r="B848" s="118"/>
      <c r="C848" s="119"/>
      <c r="D848" s="119"/>
      <c r="E848" s="120"/>
      <c r="L848" s="30">
        <v>14</v>
      </c>
      <c r="M848" s="118"/>
      <c r="N848" s="119"/>
      <c r="O848" s="119"/>
      <c r="P848" s="120"/>
      <c r="R848" s="30">
        <v>25</v>
      </c>
      <c r="S848" s="118"/>
      <c r="T848" s="119"/>
      <c r="U848" s="119"/>
      <c r="V848" s="120"/>
      <c r="X848" s="30">
        <v>36</v>
      </c>
      <c r="Y848" s="118"/>
      <c r="Z848" s="119"/>
      <c r="AA848" s="119"/>
      <c r="AB848" s="120"/>
    </row>
    <row r="849" spans="1:28" s="83" customFormat="1">
      <c r="A849" s="30">
        <v>4</v>
      </c>
      <c r="B849" s="118"/>
      <c r="C849" s="119"/>
      <c r="D849" s="119"/>
      <c r="E849" s="120"/>
      <c r="L849" s="30">
        <v>15</v>
      </c>
      <c r="M849" s="118"/>
      <c r="N849" s="119"/>
      <c r="O849" s="119"/>
      <c r="P849" s="120"/>
      <c r="R849" s="30">
        <v>26</v>
      </c>
      <c r="S849" s="118"/>
      <c r="T849" s="119"/>
      <c r="U849" s="119"/>
      <c r="V849" s="120"/>
      <c r="X849" s="30">
        <v>37</v>
      </c>
      <c r="Y849" s="118"/>
      <c r="Z849" s="119"/>
      <c r="AA849" s="119"/>
      <c r="AB849" s="120"/>
    </row>
    <row r="850" spans="1:28" s="83" customFormat="1">
      <c r="A850" s="30">
        <v>5</v>
      </c>
      <c r="B850" s="118"/>
      <c r="C850" s="119"/>
      <c r="D850" s="119"/>
      <c r="E850" s="120"/>
      <c r="L850" s="30">
        <v>16</v>
      </c>
      <c r="M850" s="118"/>
      <c r="N850" s="119"/>
      <c r="O850" s="119"/>
      <c r="P850" s="120"/>
      <c r="R850" s="30">
        <v>27</v>
      </c>
      <c r="S850" s="118"/>
      <c r="T850" s="119"/>
      <c r="U850" s="119"/>
      <c r="V850" s="120"/>
      <c r="X850" s="30">
        <v>38</v>
      </c>
      <c r="Y850" s="118"/>
      <c r="Z850" s="119"/>
      <c r="AA850" s="119"/>
      <c r="AB850" s="120"/>
    </row>
    <row r="851" spans="1:28" s="83" customFormat="1">
      <c r="A851" s="30">
        <v>6</v>
      </c>
      <c r="B851" s="118"/>
      <c r="C851" s="119"/>
      <c r="D851" s="119"/>
      <c r="E851" s="120"/>
      <c r="L851" s="30">
        <v>17</v>
      </c>
      <c r="M851" s="118"/>
      <c r="N851" s="119"/>
      <c r="O851" s="119"/>
      <c r="P851" s="120"/>
      <c r="R851" s="30">
        <v>28</v>
      </c>
      <c r="S851" s="118"/>
      <c r="T851" s="119"/>
      <c r="U851" s="119"/>
      <c r="V851" s="120"/>
      <c r="X851" s="30">
        <v>39</v>
      </c>
      <c r="Y851" s="118"/>
      <c r="Z851" s="119"/>
      <c r="AA851" s="119"/>
      <c r="AB851" s="120"/>
    </row>
    <row r="852" spans="1:28" s="83" customFormat="1">
      <c r="A852" s="30">
        <v>7</v>
      </c>
      <c r="B852" s="118"/>
      <c r="C852" s="119"/>
      <c r="D852" s="119"/>
      <c r="E852" s="120"/>
      <c r="L852" s="30">
        <v>18</v>
      </c>
      <c r="M852" s="118"/>
      <c r="N852" s="119"/>
      <c r="O852" s="119"/>
      <c r="P852" s="120"/>
      <c r="R852" s="30">
        <v>29</v>
      </c>
      <c r="S852" s="118"/>
      <c r="T852" s="119"/>
      <c r="U852" s="119"/>
      <c r="V852" s="120"/>
      <c r="X852" s="30">
        <v>40</v>
      </c>
      <c r="Y852" s="118"/>
      <c r="Z852" s="119"/>
      <c r="AA852" s="119"/>
      <c r="AB852" s="120"/>
    </row>
    <row r="853" spans="1:28" s="83" customFormat="1">
      <c r="A853" s="30">
        <v>8</v>
      </c>
      <c r="B853" s="118"/>
      <c r="C853" s="119"/>
      <c r="D853" s="119"/>
      <c r="E853" s="120"/>
      <c r="L853" s="30">
        <v>19</v>
      </c>
      <c r="M853" s="118"/>
      <c r="N853" s="119"/>
      <c r="O853" s="119"/>
      <c r="P853" s="120"/>
      <c r="R853" s="30">
        <v>30</v>
      </c>
      <c r="S853" s="118"/>
      <c r="T853" s="119"/>
      <c r="U853" s="119"/>
      <c r="V853" s="120"/>
      <c r="X853" s="30">
        <v>41</v>
      </c>
      <c r="Y853" s="118"/>
      <c r="Z853" s="119"/>
      <c r="AA853" s="119"/>
      <c r="AB853" s="120"/>
    </row>
    <row r="854" spans="1:28" s="83" customFormat="1">
      <c r="A854" s="30">
        <v>9</v>
      </c>
      <c r="B854" s="118"/>
      <c r="C854" s="119"/>
      <c r="D854" s="119"/>
      <c r="E854" s="120"/>
      <c r="L854" s="30">
        <v>20</v>
      </c>
      <c r="M854" s="118"/>
      <c r="N854" s="119"/>
      <c r="O854" s="119"/>
      <c r="P854" s="120"/>
      <c r="R854" s="30">
        <v>31</v>
      </c>
      <c r="S854" s="118"/>
      <c r="T854" s="119"/>
      <c r="U854" s="119"/>
      <c r="V854" s="120"/>
      <c r="X854" s="30">
        <v>42</v>
      </c>
      <c r="Y854" s="118"/>
      <c r="Z854" s="119"/>
      <c r="AA854" s="119"/>
      <c r="AB854" s="120"/>
    </row>
    <row r="855" spans="1:28" s="83" customFormat="1">
      <c r="A855" s="30">
        <v>10</v>
      </c>
      <c r="B855" s="118"/>
      <c r="C855" s="119"/>
      <c r="D855" s="119"/>
      <c r="E855" s="120"/>
      <c r="L855" s="30">
        <v>21</v>
      </c>
      <c r="M855" s="118"/>
      <c r="N855" s="119"/>
      <c r="O855" s="119"/>
      <c r="P855" s="120"/>
      <c r="R855" s="30">
        <v>32</v>
      </c>
      <c r="S855" s="118"/>
      <c r="T855" s="119"/>
      <c r="U855" s="119"/>
      <c r="V855" s="120"/>
      <c r="X855" s="30">
        <v>43</v>
      </c>
      <c r="Y855" s="118"/>
      <c r="Z855" s="119"/>
      <c r="AA855" s="119"/>
      <c r="AB855" s="120"/>
    </row>
    <row r="856" spans="1:28" s="83" customFormat="1" ht="13.5" thickBot="1">
      <c r="A856" s="30">
        <v>11</v>
      </c>
      <c r="B856" s="118"/>
      <c r="C856" s="119"/>
      <c r="D856" s="119"/>
      <c r="E856" s="120"/>
      <c r="L856" s="30">
        <v>22</v>
      </c>
      <c r="M856" s="118"/>
      <c r="N856" s="119"/>
      <c r="O856" s="119"/>
      <c r="P856" s="120"/>
      <c r="R856" s="30">
        <v>33</v>
      </c>
      <c r="S856" s="118"/>
      <c r="T856" s="119"/>
      <c r="U856" s="119"/>
      <c r="V856" s="120"/>
      <c r="X856" s="31"/>
      <c r="Y856" s="33" t="s">
        <v>3</v>
      </c>
      <c r="Z856" s="34"/>
      <c r="AA856" s="34"/>
      <c r="AB856" s="138">
        <f>SUM(E846:E856)+SUM(P846:P856)+SUM(AB846:AB855)+SUM(V846:V856)</f>
        <v>0</v>
      </c>
    </row>
    <row r="857" spans="1:28" s="83" customFormat="1">
      <c r="P857" s="84"/>
    </row>
    <row r="858" spans="1:28" s="83" customFormat="1">
      <c r="P858" s="84"/>
    </row>
    <row r="859" spans="1:28" s="83" customFormat="1">
      <c r="P859" s="84"/>
    </row>
    <row r="860" spans="1:28" s="83" customFormat="1">
      <c r="P860" s="84"/>
    </row>
    <row r="861" spans="1:28" s="83" customFormat="1">
      <c r="P861" s="84"/>
    </row>
    <row r="862" spans="1:28" s="83" customFormat="1">
      <c r="P862" s="84"/>
    </row>
    <row r="863" spans="1:28" s="83" customFormat="1" ht="13.5" thickBot="1">
      <c r="P863" s="84"/>
    </row>
    <row r="864" spans="1:28" s="83" customFormat="1" ht="12.75" customHeight="1">
      <c r="A864" s="24">
        <v>41</v>
      </c>
      <c r="B864" s="25"/>
      <c r="C864" s="514" t="s">
        <v>138</v>
      </c>
      <c r="D864" s="514" t="s">
        <v>27</v>
      </c>
      <c r="E864" s="516" t="s">
        <v>13</v>
      </c>
      <c r="L864" s="24">
        <v>41</v>
      </c>
      <c r="M864" s="25"/>
      <c r="N864" s="514" t="s">
        <v>138</v>
      </c>
      <c r="O864" s="514" t="s">
        <v>27</v>
      </c>
      <c r="P864" s="516" t="s">
        <v>13</v>
      </c>
      <c r="R864" s="24">
        <v>41</v>
      </c>
      <c r="S864" s="25"/>
      <c r="T864" s="514" t="s">
        <v>138</v>
      </c>
      <c r="U864" s="514" t="s">
        <v>27</v>
      </c>
      <c r="V864" s="516" t="s">
        <v>13</v>
      </c>
      <c r="X864" s="24">
        <v>41</v>
      </c>
      <c r="Y864" s="25"/>
      <c r="Z864" s="514" t="s">
        <v>138</v>
      </c>
      <c r="AA864" s="514" t="s">
        <v>27</v>
      </c>
      <c r="AB864" s="516" t="s">
        <v>13</v>
      </c>
    </row>
    <row r="865" spans="1:28" s="83" customFormat="1" ht="63.75">
      <c r="A865" s="26" t="s">
        <v>7</v>
      </c>
      <c r="B865" s="50" t="str">
        <f>+"מספר אסמכתא "&amp;B43&amp;"         חזרה לטבלה "</f>
        <v xml:space="preserve">מספר אסמכתא          חזרה לטבלה </v>
      </c>
      <c r="C865" s="515"/>
      <c r="D865" s="515"/>
      <c r="E865" s="517"/>
      <c r="L865" s="26" t="s">
        <v>19</v>
      </c>
      <c r="M865" s="50" t="str">
        <f>+"מספר אסמכתא "&amp;B43&amp;"         חזרה לטבלה "</f>
        <v xml:space="preserve">מספר אסמכתא          חזרה לטבלה </v>
      </c>
      <c r="N865" s="515"/>
      <c r="O865" s="515"/>
      <c r="P865" s="517"/>
      <c r="R865" s="26" t="s">
        <v>19</v>
      </c>
      <c r="S865" s="50" t="str">
        <f>+"מספר אסמכתא "&amp;B43&amp;"         חזרה לטבלה "</f>
        <v xml:space="preserve">מספר אסמכתא          חזרה לטבלה </v>
      </c>
      <c r="T865" s="515"/>
      <c r="U865" s="515"/>
      <c r="V865" s="517"/>
      <c r="X865" s="26" t="s">
        <v>19</v>
      </c>
      <c r="Y865" s="50" t="str">
        <f>+"מספר אסמכתא "&amp;B43&amp;"         חזרה לטבלה "</f>
        <v xml:space="preserve">מספר אסמכתא          חזרה לטבלה </v>
      </c>
      <c r="Z865" s="515"/>
      <c r="AA865" s="515"/>
      <c r="AB865" s="517"/>
    </row>
    <row r="866" spans="1:28" s="83" customFormat="1">
      <c r="A866" s="30">
        <v>1</v>
      </c>
      <c r="B866" s="118"/>
      <c r="C866" s="119"/>
      <c r="D866" s="119"/>
      <c r="E866" s="120"/>
      <c r="L866" s="30">
        <v>12</v>
      </c>
      <c r="M866" s="118"/>
      <c r="N866" s="119"/>
      <c r="O866" s="119"/>
      <c r="P866" s="120"/>
      <c r="R866" s="30">
        <v>23</v>
      </c>
      <c r="S866" s="118"/>
      <c r="T866" s="119"/>
      <c r="U866" s="119"/>
      <c r="V866" s="120"/>
      <c r="X866" s="30">
        <v>34</v>
      </c>
      <c r="Y866" s="118"/>
      <c r="Z866" s="119"/>
      <c r="AA866" s="119"/>
      <c r="AB866" s="120"/>
    </row>
    <row r="867" spans="1:28" s="83" customFormat="1">
      <c r="A867" s="30">
        <v>2</v>
      </c>
      <c r="B867" s="118"/>
      <c r="C867" s="119"/>
      <c r="D867" s="119"/>
      <c r="E867" s="120"/>
      <c r="L867" s="30">
        <v>13</v>
      </c>
      <c r="M867" s="118"/>
      <c r="N867" s="119"/>
      <c r="O867" s="119"/>
      <c r="P867" s="120"/>
      <c r="R867" s="30">
        <v>24</v>
      </c>
      <c r="S867" s="118"/>
      <c r="T867" s="119"/>
      <c r="U867" s="119"/>
      <c r="V867" s="120"/>
      <c r="X867" s="30">
        <v>35</v>
      </c>
      <c r="Y867" s="118"/>
      <c r="Z867" s="119"/>
      <c r="AA867" s="119"/>
      <c r="AB867" s="120"/>
    </row>
    <row r="868" spans="1:28" s="83" customFormat="1">
      <c r="A868" s="30">
        <v>3</v>
      </c>
      <c r="B868" s="118"/>
      <c r="C868" s="119"/>
      <c r="D868" s="119"/>
      <c r="E868" s="120"/>
      <c r="L868" s="30">
        <v>14</v>
      </c>
      <c r="M868" s="118"/>
      <c r="N868" s="119"/>
      <c r="O868" s="119"/>
      <c r="P868" s="120"/>
      <c r="R868" s="30">
        <v>25</v>
      </c>
      <c r="S868" s="118"/>
      <c r="T868" s="119"/>
      <c r="U868" s="119"/>
      <c r="V868" s="120"/>
      <c r="X868" s="30">
        <v>36</v>
      </c>
      <c r="Y868" s="118"/>
      <c r="Z868" s="119"/>
      <c r="AA868" s="119"/>
      <c r="AB868" s="120"/>
    </row>
    <row r="869" spans="1:28" s="83" customFormat="1">
      <c r="A869" s="30">
        <v>4</v>
      </c>
      <c r="B869" s="118"/>
      <c r="C869" s="119"/>
      <c r="D869" s="119"/>
      <c r="E869" s="120"/>
      <c r="L869" s="30">
        <v>15</v>
      </c>
      <c r="M869" s="118"/>
      <c r="N869" s="119"/>
      <c r="O869" s="119"/>
      <c r="P869" s="120"/>
      <c r="R869" s="30">
        <v>26</v>
      </c>
      <c r="S869" s="118"/>
      <c r="T869" s="119"/>
      <c r="U869" s="119"/>
      <c r="V869" s="120"/>
      <c r="X869" s="30">
        <v>37</v>
      </c>
      <c r="Y869" s="118"/>
      <c r="Z869" s="119"/>
      <c r="AA869" s="119"/>
      <c r="AB869" s="120"/>
    </row>
    <row r="870" spans="1:28" s="83" customFormat="1">
      <c r="A870" s="30">
        <v>5</v>
      </c>
      <c r="B870" s="118"/>
      <c r="C870" s="119"/>
      <c r="D870" s="119"/>
      <c r="E870" s="120"/>
      <c r="L870" s="30">
        <v>16</v>
      </c>
      <c r="M870" s="118"/>
      <c r="N870" s="119"/>
      <c r="O870" s="119"/>
      <c r="P870" s="120"/>
      <c r="R870" s="30">
        <v>27</v>
      </c>
      <c r="S870" s="118"/>
      <c r="T870" s="119"/>
      <c r="U870" s="119"/>
      <c r="V870" s="120"/>
      <c r="X870" s="30">
        <v>38</v>
      </c>
      <c r="Y870" s="118"/>
      <c r="Z870" s="119"/>
      <c r="AA870" s="119"/>
      <c r="AB870" s="120"/>
    </row>
    <row r="871" spans="1:28" s="83" customFormat="1">
      <c r="A871" s="30">
        <v>6</v>
      </c>
      <c r="B871" s="118"/>
      <c r="C871" s="119"/>
      <c r="D871" s="119"/>
      <c r="E871" s="120"/>
      <c r="L871" s="30">
        <v>17</v>
      </c>
      <c r="M871" s="118"/>
      <c r="N871" s="119"/>
      <c r="O871" s="119"/>
      <c r="P871" s="120"/>
      <c r="R871" s="30">
        <v>28</v>
      </c>
      <c r="S871" s="118"/>
      <c r="T871" s="119"/>
      <c r="U871" s="119"/>
      <c r="V871" s="120"/>
      <c r="X871" s="30">
        <v>39</v>
      </c>
      <c r="Y871" s="118"/>
      <c r="Z871" s="119"/>
      <c r="AA871" s="119"/>
      <c r="AB871" s="120"/>
    </row>
    <row r="872" spans="1:28" s="83" customFormat="1">
      <c r="A872" s="30">
        <v>7</v>
      </c>
      <c r="B872" s="118"/>
      <c r="C872" s="119"/>
      <c r="D872" s="119"/>
      <c r="E872" s="120"/>
      <c r="L872" s="30">
        <v>18</v>
      </c>
      <c r="M872" s="118"/>
      <c r="N872" s="119"/>
      <c r="O872" s="119"/>
      <c r="P872" s="120"/>
      <c r="R872" s="30">
        <v>29</v>
      </c>
      <c r="S872" s="118"/>
      <c r="T872" s="119"/>
      <c r="U872" s="119"/>
      <c r="V872" s="120"/>
      <c r="X872" s="30">
        <v>40</v>
      </c>
      <c r="Y872" s="118"/>
      <c r="Z872" s="119"/>
      <c r="AA872" s="119"/>
      <c r="AB872" s="120"/>
    </row>
    <row r="873" spans="1:28" s="83" customFormat="1">
      <c r="A873" s="30">
        <v>8</v>
      </c>
      <c r="B873" s="118"/>
      <c r="C873" s="119"/>
      <c r="D873" s="119"/>
      <c r="E873" s="120"/>
      <c r="L873" s="30">
        <v>19</v>
      </c>
      <c r="M873" s="118"/>
      <c r="N873" s="119"/>
      <c r="O873" s="119"/>
      <c r="P873" s="120"/>
      <c r="R873" s="30">
        <v>30</v>
      </c>
      <c r="S873" s="118"/>
      <c r="T873" s="119"/>
      <c r="U873" s="119"/>
      <c r="V873" s="120"/>
      <c r="X873" s="30">
        <v>41</v>
      </c>
      <c r="Y873" s="118"/>
      <c r="Z873" s="119"/>
      <c r="AA873" s="119"/>
      <c r="AB873" s="120"/>
    </row>
    <row r="874" spans="1:28" s="83" customFormat="1">
      <c r="A874" s="30">
        <v>9</v>
      </c>
      <c r="B874" s="118"/>
      <c r="C874" s="119"/>
      <c r="D874" s="119"/>
      <c r="E874" s="120"/>
      <c r="L874" s="30">
        <v>20</v>
      </c>
      <c r="M874" s="118"/>
      <c r="N874" s="119"/>
      <c r="O874" s="119"/>
      <c r="P874" s="120"/>
      <c r="R874" s="30">
        <v>31</v>
      </c>
      <c r="S874" s="118"/>
      <c r="T874" s="119"/>
      <c r="U874" s="119"/>
      <c r="V874" s="120"/>
      <c r="X874" s="30">
        <v>42</v>
      </c>
      <c r="Y874" s="118"/>
      <c r="Z874" s="119"/>
      <c r="AA874" s="119"/>
      <c r="AB874" s="120"/>
    </row>
    <row r="875" spans="1:28" s="83" customFormat="1">
      <c r="A875" s="30">
        <v>10</v>
      </c>
      <c r="B875" s="118"/>
      <c r="C875" s="119"/>
      <c r="D875" s="119"/>
      <c r="E875" s="120"/>
      <c r="L875" s="30">
        <v>21</v>
      </c>
      <c r="M875" s="118"/>
      <c r="N875" s="119"/>
      <c r="O875" s="119"/>
      <c r="P875" s="120"/>
      <c r="R875" s="30">
        <v>32</v>
      </c>
      <c r="S875" s="118"/>
      <c r="T875" s="119"/>
      <c r="U875" s="119"/>
      <c r="V875" s="120"/>
      <c r="X875" s="30">
        <v>43</v>
      </c>
      <c r="Y875" s="118"/>
      <c r="Z875" s="119"/>
      <c r="AA875" s="119"/>
      <c r="AB875" s="120"/>
    </row>
    <row r="876" spans="1:28" s="83" customFormat="1" ht="13.5" thickBot="1">
      <c r="A876" s="30">
        <v>11</v>
      </c>
      <c r="B876" s="118"/>
      <c r="C876" s="119"/>
      <c r="D876" s="119"/>
      <c r="E876" s="120"/>
      <c r="L876" s="30">
        <v>22</v>
      </c>
      <c r="M876" s="118"/>
      <c r="N876" s="119"/>
      <c r="O876" s="119"/>
      <c r="P876" s="120"/>
      <c r="R876" s="30">
        <v>33</v>
      </c>
      <c r="S876" s="118"/>
      <c r="T876" s="119"/>
      <c r="U876" s="119"/>
      <c r="V876" s="120"/>
      <c r="X876" s="31"/>
      <c r="Y876" s="33" t="s">
        <v>3</v>
      </c>
      <c r="Z876" s="34"/>
      <c r="AA876" s="34"/>
      <c r="AB876" s="138">
        <f>SUM(E866:E876)+SUM(P866:P876)+SUM(AB866:AB875)+SUM(V866:V876)</f>
        <v>0</v>
      </c>
    </row>
    <row r="877" spans="1:28" s="83" customFormat="1">
      <c r="B877" s="88"/>
      <c r="C877" s="89"/>
      <c r="D877" s="89"/>
      <c r="E877" s="84"/>
      <c r="M877" s="88"/>
      <c r="N877" s="89"/>
      <c r="O877" s="89"/>
      <c r="P877" s="84"/>
      <c r="S877" s="88"/>
      <c r="T877" s="89"/>
      <c r="U877" s="89"/>
      <c r="V877" s="84"/>
      <c r="Y877" s="88"/>
      <c r="Z877" s="89"/>
      <c r="AA877" s="89"/>
      <c r="AB877" s="84"/>
    </row>
    <row r="878" spans="1:28" s="83" customFormat="1">
      <c r="B878" s="88"/>
      <c r="C878" s="89"/>
      <c r="D878" s="89"/>
      <c r="E878" s="84"/>
      <c r="M878" s="88"/>
      <c r="N878" s="89"/>
      <c r="O878" s="89"/>
      <c r="P878" s="84"/>
      <c r="S878" s="88"/>
      <c r="T878" s="89"/>
      <c r="U878" s="89"/>
      <c r="V878" s="84"/>
      <c r="Y878" s="88"/>
      <c r="Z878" s="89"/>
      <c r="AA878" s="89"/>
      <c r="AB878" s="84"/>
    </row>
    <row r="879" spans="1:28" s="83" customFormat="1">
      <c r="B879" s="88"/>
      <c r="C879" s="89"/>
      <c r="D879" s="89"/>
      <c r="E879" s="84"/>
      <c r="M879" s="88"/>
      <c r="N879" s="89"/>
      <c r="O879" s="89"/>
      <c r="P879" s="84"/>
      <c r="S879" s="88"/>
      <c r="T879" s="89"/>
      <c r="U879" s="89"/>
      <c r="V879" s="84"/>
      <c r="Y879" s="88"/>
      <c r="Z879" s="89"/>
      <c r="AA879" s="89"/>
      <c r="AB879" s="84"/>
    </row>
    <row r="880" spans="1:28" s="83" customFormat="1">
      <c r="B880" s="88"/>
      <c r="C880" s="89"/>
      <c r="D880" s="89"/>
      <c r="E880" s="84"/>
      <c r="M880" s="88"/>
      <c r="N880" s="89"/>
      <c r="O880" s="89"/>
      <c r="P880" s="84"/>
      <c r="S880" s="88"/>
      <c r="T880" s="89"/>
      <c r="U880" s="89"/>
      <c r="V880" s="84"/>
      <c r="Y880" s="88"/>
      <c r="Z880" s="89"/>
      <c r="AA880" s="89"/>
      <c r="AB880" s="84"/>
    </row>
    <row r="881" spans="1:28" s="83" customFormat="1">
      <c r="B881" s="88"/>
      <c r="C881" s="89"/>
      <c r="D881" s="89"/>
      <c r="E881" s="84"/>
      <c r="M881" s="88"/>
      <c r="N881" s="89"/>
      <c r="O881" s="89"/>
      <c r="P881" s="84"/>
      <c r="S881" s="88"/>
      <c r="T881" s="89"/>
      <c r="U881" s="89"/>
      <c r="V881" s="84"/>
      <c r="Y881" s="88"/>
      <c r="Z881" s="89"/>
      <c r="AA881" s="89"/>
      <c r="AB881" s="84"/>
    </row>
    <row r="882" spans="1:28" s="83" customFormat="1">
      <c r="B882" s="88"/>
      <c r="C882" s="89"/>
      <c r="D882" s="89"/>
      <c r="E882" s="84"/>
      <c r="M882" s="88"/>
      <c r="N882" s="89"/>
      <c r="O882" s="89"/>
      <c r="P882" s="84"/>
      <c r="S882" s="88"/>
      <c r="T882" s="89"/>
      <c r="U882" s="89"/>
      <c r="V882" s="84"/>
      <c r="Y882" s="88"/>
      <c r="Z882" s="89"/>
      <c r="AA882" s="89"/>
      <c r="AB882" s="84"/>
    </row>
    <row r="883" spans="1:28" s="83" customFormat="1" ht="13.5" thickBot="1">
      <c r="B883" s="88"/>
      <c r="C883" s="89"/>
      <c r="D883" s="89"/>
      <c r="E883" s="84"/>
      <c r="M883" s="88"/>
      <c r="N883" s="89"/>
      <c r="O883" s="89"/>
      <c r="P883" s="84"/>
      <c r="S883" s="88"/>
      <c r="T883" s="89"/>
      <c r="U883" s="89"/>
      <c r="V883" s="84"/>
      <c r="Y883" s="88"/>
      <c r="Z883" s="89"/>
      <c r="AA883" s="89"/>
      <c r="AB883" s="84"/>
    </row>
    <row r="884" spans="1:28" s="83" customFormat="1" ht="12.75" customHeight="1">
      <c r="A884" s="24">
        <v>42</v>
      </c>
      <c r="B884" s="25"/>
      <c r="C884" s="514" t="s">
        <v>138</v>
      </c>
      <c r="D884" s="514" t="s">
        <v>27</v>
      </c>
      <c r="E884" s="516" t="s">
        <v>13</v>
      </c>
      <c r="L884" s="24">
        <v>42</v>
      </c>
      <c r="M884" s="25"/>
      <c r="N884" s="514" t="s">
        <v>138</v>
      </c>
      <c r="O884" s="514" t="s">
        <v>27</v>
      </c>
      <c r="P884" s="516" t="s">
        <v>13</v>
      </c>
      <c r="R884" s="24">
        <v>42</v>
      </c>
      <c r="S884" s="25"/>
      <c r="T884" s="514" t="s">
        <v>138</v>
      </c>
      <c r="U884" s="514" t="s">
        <v>27</v>
      </c>
      <c r="V884" s="516" t="s">
        <v>13</v>
      </c>
      <c r="X884" s="24">
        <v>42</v>
      </c>
      <c r="Y884" s="25"/>
      <c r="Z884" s="514" t="s">
        <v>138</v>
      </c>
      <c r="AA884" s="514" t="s">
        <v>27</v>
      </c>
      <c r="AB884" s="516" t="s">
        <v>13</v>
      </c>
    </row>
    <row r="885" spans="1:28" s="83" customFormat="1" ht="63.75">
      <c r="A885" s="26" t="s">
        <v>7</v>
      </c>
      <c r="B885" s="50" t="str">
        <f>+"מספר אסמכתא "&amp;B44&amp;"         חזרה לטבלה "</f>
        <v xml:space="preserve">מספר אסמכתא          חזרה לטבלה </v>
      </c>
      <c r="C885" s="515"/>
      <c r="D885" s="515"/>
      <c r="E885" s="517"/>
      <c r="L885" s="26" t="s">
        <v>19</v>
      </c>
      <c r="M885" s="50" t="str">
        <f>+"מספר אסמכתא "&amp;B44&amp;"         חזרה לטבלה "</f>
        <v xml:space="preserve">מספר אסמכתא          חזרה לטבלה </v>
      </c>
      <c r="N885" s="515"/>
      <c r="O885" s="515"/>
      <c r="P885" s="517"/>
      <c r="R885" s="26" t="s">
        <v>19</v>
      </c>
      <c r="S885" s="50" t="str">
        <f>+"מספר אסמכתא "&amp;B44&amp;"         חזרה לטבלה "</f>
        <v xml:space="preserve">מספר אסמכתא          חזרה לטבלה </v>
      </c>
      <c r="T885" s="515"/>
      <c r="U885" s="515"/>
      <c r="V885" s="517"/>
      <c r="X885" s="26" t="s">
        <v>19</v>
      </c>
      <c r="Y885" s="50" t="str">
        <f>+"מספר אסמכתא "&amp;B44&amp;"         חזרה לטבלה "</f>
        <v xml:space="preserve">מספר אסמכתא          חזרה לטבלה </v>
      </c>
      <c r="Z885" s="515"/>
      <c r="AA885" s="515"/>
      <c r="AB885" s="517"/>
    </row>
    <row r="886" spans="1:28" s="83" customFormat="1">
      <c r="A886" s="30">
        <v>1</v>
      </c>
      <c r="B886" s="118"/>
      <c r="C886" s="119"/>
      <c r="D886" s="119"/>
      <c r="E886" s="120"/>
      <c r="L886" s="30">
        <v>12</v>
      </c>
      <c r="M886" s="118"/>
      <c r="N886" s="119"/>
      <c r="O886" s="119"/>
      <c r="P886" s="120"/>
      <c r="R886" s="30">
        <v>23</v>
      </c>
      <c r="S886" s="118"/>
      <c r="T886" s="119"/>
      <c r="U886" s="119"/>
      <c r="V886" s="120"/>
      <c r="X886" s="30">
        <v>34</v>
      </c>
      <c r="Y886" s="118"/>
      <c r="Z886" s="119"/>
      <c r="AA886" s="119"/>
      <c r="AB886" s="120"/>
    </row>
    <row r="887" spans="1:28" s="83" customFormat="1">
      <c r="A887" s="30">
        <v>2</v>
      </c>
      <c r="B887" s="118"/>
      <c r="C887" s="119"/>
      <c r="D887" s="119"/>
      <c r="E887" s="120"/>
      <c r="L887" s="30">
        <v>13</v>
      </c>
      <c r="M887" s="118"/>
      <c r="N887" s="119"/>
      <c r="O887" s="119"/>
      <c r="P887" s="120"/>
      <c r="R887" s="30">
        <v>24</v>
      </c>
      <c r="S887" s="118"/>
      <c r="T887" s="119"/>
      <c r="U887" s="119"/>
      <c r="V887" s="120"/>
      <c r="X887" s="30">
        <v>35</v>
      </c>
      <c r="Y887" s="118"/>
      <c r="Z887" s="119"/>
      <c r="AA887" s="119"/>
      <c r="AB887" s="120"/>
    </row>
    <row r="888" spans="1:28" s="83" customFormat="1">
      <c r="A888" s="30">
        <v>3</v>
      </c>
      <c r="B888" s="118"/>
      <c r="C888" s="119"/>
      <c r="D888" s="119"/>
      <c r="E888" s="120"/>
      <c r="L888" s="30">
        <v>14</v>
      </c>
      <c r="M888" s="118"/>
      <c r="N888" s="119"/>
      <c r="O888" s="119"/>
      <c r="P888" s="120"/>
      <c r="R888" s="30">
        <v>25</v>
      </c>
      <c r="S888" s="118"/>
      <c r="T888" s="119"/>
      <c r="U888" s="119"/>
      <c r="V888" s="120"/>
      <c r="X888" s="30">
        <v>36</v>
      </c>
      <c r="Y888" s="118"/>
      <c r="Z888" s="119"/>
      <c r="AA888" s="119"/>
      <c r="AB888" s="120"/>
    </row>
    <row r="889" spans="1:28" s="83" customFormat="1">
      <c r="A889" s="30">
        <v>4</v>
      </c>
      <c r="B889" s="118"/>
      <c r="C889" s="119"/>
      <c r="D889" s="119"/>
      <c r="E889" s="120"/>
      <c r="L889" s="30">
        <v>15</v>
      </c>
      <c r="M889" s="118"/>
      <c r="N889" s="119"/>
      <c r="O889" s="119"/>
      <c r="P889" s="120"/>
      <c r="R889" s="30">
        <v>26</v>
      </c>
      <c r="S889" s="118"/>
      <c r="T889" s="119"/>
      <c r="U889" s="119"/>
      <c r="V889" s="120"/>
      <c r="X889" s="30">
        <v>37</v>
      </c>
      <c r="Y889" s="118"/>
      <c r="Z889" s="119"/>
      <c r="AA889" s="119"/>
      <c r="AB889" s="120"/>
    </row>
    <row r="890" spans="1:28" s="83" customFormat="1">
      <c r="A890" s="30">
        <v>5</v>
      </c>
      <c r="B890" s="118"/>
      <c r="C890" s="119"/>
      <c r="D890" s="119"/>
      <c r="E890" s="120"/>
      <c r="L890" s="30">
        <v>16</v>
      </c>
      <c r="M890" s="118"/>
      <c r="N890" s="119"/>
      <c r="O890" s="119"/>
      <c r="P890" s="120"/>
      <c r="R890" s="30">
        <v>27</v>
      </c>
      <c r="S890" s="118"/>
      <c r="T890" s="119"/>
      <c r="U890" s="119"/>
      <c r="V890" s="120"/>
      <c r="X890" s="30">
        <v>38</v>
      </c>
      <c r="Y890" s="118"/>
      <c r="Z890" s="119"/>
      <c r="AA890" s="119"/>
      <c r="AB890" s="120"/>
    </row>
    <row r="891" spans="1:28" s="83" customFormat="1">
      <c r="A891" s="30">
        <v>6</v>
      </c>
      <c r="B891" s="118"/>
      <c r="C891" s="119"/>
      <c r="D891" s="119"/>
      <c r="E891" s="120"/>
      <c r="L891" s="30">
        <v>17</v>
      </c>
      <c r="M891" s="118"/>
      <c r="N891" s="119"/>
      <c r="O891" s="119"/>
      <c r="P891" s="120"/>
      <c r="R891" s="30">
        <v>28</v>
      </c>
      <c r="S891" s="118"/>
      <c r="T891" s="119"/>
      <c r="U891" s="119"/>
      <c r="V891" s="120"/>
      <c r="X891" s="30">
        <v>39</v>
      </c>
      <c r="Y891" s="118"/>
      <c r="Z891" s="119"/>
      <c r="AA891" s="119"/>
      <c r="AB891" s="120"/>
    </row>
    <row r="892" spans="1:28" s="83" customFormat="1">
      <c r="A892" s="30">
        <v>7</v>
      </c>
      <c r="B892" s="118"/>
      <c r="C892" s="119"/>
      <c r="D892" s="119"/>
      <c r="E892" s="120"/>
      <c r="L892" s="30">
        <v>18</v>
      </c>
      <c r="M892" s="118"/>
      <c r="N892" s="119"/>
      <c r="O892" s="119"/>
      <c r="P892" s="120"/>
      <c r="R892" s="30">
        <v>29</v>
      </c>
      <c r="S892" s="118"/>
      <c r="T892" s="119"/>
      <c r="U892" s="119"/>
      <c r="V892" s="120"/>
      <c r="X892" s="30">
        <v>40</v>
      </c>
      <c r="Y892" s="118"/>
      <c r="Z892" s="119"/>
      <c r="AA892" s="119"/>
      <c r="AB892" s="120"/>
    </row>
    <row r="893" spans="1:28" s="83" customFormat="1">
      <c r="A893" s="30">
        <v>8</v>
      </c>
      <c r="B893" s="118"/>
      <c r="C893" s="119"/>
      <c r="D893" s="119"/>
      <c r="E893" s="120"/>
      <c r="L893" s="30">
        <v>19</v>
      </c>
      <c r="M893" s="118"/>
      <c r="N893" s="119"/>
      <c r="O893" s="119"/>
      <c r="P893" s="120"/>
      <c r="R893" s="30">
        <v>30</v>
      </c>
      <c r="S893" s="118"/>
      <c r="T893" s="119"/>
      <c r="U893" s="119"/>
      <c r="V893" s="120"/>
      <c r="X893" s="30">
        <v>41</v>
      </c>
      <c r="Y893" s="118"/>
      <c r="Z893" s="119"/>
      <c r="AA893" s="119"/>
      <c r="AB893" s="120"/>
    </row>
    <row r="894" spans="1:28" s="83" customFormat="1">
      <c r="A894" s="30">
        <v>9</v>
      </c>
      <c r="B894" s="118"/>
      <c r="C894" s="119"/>
      <c r="D894" s="119"/>
      <c r="E894" s="120"/>
      <c r="L894" s="30">
        <v>20</v>
      </c>
      <c r="M894" s="118"/>
      <c r="N894" s="119"/>
      <c r="O894" s="119"/>
      <c r="P894" s="120"/>
      <c r="R894" s="30">
        <v>31</v>
      </c>
      <c r="S894" s="118"/>
      <c r="T894" s="119"/>
      <c r="U894" s="119"/>
      <c r="V894" s="120"/>
      <c r="X894" s="30">
        <v>42</v>
      </c>
      <c r="Y894" s="118"/>
      <c r="Z894" s="119"/>
      <c r="AA894" s="119"/>
      <c r="AB894" s="120"/>
    </row>
    <row r="895" spans="1:28" s="83" customFormat="1">
      <c r="A895" s="30">
        <v>10</v>
      </c>
      <c r="B895" s="118"/>
      <c r="C895" s="119"/>
      <c r="D895" s="119"/>
      <c r="E895" s="120"/>
      <c r="L895" s="30">
        <v>21</v>
      </c>
      <c r="M895" s="118"/>
      <c r="N895" s="119"/>
      <c r="O895" s="119"/>
      <c r="P895" s="120"/>
      <c r="R895" s="30">
        <v>32</v>
      </c>
      <c r="S895" s="118"/>
      <c r="T895" s="119"/>
      <c r="U895" s="119"/>
      <c r="V895" s="120"/>
      <c r="X895" s="30">
        <v>43</v>
      </c>
      <c r="Y895" s="118"/>
      <c r="Z895" s="119"/>
      <c r="AA895" s="119"/>
      <c r="AB895" s="120"/>
    </row>
    <row r="896" spans="1:28" s="83" customFormat="1" ht="13.5" thickBot="1">
      <c r="A896" s="30">
        <v>11</v>
      </c>
      <c r="B896" s="118"/>
      <c r="C896" s="119"/>
      <c r="D896" s="119"/>
      <c r="E896" s="120"/>
      <c r="L896" s="30">
        <v>22</v>
      </c>
      <c r="M896" s="118"/>
      <c r="N896" s="119"/>
      <c r="O896" s="119"/>
      <c r="P896" s="120"/>
      <c r="R896" s="30">
        <v>33</v>
      </c>
      <c r="S896" s="118"/>
      <c r="T896" s="119"/>
      <c r="U896" s="119"/>
      <c r="V896" s="120"/>
      <c r="X896" s="31"/>
      <c r="Y896" s="33" t="s">
        <v>3</v>
      </c>
      <c r="Z896" s="34"/>
      <c r="AA896" s="34"/>
      <c r="AB896" s="138">
        <f>SUM(E886:E896)+SUM(P886:P896)+SUM(AB886:AB895)+SUM(V886:V896)</f>
        <v>0</v>
      </c>
    </row>
    <row r="897" spans="1:28" s="83" customFormat="1">
      <c r="B897" s="88"/>
      <c r="C897" s="89"/>
      <c r="D897" s="89"/>
      <c r="E897" s="84"/>
      <c r="M897" s="88"/>
      <c r="N897" s="89"/>
      <c r="O897" s="89"/>
      <c r="P897" s="84"/>
      <c r="S897" s="88"/>
      <c r="T897" s="89"/>
      <c r="U897" s="89"/>
      <c r="V897" s="84"/>
      <c r="Y897" s="88"/>
      <c r="Z897" s="89"/>
      <c r="AA897" s="89"/>
      <c r="AB897" s="84"/>
    </row>
    <row r="898" spans="1:28" s="83" customFormat="1">
      <c r="B898" s="88"/>
      <c r="C898" s="89"/>
      <c r="D898" s="89"/>
      <c r="E898" s="84"/>
      <c r="M898" s="88"/>
      <c r="N898" s="89"/>
      <c r="O898" s="89"/>
      <c r="P898" s="84"/>
      <c r="S898" s="88"/>
      <c r="T898" s="89"/>
      <c r="U898" s="89"/>
      <c r="V898" s="84"/>
      <c r="Y898" s="88"/>
      <c r="Z898" s="89"/>
    </row>
    <row r="899" spans="1:28" s="83" customFormat="1">
      <c r="B899" s="88"/>
      <c r="C899" s="89"/>
      <c r="D899" s="89"/>
      <c r="E899" s="84"/>
      <c r="M899" s="88"/>
      <c r="N899" s="89"/>
      <c r="O899" s="89"/>
      <c r="P899" s="84"/>
      <c r="S899" s="88"/>
      <c r="T899" s="89"/>
      <c r="U899" s="89"/>
      <c r="V899" s="84"/>
      <c r="Y899" s="88"/>
      <c r="Z899" s="89"/>
      <c r="AA899" s="89"/>
      <c r="AB899" s="84"/>
    </row>
    <row r="900" spans="1:28" s="83" customFormat="1">
      <c r="B900" s="88"/>
      <c r="C900" s="89"/>
      <c r="D900" s="89"/>
      <c r="E900" s="84"/>
      <c r="M900" s="88"/>
      <c r="N900" s="89"/>
      <c r="O900" s="89"/>
      <c r="P900" s="84"/>
      <c r="S900" s="88"/>
      <c r="T900" s="89"/>
      <c r="U900" s="89"/>
      <c r="V900" s="84"/>
      <c r="Y900" s="88"/>
      <c r="Z900" s="89"/>
      <c r="AA900" s="89"/>
      <c r="AB900" s="84"/>
    </row>
    <row r="901" spans="1:28" s="83" customFormat="1">
      <c r="B901" s="88"/>
      <c r="C901" s="89"/>
      <c r="D901" s="89"/>
      <c r="E901" s="84"/>
      <c r="M901" s="88"/>
      <c r="N901" s="89"/>
      <c r="O901" s="89"/>
      <c r="P901" s="84"/>
      <c r="S901" s="88"/>
      <c r="T901" s="89"/>
      <c r="U901" s="89"/>
      <c r="V901" s="84"/>
      <c r="Y901" s="88"/>
      <c r="Z901" s="89"/>
      <c r="AA901" s="89"/>
      <c r="AB901" s="84"/>
    </row>
    <row r="902" spans="1:28" s="83" customFormat="1">
      <c r="B902" s="88"/>
      <c r="C902" s="89"/>
      <c r="D902" s="89"/>
      <c r="E902" s="84"/>
      <c r="M902" s="88"/>
      <c r="N902" s="89"/>
      <c r="O902" s="89"/>
      <c r="P902" s="84"/>
      <c r="S902" s="88"/>
      <c r="T902" s="89"/>
      <c r="U902" s="89"/>
      <c r="V902" s="84"/>
      <c r="Y902" s="88"/>
      <c r="Z902" s="89"/>
      <c r="AA902" s="89"/>
      <c r="AB902" s="84"/>
    </row>
    <row r="903" spans="1:28" s="83" customFormat="1" ht="13.5" thickBot="1">
      <c r="B903" s="88"/>
      <c r="C903" s="89"/>
      <c r="D903" s="89"/>
      <c r="E903" s="84"/>
      <c r="M903" s="88"/>
      <c r="N903" s="89"/>
      <c r="O903" s="89"/>
      <c r="P903" s="84"/>
      <c r="S903" s="88"/>
      <c r="T903" s="89"/>
      <c r="U903" s="89"/>
      <c r="V903" s="84"/>
      <c r="Y903" s="88"/>
      <c r="Z903" s="89"/>
      <c r="AA903" s="89"/>
      <c r="AB903" s="84"/>
    </row>
    <row r="904" spans="1:28" s="83" customFormat="1" ht="12.75" customHeight="1">
      <c r="A904" s="24">
        <v>43</v>
      </c>
      <c r="B904" s="25"/>
      <c r="C904" s="514" t="s">
        <v>138</v>
      </c>
      <c r="D904" s="514" t="s">
        <v>27</v>
      </c>
      <c r="E904" s="516" t="s">
        <v>13</v>
      </c>
      <c r="L904" s="24">
        <v>43</v>
      </c>
      <c r="M904" s="25"/>
      <c r="N904" s="514" t="s">
        <v>138</v>
      </c>
      <c r="O904" s="514" t="s">
        <v>27</v>
      </c>
      <c r="P904" s="516" t="s">
        <v>13</v>
      </c>
      <c r="R904" s="24">
        <v>43</v>
      </c>
      <c r="S904" s="25"/>
      <c r="T904" s="514" t="s">
        <v>138</v>
      </c>
      <c r="U904" s="514" t="s">
        <v>27</v>
      </c>
      <c r="V904" s="516" t="s">
        <v>13</v>
      </c>
      <c r="X904" s="24">
        <v>43</v>
      </c>
      <c r="Y904" s="25"/>
      <c r="Z904" s="514" t="s">
        <v>138</v>
      </c>
      <c r="AA904" s="514" t="s">
        <v>27</v>
      </c>
      <c r="AB904" s="516" t="s">
        <v>13</v>
      </c>
    </row>
    <row r="905" spans="1:28" s="83" customFormat="1" ht="63.75">
      <c r="A905" s="26" t="s">
        <v>7</v>
      </c>
      <c r="B905" s="50" t="str">
        <f>+"מספר אסמכתא "&amp;B45&amp;"         חזרה לטבלה "</f>
        <v xml:space="preserve">מספר אסמכתא          חזרה לטבלה </v>
      </c>
      <c r="C905" s="515"/>
      <c r="D905" s="515"/>
      <c r="E905" s="517"/>
      <c r="L905" s="26" t="s">
        <v>19</v>
      </c>
      <c r="M905" s="50" t="str">
        <f>+"מספר אסמכתא "&amp;B45&amp;"         חזרה לטבלה "</f>
        <v xml:space="preserve">מספר אסמכתא          חזרה לטבלה </v>
      </c>
      <c r="N905" s="515"/>
      <c r="O905" s="515"/>
      <c r="P905" s="517"/>
      <c r="R905" s="26" t="s">
        <v>19</v>
      </c>
      <c r="S905" s="50" t="str">
        <f>+"מספר אסמכתא "&amp;B45&amp;"         חזרה לטבלה "</f>
        <v xml:space="preserve">מספר אסמכתא          חזרה לטבלה </v>
      </c>
      <c r="T905" s="515"/>
      <c r="U905" s="515"/>
      <c r="V905" s="517"/>
      <c r="X905" s="26" t="s">
        <v>19</v>
      </c>
      <c r="Y905" s="50" t="str">
        <f>+"מספר אסמכתא "&amp;B45&amp;"         חזרה לטבלה "</f>
        <v xml:space="preserve">מספר אסמכתא          חזרה לטבלה </v>
      </c>
      <c r="Z905" s="515"/>
      <c r="AA905" s="515"/>
      <c r="AB905" s="517"/>
    </row>
    <row r="906" spans="1:28" s="83" customFormat="1">
      <c r="A906" s="30">
        <v>1</v>
      </c>
      <c r="B906" s="118"/>
      <c r="C906" s="119"/>
      <c r="D906" s="119"/>
      <c r="E906" s="120"/>
      <c r="L906" s="30">
        <v>12</v>
      </c>
      <c r="M906" s="118"/>
      <c r="N906" s="119"/>
      <c r="O906" s="119"/>
      <c r="P906" s="120"/>
      <c r="R906" s="30">
        <v>23</v>
      </c>
      <c r="S906" s="118"/>
      <c r="T906" s="119"/>
      <c r="U906" s="119"/>
      <c r="V906" s="120"/>
      <c r="X906" s="30">
        <v>34</v>
      </c>
      <c r="Y906" s="118"/>
      <c r="Z906" s="119"/>
      <c r="AA906" s="119"/>
      <c r="AB906" s="120"/>
    </row>
    <row r="907" spans="1:28" s="83" customFormat="1">
      <c r="A907" s="30">
        <v>2</v>
      </c>
      <c r="B907" s="118"/>
      <c r="C907" s="119"/>
      <c r="D907" s="119"/>
      <c r="E907" s="120"/>
      <c r="L907" s="30">
        <v>13</v>
      </c>
      <c r="M907" s="118"/>
      <c r="N907" s="119"/>
      <c r="O907" s="119"/>
      <c r="P907" s="120"/>
      <c r="R907" s="30">
        <v>24</v>
      </c>
      <c r="S907" s="118"/>
      <c r="T907" s="119"/>
      <c r="U907" s="119"/>
      <c r="V907" s="120"/>
      <c r="X907" s="30">
        <v>35</v>
      </c>
      <c r="Y907" s="118"/>
      <c r="Z907" s="119"/>
      <c r="AA907" s="119"/>
      <c r="AB907" s="120"/>
    </row>
    <row r="908" spans="1:28" s="83" customFormat="1">
      <c r="A908" s="30">
        <v>3</v>
      </c>
      <c r="B908" s="118"/>
      <c r="C908" s="119"/>
      <c r="D908" s="119"/>
      <c r="E908" s="120"/>
      <c r="L908" s="30">
        <v>14</v>
      </c>
      <c r="M908" s="118"/>
      <c r="N908" s="119"/>
      <c r="O908" s="119"/>
      <c r="P908" s="120"/>
      <c r="R908" s="30">
        <v>25</v>
      </c>
      <c r="S908" s="118"/>
      <c r="T908" s="119"/>
      <c r="U908" s="119"/>
      <c r="V908" s="120"/>
      <c r="X908" s="30">
        <v>36</v>
      </c>
      <c r="Y908" s="118"/>
      <c r="Z908" s="119"/>
      <c r="AA908" s="119"/>
      <c r="AB908" s="120"/>
    </row>
    <row r="909" spans="1:28" s="83" customFormat="1">
      <c r="A909" s="30">
        <v>4</v>
      </c>
      <c r="B909" s="118"/>
      <c r="C909" s="119"/>
      <c r="D909" s="119"/>
      <c r="E909" s="120"/>
      <c r="L909" s="30">
        <v>15</v>
      </c>
      <c r="M909" s="118"/>
      <c r="N909" s="119"/>
      <c r="O909" s="119"/>
      <c r="P909" s="120"/>
      <c r="R909" s="30">
        <v>26</v>
      </c>
      <c r="S909" s="118"/>
      <c r="T909" s="119"/>
      <c r="U909" s="119"/>
      <c r="V909" s="120"/>
      <c r="X909" s="30">
        <v>37</v>
      </c>
      <c r="Y909" s="118"/>
      <c r="Z909" s="119"/>
      <c r="AA909" s="119"/>
      <c r="AB909" s="120"/>
    </row>
    <row r="910" spans="1:28" s="83" customFormat="1">
      <c r="A910" s="30">
        <v>5</v>
      </c>
      <c r="B910" s="118"/>
      <c r="C910" s="119"/>
      <c r="D910" s="119"/>
      <c r="E910" s="120"/>
      <c r="L910" s="30">
        <v>16</v>
      </c>
      <c r="M910" s="118"/>
      <c r="N910" s="119"/>
      <c r="O910" s="119"/>
      <c r="P910" s="120"/>
      <c r="R910" s="30">
        <v>27</v>
      </c>
      <c r="S910" s="118"/>
      <c r="T910" s="119"/>
      <c r="U910" s="119"/>
      <c r="V910" s="120"/>
      <c r="X910" s="30">
        <v>38</v>
      </c>
      <c r="Y910" s="118"/>
      <c r="Z910" s="119"/>
      <c r="AA910" s="119"/>
      <c r="AB910" s="120"/>
    </row>
    <row r="911" spans="1:28" s="83" customFormat="1">
      <c r="A911" s="30">
        <v>6</v>
      </c>
      <c r="B911" s="118"/>
      <c r="C911" s="119"/>
      <c r="D911" s="119"/>
      <c r="E911" s="120"/>
      <c r="L911" s="30">
        <v>17</v>
      </c>
      <c r="M911" s="118"/>
      <c r="N911" s="119"/>
      <c r="O911" s="119"/>
      <c r="P911" s="120"/>
      <c r="R911" s="30">
        <v>28</v>
      </c>
      <c r="S911" s="118"/>
      <c r="T911" s="119"/>
      <c r="U911" s="119"/>
      <c r="V911" s="120"/>
      <c r="X911" s="30">
        <v>39</v>
      </c>
      <c r="Y911" s="118"/>
      <c r="Z911" s="119"/>
      <c r="AA911" s="119"/>
      <c r="AB911" s="120"/>
    </row>
    <row r="912" spans="1:28" s="83" customFormat="1">
      <c r="A912" s="30">
        <v>7</v>
      </c>
      <c r="B912" s="118"/>
      <c r="C912" s="119"/>
      <c r="D912" s="119"/>
      <c r="E912" s="120"/>
      <c r="L912" s="30">
        <v>18</v>
      </c>
      <c r="M912" s="118"/>
      <c r="N912" s="119"/>
      <c r="O912" s="119"/>
      <c r="P912" s="120"/>
      <c r="R912" s="30">
        <v>29</v>
      </c>
      <c r="S912" s="118"/>
      <c r="T912" s="119"/>
      <c r="U912" s="119"/>
      <c r="V912" s="120"/>
      <c r="X912" s="30">
        <v>40</v>
      </c>
      <c r="Y912" s="118"/>
      <c r="Z912" s="119"/>
      <c r="AA912" s="119"/>
      <c r="AB912" s="120"/>
    </row>
    <row r="913" spans="1:28" s="83" customFormat="1">
      <c r="A913" s="30">
        <v>8</v>
      </c>
      <c r="B913" s="118"/>
      <c r="C913" s="119"/>
      <c r="D913" s="119"/>
      <c r="E913" s="120"/>
      <c r="L913" s="30">
        <v>19</v>
      </c>
      <c r="M913" s="118"/>
      <c r="N913" s="119"/>
      <c r="O913" s="119"/>
      <c r="P913" s="120"/>
      <c r="R913" s="30">
        <v>30</v>
      </c>
      <c r="S913" s="118"/>
      <c r="T913" s="119"/>
      <c r="U913" s="119"/>
      <c r="V913" s="120"/>
      <c r="X913" s="30">
        <v>41</v>
      </c>
      <c r="Y913" s="118"/>
      <c r="Z913" s="119"/>
      <c r="AA913" s="119"/>
      <c r="AB913" s="120"/>
    </row>
    <row r="914" spans="1:28" s="83" customFormat="1">
      <c r="A914" s="30">
        <v>9</v>
      </c>
      <c r="B914" s="118"/>
      <c r="C914" s="119"/>
      <c r="D914" s="119"/>
      <c r="E914" s="120"/>
      <c r="L914" s="30">
        <v>20</v>
      </c>
      <c r="M914" s="118"/>
      <c r="N914" s="119"/>
      <c r="O914" s="119"/>
      <c r="P914" s="120"/>
      <c r="R914" s="30">
        <v>31</v>
      </c>
      <c r="S914" s="118"/>
      <c r="T914" s="119"/>
      <c r="U914" s="119"/>
      <c r="V914" s="120"/>
      <c r="X914" s="30">
        <v>42</v>
      </c>
      <c r="Y914" s="118"/>
      <c r="Z914" s="119"/>
      <c r="AA914" s="119"/>
      <c r="AB914" s="120"/>
    </row>
    <row r="915" spans="1:28" s="83" customFormat="1">
      <c r="A915" s="30">
        <v>10</v>
      </c>
      <c r="B915" s="118"/>
      <c r="C915" s="119"/>
      <c r="D915" s="119"/>
      <c r="E915" s="120"/>
      <c r="L915" s="30">
        <v>21</v>
      </c>
      <c r="M915" s="118"/>
      <c r="N915" s="119"/>
      <c r="O915" s="119"/>
      <c r="P915" s="120"/>
      <c r="R915" s="30">
        <v>32</v>
      </c>
      <c r="S915" s="118"/>
      <c r="T915" s="119"/>
      <c r="U915" s="119"/>
      <c r="V915" s="120"/>
      <c r="X915" s="30">
        <v>43</v>
      </c>
      <c r="Y915" s="118"/>
      <c r="Z915" s="119"/>
      <c r="AA915" s="119"/>
      <c r="AB915" s="120"/>
    </row>
    <row r="916" spans="1:28" s="83" customFormat="1" ht="13.5" thickBot="1">
      <c r="A916" s="30">
        <v>11</v>
      </c>
      <c r="B916" s="118"/>
      <c r="C916" s="119"/>
      <c r="D916" s="119"/>
      <c r="E916" s="120"/>
      <c r="L916" s="30">
        <v>22</v>
      </c>
      <c r="M916" s="118"/>
      <c r="N916" s="119"/>
      <c r="O916" s="119"/>
      <c r="P916" s="120"/>
      <c r="R916" s="30">
        <v>33</v>
      </c>
      <c r="S916" s="118"/>
      <c r="T916" s="119"/>
      <c r="U916" s="119"/>
      <c r="V916" s="120"/>
      <c r="X916" s="31"/>
      <c r="Y916" s="33" t="s">
        <v>3</v>
      </c>
      <c r="Z916" s="34"/>
      <c r="AA916" s="34"/>
      <c r="AB916" s="138">
        <f>SUM(E906:E916)+SUM(P906:P916)+SUM(AB906:AB915)+SUM(V906:V916)</f>
        <v>0</v>
      </c>
    </row>
    <row r="917" spans="1:28" s="83" customFormat="1">
      <c r="B917" s="88"/>
      <c r="C917" s="89"/>
      <c r="D917" s="89"/>
      <c r="E917" s="84"/>
      <c r="M917" s="88"/>
      <c r="N917" s="89"/>
      <c r="O917" s="89"/>
      <c r="P917" s="84"/>
      <c r="S917" s="88"/>
      <c r="T917" s="89"/>
      <c r="U917" s="89"/>
      <c r="V917" s="84"/>
      <c r="Y917" s="88"/>
      <c r="Z917" s="89"/>
      <c r="AA917" s="89"/>
      <c r="AB917" s="84"/>
    </row>
    <row r="918" spans="1:28" s="83" customFormat="1">
      <c r="B918" s="88"/>
      <c r="C918" s="89"/>
      <c r="D918" s="89"/>
      <c r="E918" s="84"/>
      <c r="M918" s="88"/>
      <c r="N918" s="89"/>
      <c r="O918" s="89"/>
      <c r="P918" s="84"/>
      <c r="S918" s="88"/>
      <c r="T918" s="89"/>
      <c r="U918" s="89"/>
      <c r="V918" s="84"/>
      <c r="Y918" s="88"/>
      <c r="Z918" s="89"/>
      <c r="AA918" s="89"/>
      <c r="AB918" s="84"/>
    </row>
    <row r="919" spans="1:28" s="83" customFormat="1">
      <c r="B919" s="88"/>
      <c r="C919" s="89"/>
      <c r="D919" s="89"/>
      <c r="E919" s="84"/>
      <c r="M919" s="88"/>
      <c r="N919" s="89"/>
      <c r="O919" s="89"/>
      <c r="P919" s="84"/>
      <c r="S919" s="88"/>
      <c r="T919" s="89"/>
      <c r="U919" s="89"/>
      <c r="V919" s="84"/>
      <c r="Y919" s="88"/>
      <c r="Z919" s="89"/>
      <c r="AA919" s="89"/>
      <c r="AB919" s="84"/>
    </row>
    <row r="920" spans="1:28" s="83" customFormat="1">
      <c r="B920" s="88"/>
      <c r="C920" s="89"/>
      <c r="D920" s="89"/>
      <c r="E920" s="84"/>
      <c r="M920" s="88"/>
      <c r="N920" s="89"/>
      <c r="O920" s="89"/>
      <c r="P920" s="84"/>
      <c r="S920" s="88"/>
      <c r="T920" s="89"/>
      <c r="U920" s="89"/>
      <c r="V920" s="84"/>
      <c r="Y920" s="88"/>
      <c r="Z920" s="89"/>
      <c r="AA920" s="89"/>
      <c r="AB920" s="84"/>
    </row>
    <row r="921" spans="1:28" s="83" customFormat="1">
      <c r="B921" s="88"/>
      <c r="C921" s="89"/>
      <c r="D921" s="89"/>
      <c r="E921" s="84"/>
      <c r="M921" s="88"/>
      <c r="N921" s="89"/>
      <c r="O921" s="89"/>
      <c r="P921" s="84"/>
      <c r="S921" s="88"/>
      <c r="T921" s="89"/>
      <c r="U921" s="89"/>
      <c r="V921" s="84"/>
      <c r="Y921" s="88"/>
      <c r="Z921" s="89"/>
      <c r="AA921" s="89"/>
      <c r="AB921" s="84"/>
    </row>
    <row r="922" spans="1:28" s="83" customFormat="1">
      <c r="B922" s="88"/>
      <c r="C922" s="89"/>
      <c r="D922" s="89"/>
      <c r="E922" s="84"/>
      <c r="M922" s="88"/>
      <c r="N922" s="89"/>
      <c r="O922" s="89"/>
      <c r="P922" s="84"/>
      <c r="S922" s="88"/>
      <c r="T922" s="89"/>
      <c r="U922" s="89"/>
      <c r="V922" s="84"/>
      <c r="Y922" s="88"/>
      <c r="Z922" s="89"/>
      <c r="AA922" s="89"/>
      <c r="AB922" s="84"/>
    </row>
    <row r="923" spans="1:28" s="83" customFormat="1" ht="13.5" thickBot="1">
      <c r="B923" s="88"/>
      <c r="C923" s="89"/>
      <c r="D923" s="89"/>
      <c r="E923" s="84"/>
      <c r="M923" s="88"/>
      <c r="N923" s="89"/>
      <c r="O923" s="89"/>
      <c r="P923" s="84"/>
      <c r="S923" s="88"/>
      <c r="T923" s="89"/>
      <c r="U923" s="89"/>
      <c r="V923" s="84"/>
      <c r="Y923" s="88"/>
      <c r="Z923" s="89"/>
      <c r="AA923" s="89"/>
      <c r="AB923" s="84"/>
    </row>
    <row r="924" spans="1:28" s="83" customFormat="1" ht="12.75" customHeight="1">
      <c r="A924" s="24">
        <v>44</v>
      </c>
      <c r="B924" s="25"/>
      <c r="C924" s="514" t="s">
        <v>138</v>
      </c>
      <c r="D924" s="514" t="s">
        <v>27</v>
      </c>
      <c r="E924" s="516" t="s">
        <v>13</v>
      </c>
      <c r="L924" s="24">
        <v>44</v>
      </c>
      <c r="M924" s="25"/>
      <c r="N924" s="514" t="s">
        <v>138</v>
      </c>
      <c r="O924" s="514" t="s">
        <v>27</v>
      </c>
      <c r="P924" s="516" t="s">
        <v>13</v>
      </c>
      <c r="R924" s="24">
        <v>44</v>
      </c>
      <c r="S924" s="25"/>
      <c r="T924" s="514" t="s">
        <v>138</v>
      </c>
      <c r="U924" s="514" t="s">
        <v>27</v>
      </c>
      <c r="V924" s="516" t="s">
        <v>13</v>
      </c>
      <c r="X924" s="24">
        <v>44</v>
      </c>
      <c r="Y924" s="25"/>
      <c r="Z924" s="514" t="s">
        <v>138</v>
      </c>
      <c r="AA924" s="514" t="s">
        <v>27</v>
      </c>
      <c r="AB924" s="516" t="s">
        <v>13</v>
      </c>
    </row>
    <row r="925" spans="1:28" s="83" customFormat="1" ht="63.75">
      <c r="A925" s="26" t="s">
        <v>7</v>
      </c>
      <c r="B925" s="50" t="str">
        <f>+"מספר אסמכתא "&amp;B46&amp;"         חזרה לטבלה "</f>
        <v xml:space="preserve">מספר אסמכתא          חזרה לטבלה </v>
      </c>
      <c r="C925" s="515"/>
      <c r="D925" s="515"/>
      <c r="E925" s="517"/>
      <c r="L925" s="26" t="s">
        <v>19</v>
      </c>
      <c r="M925" s="50" t="str">
        <f>+"מספר אסמכתא "&amp;B46&amp;"         חזרה לטבלה "</f>
        <v xml:space="preserve">מספר אסמכתא          חזרה לטבלה </v>
      </c>
      <c r="N925" s="515"/>
      <c r="O925" s="515"/>
      <c r="P925" s="517"/>
      <c r="R925" s="26" t="s">
        <v>19</v>
      </c>
      <c r="S925" s="50" t="str">
        <f>+"מספר אסמכתא "&amp;B46&amp;"         חזרה לטבלה "</f>
        <v xml:space="preserve">מספר אסמכתא          חזרה לטבלה </v>
      </c>
      <c r="T925" s="515"/>
      <c r="U925" s="515"/>
      <c r="V925" s="517"/>
      <c r="X925" s="26" t="s">
        <v>19</v>
      </c>
      <c r="Y925" s="50" t="str">
        <f>+"מספר אסמכתא "&amp;B46&amp;"         חזרה לטבלה "</f>
        <v xml:space="preserve">מספר אסמכתא          חזרה לטבלה </v>
      </c>
      <c r="Z925" s="515"/>
      <c r="AA925" s="515"/>
      <c r="AB925" s="517"/>
    </row>
    <row r="926" spans="1:28" s="83" customFormat="1">
      <c r="A926" s="30">
        <v>1</v>
      </c>
      <c r="B926" s="118"/>
      <c r="C926" s="119"/>
      <c r="D926" s="119"/>
      <c r="E926" s="120"/>
      <c r="L926" s="30">
        <v>12</v>
      </c>
      <c r="M926" s="118"/>
      <c r="N926" s="119"/>
      <c r="O926" s="119"/>
      <c r="P926" s="120"/>
      <c r="R926" s="30">
        <v>23</v>
      </c>
      <c r="S926" s="118"/>
      <c r="T926" s="119"/>
      <c r="U926" s="119"/>
      <c r="V926" s="120"/>
      <c r="X926" s="30">
        <v>34</v>
      </c>
      <c r="Y926" s="118"/>
      <c r="Z926" s="119"/>
      <c r="AA926" s="119"/>
      <c r="AB926" s="120"/>
    </row>
    <row r="927" spans="1:28" s="83" customFormat="1">
      <c r="A927" s="30">
        <v>2</v>
      </c>
      <c r="B927" s="118"/>
      <c r="C927" s="119"/>
      <c r="D927" s="119"/>
      <c r="E927" s="120"/>
      <c r="L927" s="30">
        <v>13</v>
      </c>
      <c r="M927" s="118"/>
      <c r="N927" s="119"/>
      <c r="O927" s="119"/>
      <c r="P927" s="120"/>
      <c r="R927" s="30">
        <v>24</v>
      </c>
      <c r="S927" s="118"/>
      <c r="T927" s="119"/>
      <c r="U927" s="119"/>
      <c r="V927" s="120"/>
      <c r="X927" s="30">
        <v>35</v>
      </c>
      <c r="Y927" s="118"/>
      <c r="Z927" s="119"/>
      <c r="AA927" s="119"/>
      <c r="AB927" s="120"/>
    </row>
    <row r="928" spans="1:28" s="83" customFormat="1">
      <c r="A928" s="30">
        <v>3</v>
      </c>
      <c r="B928" s="118"/>
      <c r="C928" s="119"/>
      <c r="D928" s="119"/>
      <c r="E928" s="120"/>
      <c r="L928" s="30">
        <v>14</v>
      </c>
      <c r="M928" s="118"/>
      <c r="N928" s="119"/>
      <c r="O928" s="119"/>
      <c r="P928" s="120"/>
      <c r="R928" s="30">
        <v>25</v>
      </c>
      <c r="S928" s="118"/>
      <c r="T928" s="119"/>
      <c r="U928" s="119"/>
      <c r="V928" s="120"/>
      <c r="X928" s="30">
        <v>36</v>
      </c>
      <c r="Y928" s="118"/>
      <c r="Z928" s="119"/>
      <c r="AA928" s="119"/>
      <c r="AB928" s="120"/>
    </row>
    <row r="929" spans="1:28" s="83" customFormat="1">
      <c r="A929" s="30">
        <v>4</v>
      </c>
      <c r="B929" s="118"/>
      <c r="C929" s="119"/>
      <c r="D929" s="119"/>
      <c r="E929" s="120"/>
      <c r="L929" s="30">
        <v>15</v>
      </c>
      <c r="M929" s="118"/>
      <c r="N929" s="119"/>
      <c r="O929" s="119"/>
      <c r="P929" s="120"/>
      <c r="R929" s="30">
        <v>26</v>
      </c>
      <c r="S929" s="118"/>
      <c r="T929" s="119"/>
      <c r="U929" s="119"/>
      <c r="V929" s="120"/>
      <c r="X929" s="30">
        <v>37</v>
      </c>
      <c r="Y929" s="118"/>
      <c r="Z929" s="119"/>
      <c r="AA929" s="119"/>
      <c r="AB929" s="120"/>
    </row>
    <row r="930" spans="1:28" s="83" customFormat="1">
      <c r="A930" s="30">
        <v>5</v>
      </c>
      <c r="B930" s="118"/>
      <c r="C930" s="119"/>
      <c r="D930" s="119"/>
      <c r="E930" s="120"/>
      <c r="L930" s="30">
        <v>16</v>
      </c>
      <c r="M930" s="118"/>
      <c r="N930" s="119"/>
      <c r="O930" s="119"/>
      <c r="P930" s="120"/>
      <c r="R930" s="30">
        <v>27</v>
      </c>
      <c r="S930" s="118"/>
      <c r="T930" s="119"/>
      <c r="U930" s="119"/>
      <c r="V930" s="120"/>
      <c r="X930" s="30">
        <v>38</v>
      </c>
      <c r="Y930" s="118"/>
      <c r="Z930" s="119"/>
      <c r="AA930" s="119"/>
      <c r="AB930" s="120"/>
    </row>
    <row r="931" spans="1:28" s="83" customFormat="1">
      <c r="A931" s="30">
        <v>6</v>
      </c>
      <c r="B931" s="118"/>
      <c r="C931" s="119"/>
      <c r="D931" s="119"/>
      <c r="E931" s="120"/>
      <c r="L931" s="30">
        <v>17</v>
      </c>
      <c r="M931" s="118"/>
      <c r="N931" s="119"/>
      <c r="O931" s="119"/>
      <c r="P931" s="120"/>
      <c r="R931" s="30">
        <v>28</v>
      </c>
      <c r="S931" s="118"/>
      <c r="T931" s="119"/>
      <c r="U931" s="119"/>
      <c r="V931" s="120"/>
      <c r="X931" s="30">
        <v>39</v>
      </c>
      <c r="Y931" s="118"/>
      <c r="Z931" s="119"/>
      <c r="AA931" s="119"/>
      <c r="AB931" s="120"/>
    </row>
    <row r="932" spans="1:28" s="83" customFormat="1">
      <c r="A932" s="30">
        <v>7</v>
      </c>
      <c r="B932" s="118"/>
      <c r="C932" s="119"/>
      <c r="D932" s="119"/>
      <c r="E932" s="120"/>
      <c r="L932" s="30">
        <v>18</v>
      </c>
      <c r="M932" s="118"/>
      <c r="N932" s="119"/>
      <c r="O932" s="119"/>
      <c r="P932" s="120"/>
      <c r="R932" s="30">
        <v>29</v>
      </c>
      <c r="S932" s="118"/>
      <c r="T932" s="119"/>
      <c r="U932" s="119"/>
      <c r="V932" s="120"/>
      <c r="X932" s="30">
        <v>40</v>
      </c>
      <c r="Y932" s="118"/>
      <c r="Z932" s="119"/>
      <c r="AA932" s="119"/>
      <c r="AB932" s="120"/>
    </row>
    <row r="933" spans="1:28" s="83" customFormat="1">
      <c r="A933" s="30">
        <v>8</v>
      </c>
      <c r="B933" s="118"/>
      <c r="C933" s="119"/>
      <c r="D933" s="119"/>
      <c r="E933" s="120"/>
      <c r="L933" s="30">
        <v>19</v>
      </c>
      <c r="M933" s="118"/>
      <c r="N933" s="119"/>
      <c r="O933" s="119"/>
      <c r="P933" s="120"/>
      <c r="R933" s="30">
        <v>30</v>
      </c>
      <c r="S933" s="118"/>
      <c r="T933" s="119"/>
      <c r="U933" s="119"/>
      <c r="V933" s="120"/>
      <c r="X933" s="30">
        <v>41</v>
      </c>
      <c r="Y933" s="118"/>
      <c r="Z933" s="119"/>
      <c r="AA933" s="119"/>
      <c r="AB933" s="120"/>
    </row>
    <row r="934" spans="1:28" s="83" customFormat="1">
      <c r="A934" s="30">
        <v>9</v>
      </c>
      <c r="B934" s="118"/>
      <c r="C934" s="119"/>
      <c r="D934" s="119"/>
      <c r="E934" s="120"/>
      <c r="L934" s="30">
        <v>20</v>
      </c>
      <c r="M934" s="118"/>
      <c r="N934" s="119"/>
      <c r="O934" s="119"/>
      <c r="P934" s="120"/>
      <c r="R934" s="30">
        <v>31</v>
      </c>
      <c r="S934" s="118"/>
      <c r="T934" s="119"/>
      <c r="U934" s="119"/>
      <c r="V934" s="120"/>
      <c r="X934" s="30">
        <v>42</v>
      </c>
      <c r="Y934" s="118"/>
      <c r="Z934" s="119"/>
      <c r="AA934" s="119"/>
      <c r="AB934" s="120"/>
    </row>
    <row r="935" spans="1:28" s="83" customFormat="1">
      <c r="A935" s="30">
        <v>10</v>
      </c>
      <c r="B935" s="118"/>
      <c r="C935" s="119"/>
      <c r="D935" s="119"/>
      <c r="E935" s="120"/>
      <c r="L935" s="30">
        <v>21</v>
      </c>
      <c r="M935" s="118"/>
      <c r="N935" s="119"/>
      <c r="O935" s="119"/>
      <c r="P935" s="120"/>
      <c r="R935" s="30">
        <v>32</v>
      </c>
      <c r="S935" s="118"/>
      <c r="T935" s="119"/>
      <c r="U935" s="119"/>
      <c r="V935" s="120"/>
      <c r="X935" s="30">
        <v>43</v>
      </c>
      <c r="Y935" s="118"/>
      <c r="Z935" s="119"/>
      <c r="AA935" s="119"/>
      <c r="AB935" s="120"/>
    </row>
    <row r="936" spans="1:28" s="83" customFormat="1" ht="13.5" thickBot="1">
      <c r="A936" s="30">
        <v>11</v>
      </c>
      <c r="B936" s="118"/>
      <c r="C936" s="119"/>
      <c r="D936" s="119"/>
      <c r="E936" s="120"/>
      <c r="L936" s="30">
        <v>22</v>
      </c>
      <c r="M936" s="118"/>
      <c r="N936" s="119"/>
      <c r="O936" s="119"/>
      <c r="P936" s="120"/>
      <c r="R936" s="30">
        <v>33</v>
      </c>
      <c r="S936" s="118"/>
      <c r="T936" s="119"/>
      <c r="U936" s="119"/>
      <c r="V936" s="120"/>
      <c r="X936" s="31"/>
      <c r="Y936" s="33" t="s">
        <v>3</v>
      </c>
      <c r="Z936" s="34"/>
      <c r="AA936" s="34"/>
      <c r="AB936" s="138">
        <f>SUM(E926:E936)+SUM(P926:P936)+SUM(AB926:AB935)+SUM(V926:V936)</f>
        <v>0</v>
      </c>
    </row>
    <row r="937" spans="1:28" s="83" customFormat="1">
      <c r="B937" s="88"/>
      <c r="C937" s="89"/>
      <c r="D937" s="89"/>
      <c r="E937" s="84"/>
      <c r="M937" s="88"/>
      <c r="N937" s="89"/>
      <c r="O937" s="89"/>
      <c r="P937" s="84"/>
      <c r="S937" s="88"/>
      <c r="T937" s="89"/>
      <c r="U937" s="89"/>
      <c r="V937" s="84"/>
      <c r="Y937" s="88"/>
      <c r="Z937" s="89"/>
      <c r="AA937" s="89"/>
      <c r="AB937" s="84"/>
    </row>
    <row r="938" spans="1:28" s="83" customFormat="1">
      <c r="B938" s="88"/>
      <c r="C938" s="89"/>
      <c r="D938" s="89"/>
      <c r="E938" s="84"/>
      <c r="M938" s="88"/>
      <c r="N938" s="89"/>
      <c r="O938" s="89"/>
      <c r="P938" s="84"/>
      <c r="S938" s="88"/>
      <c r="T938" s="89"/>
      <c r="U938" s="89"/>
      <c r="V938" s="84"/>
      <c r="Y938" s="88"/>
      <c r="Z938" s="89"/>
      <c r="AA938" s="89"/>
      <c r="AB938" s="84"/>
    </row>
    <row r="939" spans="1:28" s="83" customFormat="1">
      <c r="B939" s="88"/>
      <c r="C939" s="89"/>
      <c r="D939" s="89"/>
      <c r="E939" s="84"/>
      <c r="M939" s="88"/>
      <c r="N939" s="89"/>
      <c r="O939" s="89"/>
      <c r="P939" s="84"/>
      <c r="S939" s="88"/>
      <c r="T939" s="89"/>
      <c r="U939" s="89"/>
      <c r="V939" s="84"/>
      <c r="Y939" s="88"/>
      <c r="Z939" s="89"/>
      <c r="AA939" s="89"/>
      <c r="AB939" s="84"/>
    </row>
    <row r="940" spans="1:28" s="83" customFormat="1">
      <c r="B940" s="88"/>
      <c r="C940" s="89"/>
      <c r="D940" s="89"/>
      <c r="E940" s="84"/>
      <c r="M940" s="88"/>
      <c r="N940" s="89"/>
      <c r="O940" s="89"/>
      <c r="P940" s="84"/>
      <c r="S940" s="88"/>
      <c r="T940" s="89"/>
      <c r="U940" s="89"/>
      <c r="V940" s="84"/>
      <c r="Y940" s="88"/>
      <c r="Z940" s="89"/>
      <c r="AA940" s="89"/>
      <c r="AB940" s="84"/>
    </row>
    <row r="941" spans="1:28" s="83" customFormat="1">
      <c r="B941" s="88"/>
      <c r="C941" s="89"/>
      <c r="D941" s="89"/>
      <c r="E941" s="84"/>
      <c r="M941" s="88"/>
      <c r="N941" s="89"/>
      <c r="O941" s="89"/>
      <c r="P941" s="84"/>
      <c r="S941" s="88"/>
      <c r="T941" s="89"/>
      <c r="U941" s="89"/>
      <c r="V941" s="84"/>
      <c r="Y941" s="88"/>
      <c r="Z941" s="89"/>
      <c r="AA941" s="89"/>
      <c r="AB941" s="84"/>
    </row>
    <row r="942" spans="1:28" s="83" customFormat="1">
      <c r="B942" s="88"/>
      <c r="C942" s="89"/>
      <c r="D942" s="89"/>
      <c r="E942" s="84"/>
      <c r="M942" s="88"/>
      <c r="N942" s="89"/>
      <c r="O942" s="89"/>
      <c r="P942" s="84"/>
      <c r="S942" s="88"/>
      <c r="T942" s="89"/>
      <c r="U942" s="89"/>
      <c r="V942" s="84"/>
      <c r="Y942" s="88"/>
      <c r="Z942" s="89"/>
      <c r="AA942" s="89"/>
      <c r="AB942" s="84"/>
    </row>
    <row r="943" spans="1:28" s="83" customFormat="1" ht="13.5" thickBot="1">
      <c r="B943" s="88"/>
      <c r="C943" s="89"/>
      <c r="D943" s="89"/>
      <c r="E943" s="84"/>
      <c r="M943" s="88"/>
      <c r="N943" s="89"/>
      <c r="O943" s="89"/>
      <c r="P943" s="84"/>
      <c r="S943" s="88"/>
      <c r="T943" s="89"/>
      <c r="U943" s="89"/>
      <c r="V943" s="84"/>
      <c r="Y943" s="88"/>
      <c r="Z943" s="89"/>
      <c r="AA943" s="89"/>
      <c r="AB943" s="84"/>
    </row>
    <row r="944" spans="1:28" s="83" customFormat="1" ht="12.75" customHeight="1">
      <c r="A944" s="24">
        <v>45</v>
      </c>
      <c r="B944" s="25"/>
      <c r="C944" s="514" t="s">
        <v>138</v>
      </c>
      <c r="D944" s="514" t="s">
        <v>27</v>
      </c>
      <c r="E944" s="516" t="s">
        <v>13</v>
      </c>
      <c r="L944" s="24">
        <v>45</v>
      </c>
      <c r="M944" s="25"/>
      <c r="N944" s="514" t="s">
        <v>138</v>
      </c>
      <c r="O944" s="514" t="s">
        <v>27</v>
      </c>
      <c r="P944" s="516" t="s">
        <v>13</v>
      </c>
      <c r="R944" s="24">
        <v>45</v>
      </c>
      <c r="S944" s="25"/>
      <c r="T944" s="514" t="s">
        <v>138</v>
      </c>
      <c r="U944" s="514" t="s">
        <v>27</v>
      </c>
      <c r="V944" s="516" t="s">
        <v>13</v>
      </c>
      <c r="X944" s="24">
        <v>45</v>
      </c>
      <c r="Y944" s="25"/>
      <c r="Z944" s="514" t="s">
        <v>138</v>
      </c>
      <c r="AA944" s="514" t="s">
        <v>27</v>
      </c>
      <c r="AB944" s="516" t="s">
        <v>13</v>
      </c>
    </row>
    <row r="945" spans="1:28" s="83" customFormat="1" ht="63.75">
      <c r="A945" s="26" t="s">
        <v>7</v>
      </c>
      <c r="B945" s="50" t="str">
        <f>+"מספר אסמכתא "&amp;B47&amp;"         חזרה לטבלה "</f>
        <v xml:space="preserve">מספר אסמכתא          חזרה לטבלה </v>
      </c>
      <c r="C945" s="515"/>
      <c r="D945" s="515"/>
      <c r="E945" s="517"/>
      <c r="L945" s="26" t="s">
        <v>19</v>
      </c>
      <c r="M945" s="50" t="str">
        <f>+"מספר אסמכתא "&amp;B47&amp;"         חזרה לטבלה "</f>
        <v xml:space="preserve">מספר אסמכתא          חזרה לטבלה </v>
      </c>
      <c r="N945" s="515"/>
      <c r="O945" s="515"/>
      <c r="P945" s="517"/>
      <c r="R945" s="26" t="s">
        <v>19</v>
      </c>
      <c r="S945" s="50" t="str">
        <f>+"מספר אסמכתא "&amp;B47&amp;"         חזרה לטבלה "</f>
        <v xml:space="preserve">מספר אסמכתא          חזרה לטבלה </v>
      </c>
      <c r="T945" s="515"/>
      <c r="U945" s="515"/>
      <c r="V945" s="517"/>
      <c r="X945" s="26" t="s">
        <v>19</v>
      </c>
      <c r="Y945" s="50" t="str">
        <f>+"מספר אסמכתא "&amp;B47&amp;"         חזרה לטבלה "</f>
        <v xml:space="preserve">מספר אסמכתא          חזרה לטבלה </v>
      </c>
      <c r="Z945" s="515"/>
      <c r="AA945" s="515"/>
      <c r="AB945" s="517"/>
    </row>
    <row r="946" spans="1:28" s="83" customFormat="1">
      <c r="A946" s="30">
        <v>1</v>
      </c>
      <c r="B946" s="118"/>
      <c r="C946" s="119"/>
      <c r="D946" s="119"/>
      <c r="E946" s="120"/>
      <c r="L946" s="30">
        <v>12</v>
      </c>
      <c r="M946" s="118"/>
      <c r="N946" s="119"/>
      <c r="O946" s="119"/>
      <c r="P946" s="120"/>
      <c r="R946" s="30">
        <v>23</v>
      </c>
      <c r="S946" s="118"/>
      <c r="T946" s="119"/>
      <c r="U946" s="119"/>
      <c r="V946" s="120"/>
      <c r="X946" s="30">
        <v>34</v>
      </c>
      <c r="Y946" s="118"/>
      <c r="Z946" s="119"/>
      <c r="AA946" s="119"/>
      <c r="AB946" s="120"/>
    </row>
    <row r="947" spans="1:28" s="83" customFormat="1">
      <c r="A947" s="30">
        <v>2</v>
      </c>
      <c r="B947" s="118"/>
      <c r="C947" s="119"/>
      <c r="D947" s="119"/>
      <c r="E947" s="120"/>
      <c r="L947" s="30">
        <v>13</v>
      </c>
      <c r="M947" s="118"/>
      <c r="N947" s="119"/>
      <c r="O947" s="119"/>
      <c r="P947" s="120"/>
      <c r="R947" s="30">
        <v>24</v>
      </c>
      <c r="S947" s="118"/>
      <c r="T947" s="119"/>
      <c r="U947" s="119"/>
      <c r="V947" s="120"/>
      <c r="X947" s="30">
        <v>35</v>
      </c>
      <c r="Y947" s="118"/>
      <c r="Z947" s="119"/>
      <c r="AA947" s="119"/>
      <c r="AB947" s="120"/>
    </row>
    <row r="948" spans="1:28" s="83" customFormat="1">
      <c r="A948" s="30">
        <v>3</v>
      </c>
      <c r="B948" s="118"/>
      <c r="C948" s="119"/>
      <c r="D948" s="119"/>
      <c r="E948" s="120"/>
      <c r="L948" s="30">
        <v>14</v>
      </c>
      <c r="M948" s="118"/>
      <c r="N948" s="119"/>
      <c r="O948" s="119"/>
      <c r="P948" s="120"/>
      <c r="R948" s="30">
        <v>25</v>
      </c>
      <c r="S948" s="118"/>
      <c r="T948" s="119"/>
      <c r="U948" s="119"/>
      <c r="V948" s="120"/>
      <c r="X948" s="30">
        <v>36</v>
      </c>
      <c r="Y948" s="118"/>
      <c r="Z948" s="119"/>
      <c r="AA948" s="119"/>
      <c r="AB948" s="120"/>
    </row>
    <row r="949" spans="1:28" s="83" customFormat="1">
      <c r="A949" s="30">
        <v>4</v>
      </c>
      <c r="B949" s="118"/>
      <c r="C949" s="119"/>
      <c r="D949" s="119"/>
      <c r="E949" s="120"/>
      <c r="L949" s="30">
        <v>15</v>
      </c>
      <c r="M949" s="118"/>
      <c r="N949" s="119"/>
      <c r="O949" s="119"/>
      <c r="P949" s="120"/>
      <c r="R949" s="30">
        <v>26</v>
      </c>
      <c r="S949" s="118"/>
      <c r="T949" s="119"/>
      <c r="U949" s="119"/>
      <c r="V949" s="120"/>
      <c r="X949" s="30">
        <v>37</v>
      </c>
      <c r="Y949" s="118"/>
      <c r="Z949" s="119"/>
      <c r="AA949" s="119"/>
      <c r="AB949" s="120"/>
    </row>
    <row r="950" spans="1:28" s="83" customFormat="1">
      <c r="A950" s="30">
        <v>5</v>
      </c>
      <c r="B950" s="118"/>
      <c r="C950" s="119"/>
      <c r="D950" s="119"/>
      <c r="E950" s="120"/>
      <c r="L950" s="30">
        <v>16</v>
      </c>
      <c r="M950" s="118"/>
      <c r="N950" s="119"/>
      <c r="O950" s="119"/>
      <c r="P950" s="120"/>
      <c r="R950" s="30">
        <v>27</v>
      </c>
      <c r="S950" s="118"/>
      <c r="T950" s="119"/>
      <c r="U950" s="119"/>
      <c r="V950" s="120"/>
      <c r="X950" s="30">
        <v>38</v>
      </c>
      <c r="Y950" s="118"/>
      <c r="Z950" s="119"/>
      <c r="AA950" s="119"/>
      <c r="AB950" s="120"/>
    </row>
    <row r="951" spans="1:28" s="83" customFormat="1">
      <c r="A951" s="30">
        <v>6</v>
      </c>
      <c r="B951" s="118"/>
      <c r="C951" s="119"/>
      <c r="D951" s="119"/>
      <c r="E951" s="120"/>
      <c r="L951" s="30">
        <v>17</v>
      </c>
      <c r="M951" s="118"/>
      <c r="N951" s="119"/>
      <c r="O951" s="119"/>
      <c r="P951" s="120"/>
      <c r="R951" s="30">
        <v>28</v>
      </c>
      <c r="S951" s="118"/>
      <c r="T951" s="119"/>
      <c r="U951" s="119"/>
      <c r="V951" s="120"/>
      <c r="X951" s="30">
        <v>39</v>
      </c>
      <c r="Y951" s="118"/>
      <c r="Z951" s="119"/>
      <c r="AA951" s="119"/>
      <c r="AB951" s="120"/>
    </row>
    <row r="952" spans="1:28" s="83" customFormat="1">
      <c r="A952" s="30">
        <v>7</v>
      </c>
      <c r="B952" s="118"/>
      <c r="C952" s="119"/>
      <c r="D952" s="119"/>
      <c r="E952" s="120"/>
      <c r="L952" s="30">
        <v>18</v>
      </c>
      <c r="M952" s="118"/>
      <c r="N952" s="119"/>
      <c r="O952" s="119"/>
      <c r="P952" s="120"/>
      <c r="R952" s="30">
        <v>29</v>
      </c>
      <c r="S952" s="118"/>
      <c r="T952" s="119"/>
      <c r="U952" s="119"/>
      <c r="V952" s="120"/>
      <c r="X952" s="30">
        <v>40</v>
      </c>
      <c r="Y952" s="118"/>
      <c r="Z952" s="119"/>
      <c r="AA952" s="119"/>
      <c r="AB952" s="120"/>
    </row>
    <row r="953" spans="1:28" s="83" customFormat="1">
      <c r="A953" s="30">
        <v>8</v>
      </c>
      <c r="B953" s="118"/>
      <c r="C953" s="119"/>
      <c r="D953" s="119"/>
      <c r="E953" s="120"/>
      <c r="L953" s="30">
        <v>19</v>
      </c>
      <c r="M953" s="118"/>
      <c r="N953" s="119"/>
      <c r="O953" s="119"/>
      <c r="P953" s="120"/>
      <c r="R953" s="30">
        <v>30</v>
      </c>
      <c r="S953" s="118"/>
      <c r="T953" s="119"/>
      <c r="U953" s="119"/>
      <c r="V953" s="120"/>
      <c r="X953" s="30">
        <v>41</v>
      </c>
      <c r="Y953" s="118"/>
      <c r="Z953" s="119"/>
      <c r="AA953" s="119"/>
      <c r="AB953" s="120"/>
    </row>
    <row r="954" spans="1:28" s="83" customFormat="1">
      <c r="A954" s="30">
        <v>9</v>
      </c>
      <c r="B954" s="118"/>
      <c r="C954" s="119"/>
      <c r="D954" s="119"/>
      <c r="E954" s="120"/>
      <c r="L954" s="30">
        <v>20</v>
      </c>
      <c r="M954" s="118"/>
      <c r="N954" s="119"/>
      <c r="O954" s="119"/>
      <c r="P954" s="120"/>
      <c r="R954" s="30">
        <v>31</v>
      </c>
      <c r="S954" s="118"/>
      <c r="T954" s="119"/>
      <c r="U954" s="119"/>
      <c r="V954" s="120"/>
      <c r="X954" s="30">
        <v>42</v>
      </c>
      <c r="Y954" s="118"/>
      <c r="Z954" s="119"/>
      <c r="AA954" s="119"/>
      <c r="AB954" s="120"/>
    </row>
    <row r="955" spans="1:28" s="83" customFormat="1">
      <c r="A955" s="30">
        <v>10</v>
      </c>
      <c r="B955" s="118"/>
      <c r="C955" s="119"/>
      <c r="D955" s="119"/>
      <c r="E955" s="120"/>
      <c r="L955" s="30">
        <v>21</v>
      </c>
      <c r="M955" s="118"/>
      <c r="N955" s="119"/>
      <c r="O955" s="119"/>
      <c r="P955" s="120"/>
      <c r="R955" s="30">
        <v>32</v>
      </c>
      <c r="S955" s="118"/>
      <c r="T955" s="119"/>
      <c r="U955" s="119"/>
      <c r="V955" s="120"/>
      <c r="X955" s="30">
        <v>43</v>
      </c>
      <c r="Y955" s="118"/>
      <c r="Z955" s="119"/>
      <c r="AA955" s="119"/>
      <c r="AB955" s="120"/>
    </row>
    <row r="956" spans="1:28" s="83" customFormat="1" ht="13.5" thickBot="1">
      <c r="A956" s="30">
        <v>11</v>
      </c>
      <c r="B956" s="118"/>
      <c r="C956" s="119"/>
      <c r="D956" s="119"/>
      <c r="E956" s="120"/>
      <c r="L956" s="30">
        <v>22</v>
      </c>
      <c r="M956" s="118"/>
      <c r="N956" s="119"/>
      <c r="O956" s="119"/>
      <c r="P956" s="120"/>
      <c r="R956" s="30">
        <v>33</v>
      </c>
      <c r="S956" s="118"/>
      <c r="T956" s="119"/>
      <c r="U956" s="119"/>
      <c r="V956" s="120"/>
      <c r="X956" s="31"/>
      <c r="Y956" s="33" t="s">
        <v>3</v>
      </c>
      <c r="Z956" s="34"/>
      <c r="AA956" s="34"/>
      <c r="AB956" s="138">
        <f>SUM(E946:E956)+SUM(P946:P956)+SUM(AB946:AB955)+SUM(V946:V956)</f>
        <v>0</v>
      </c>
    </row>
    <row r="957" spans="1:28" s="83" customFormat="1">
      <c r="B957" s="88"/>
      <c r="C957" s="89"/>
      <c r="D957" s="89"/>
      <c r="E957" s="84"/>
      <c r="M957" s="88"/>
      <c r="N957" s="89"/>
      <c r="O957" s="89"/>
      <c r="P957" s="84"/>
      <c r="S957" s="88"/>
      <c r="T957" s="89"/>
      <c r="U957" s="89"/>
      <c r="V957" s="84"/>
      <c r="Y957" s="88"/>
      <c r="Z957" s="89"/>
      <c r="AA957" s="89"/>
      <c r="AB957" s="84"/>
    </row>
    <row r="958" spans="1:28" s="83" customFormat="1">
      <c r="B958" s="88"/>
      <c r="C958" s="89"/>
      <c r="D958" s="89"/>
      <c r="E958" s="84"/>
      <c r="M958" s="88"/>
      <c r="N958" s="89"/>
      <c r="O958" s="89"/>
      <c r="P958" s="84"/>
      <c r="S958" s="88"/>
      <c r="T958" s="89"/>
      <c r="U958" s="89"/>
      <c r="V958" s="84"/>
      <c r="Y958" s="88"/>
      <c r="Z958" s="89"/>
      <c r="AA958" s="89"/>
      <c r="AB958" s="84"/>
    </row>
    <row r="959" spans="1:28" s="83" customFormat="1">
      <c r="B959" s="88"/>
      <c r="C959" s="89"/>
      <c r="D959" s="89"/>
      <c r="E959" s="84"/>
      <c r="M959" s="88"/>
      <c r="N959" s="89"/>
      <c r="O959" s="89"/>
      <c r="P959" s="84"/>
      <c r="S959" s="88"/>
      <c r="T959" s="89"/>
      <c r="U959" s="89"/>
      <c r="V959" s="84"/>
      <c r="Y959" s="88"/>
      <c r="Z959" s="89"/>
      <c r="AA959" s="89"/>
      <c r="AB959" s="84"/>
    </row>
    <row r="960" spans="1:28" s="83" customFormat="1">
      <c r="B960" s="88"/>
      <c r="C960" s="89"/>
      <c r="D960" s="89"/>
      <c r="E960" s="84"/>
      <c r="M960" s="88"/>
      <c r="N960" s="89"/>
      <c r="O960" s="89"/>
      <c r="P960" s="84"/>
      <c r="S960" s="88"/>
      <c r="T960" s="89"/>
      <c r="U960" s="89"/>
      <c r="V960" s="84"/>
      <c r="Y960" s="88"/>
      <c r="Z960" s="89"/>
      <c r="AA960" s="89"/>
      <c r="AB960" s="84"/>
    </row>
    <row r="961" spans="1:28" s="83" customFormat="1">
      <c r="B961" s="88"/>
      <c r="C961" s="89"/>
      <c r="D961" s="89"/>
      <c r="E961" s="84"/>
      <c r="M961" s="88"/>
      <c r="N961" s="89"/>
      <c r="O961" s="89"/>
      <c r="P961" s="84"/>
      <c r="S961" s="88"/>
      <c r="T961" s="89"/>
      <c r="U961" s="89"/>
      <c r="V961" s="84"/>
      <c r="Y961" s="88"/>
      <c r="Z961" s="89"/>
      <c r="AA961" s="89"/>
      <c r="AB961" s="84"/>
    </row>
    <row r="962" spans="1:28" s="83" customFormat="1">
      <c r="B962" s="88"/>
      <c r="C962" s="89"/>
      <c r="D962" s="89"/>
      <c r="E962" s="84"/>
      <c r="M962" s="88"/>
      <c r="N962" s="89"/>
      <c r="O962" s="89"/>
      <c r="P962" s="84"/>
      <c r="S962" s="88"/>
      <c r="T962" s="89"/>
      <c r="U962" s="89"/>
      <c r="V962" s="84"/>
      <c r="Y962" s="88"/>
      <c r="Z962" s="89"/>
      <c r="AA962" s="89"/>
      <c r="AB962" s="84"/>
    </row>
    <row r="963" spans="1:28" s="83" customFormat="1" ht="13.5" thickBot="1">
      <c r="B963" s="88"/>
      <c r="C963" s="89"/>
      <c r="D963" s="89"/>
      <c r="E963" s="84"/>
      <c r="M963" s="88"/>
      <c r="N963" s="89"/>
      <c r="O963" s="89"/>
      <c r="P963" s="84"/>
      <c r="S963" s="88"/>
      <c r="T963" s="89"/>
      <c r="U963" s="89"/>
      <c r="V963" s="84"/>
      <c r="Y963" s="88"/>
      <c r="Z963" s="89"/>
      <c r="AA963" s="89"/>
      <c r="AB963" s="84"/>
    </row>
    <row r="964" spans="1:28" s="83" customFormat="1" ht="12.75" customHeight="1">
      <c r="A964" s="24">
        <v>46</v>
      </c>
      <c r="B964" s="25"/>
      <c r="C964" s="514" t="s">
        <v>138</v>
      </c>
      <c r="D964" s="514" t="s">
        <v>27</v>
      </c>
      <c r="E964" s="516" t="s">
        <v>13</v>
      </c>
      <c r="L964" s="24">
        <v>46</v>
      </c>
      <c r="M964" s="25"/>
      <c r="N964" s="514" t="s">
        <v>138</v>
      </c>
      <c r="O964" s="514" t="s">
        <v>27</v>
      </c>
      <c r="P964" s="516" t="s">
        <v>13</v>
      </c>
      <c r="R964" s="24">
        <v>46</v>
      </c>
      <c r="S964" s="25"/>
      <c r="T964" s="514" t="s">
        <v>138</v>
      </c>
      <c r="U964" s="514" t="s">
        <v>27</v>
      </c>
      <c r="V964" s="516" t="s">
        <v>13</v>
      </c>
      <c r="X964" s="24">
        <v>46</v>
      </c>
      <c r="Y964" s="25"/>
      <c r="Z964" s="514" t="s">
        <v>138</v>
      </c>
      <c r="AA964" s="514" t="s">
        <v>27</v>
      </c>
      <c r="AB964" s="516" t="s">
        <v>13</v>
      </c>
    </row>
    <row r="965" spans="1:28" s="83" customFormat="1" ht="63.75">
      <c r="A965" s="26" t="s">
        <v>7</v>
      </c>
      <c r="B965" s="50" t="str">
        <f>+"מספר אסמכתא "&amp;B48&amp;"         חזרה לטבלה "</f>
        <v xml:space="preserve">מספר אסמכתא          חזרה לטבלה </v>
      </c>
      <c r="C965" s="515"/>
      <c r="D965" s="515"/>
      <c r="E965" s="517"/>
      <c r="L965" s="26" t="s">
        <v>19</v>
      </c>
      <c r="M965" s="50" t="str">
        <f>+"מספר אסמכתא "&amp;B48&amp;"         חזרה לטבלה "</f>
        <v xml:space="preserve">מספר אסמכתא          חזרה לטבלה </v>
      </c>
      <c r="N965" s="515"/>
      <c r="O965" s="515"/>
      <c r="P965" s="517"/>
      <c r="R965" s="26" t="s">
        <v>19</v>
      </c>
      <c r="S965" s="50" t="str">
        <f>+"מספר אסמכתא "&amp;B48&amp;"         חזרה לטבלה "</f>
        <v xml:space="preserve">מספר אסמכתא          חזרה לטבלה </v>
      </c>
      <c r="T965" s="515"/>
      <c r="U965" s="515"/>
      <c r="V965" s="517"/>
      <c r="X965" s="26" t="s">
        <v>19</v>
      </c>
      <c r="Y965" s="50" t="str">
        <f>+"מספר אסמכתא "&amp;B48&amp;"         חזרה לטבלה "</f>
        <v xml:space="preserve">מספר אסמכתא          חזרה לטבלה </v>
      </c>
      <c r="Z965" s="515"/>
      <c r="AA965" s="515"/>
      <c r="AB965" s="517"/>
    </row>
    <row r="966" spans="1:28" s="83" customFormat="1">
      <c r="A966" s="30">
        <v>1</v>
      </c>
      <c r="B966" s="118"/>
      <c r="C966" s="119"/>
      <c r="D966" s="119"/>
      <c r="E966" s="120"/>
      <c r="L966" s="30">
        <v>12</v>
      </c>
      <c r="M966" s="118"/>
      <c r="N966" s="119"/>
      <c r="O966" s="119"/>
      <c r="P966" s="120"/>
      <c r="R966" s="30">
        <v>23</v>
      </c>
      <c r="S966" s="118"/>
      <c r="T966" s="119"/>
      <c r="U966" s="119"/>
      <c r="V966" s="120"/>
      <c r="X966" s="30">
        <v>34</v>
      </c>
      <c r="Y966" s="118"/>
      <c r="Z966" s="119"/>
      <c r="AA966" s="119"/>
      <c r="AB966" s="120"/>
    </row>
    <row r="967" spans="1:28" s="83" customFormat="1">
      <c r="A967" s="30">
        <v>2</v>
      </c>
      <c r="B967" s="118"/>
      <c r="C967" s="119"/>
      <c r="D967" s="119"/>
      <c r="E967" s="120"/>
      <c r="L967" s="30">
        <v>13</v>
      </c>
      <c r="M967" s="118"/>
      <c r="N967" s="119"/>
      <c r="O967" s="119"/>
      <c r="P967" s="120"/>
      <c r="R967" s="30">
        <v>24</v>
      </c>
      <c r="S967" s="118"/>
      <c r="T967" s="119"/>
      <c r="U967" s="119"/>
      <c r="V967" s="120"/>
      <c r="X967" s="30">
        <v>35</v>
      </c>
      <c r="Y967" s="118"/>
      <c r="Z967" s="119"/>
      <c r="AA967" s="119"/>
      <c r="AB967" s="120"/>
    </row>
    <row r="968" spans="1:28" s="83" customFormat="1">
      <c r="A968" s="30">
        <v>3</v>
      </c>
      <c r="B968" s="118"/>
      <c r="C968" s="119"/>
      <c r="D968" s="119"/>
      <c r="E968" s="120"/>
      <c r="L968" s="30">
        <v>14</v>
      </c>
      <c r="M968" s="118"/>
      <c r="N968" s="119"/>
      <c r="O968" s="119"/>
      <c r="P968" s="120"/>
      <c r="R968" s="30">
        <v>25</v>
      </c>
      <c r="S968" s="118"/>
      <c r="T968" s="119"/>
      <c r="U968" s="119"/>
      <c r="V968" s="120"/>
      <c r="X968" s="30">
        <v>36</v>
      </c>
      <c r="Y968" s="118"/>
      <c r="Z968" s="119"/>
      <c r="AA968" s="119"/>
      <c r="AB968" s="120"/>
    </row>
    <row r="969" spans="1:28" s="83" customFormat="1">
      <c r="A969" s="30">
        <v>4</v>
      </c>
      <c r="B969" s="118"/>
      <c r="C969" s="119"/>
      <c r="D969" s="119"/>
      <c r="E969" s="120"/>
      <c r="L969" s="30">
        <v>15</v>
      </c>
      <c r="M969" s="118"/>
      <c r="N969" s="119"/>
      <c r="O969" s="119"/>
      <c r="P969" s="120"/>
      <c r="R969" s="30">
        <v>26</v>
      </c>
      <c r="S969" s="118"/>
      <c r="T969" s="119"/>
      <c r="U969" s="119"/>
      <c r="V969" s="120"/>
      <c r="X969" s="30">
        <v>37</v>
      </c>
      <c r="Y969" s="118"/>
      <c r="Z969" s="119"/>
      <c r="AA969" s="119"/>
      <c r="AB969" s="120"/>
    </row>
    <row r="970" spans="1:28" s="83" customFormat="1">
      <c r="A970" s="30">
        <v>5</v>
      </c>
      <c r="B970" s="118"/>
      <c r="C970" s="119"/>
      <c r="D970" s="119"/>
      <c r="E970" s="120"/>
      <c r="L970" s="30">
        <v>16</v>
      </c>
      <c r="M970" s="118"/>
      <c r="N970" s="119"/>
      <c r="O970" s="119"/>
      <c r="P970" s="120"/>
      <c r="R970" s="30">
        <v>27</v>
      </c>
      <c r="S970" s="118"/>
      <c r="T970" s="119"/>
      <c r="U970" s="119"/>
      <c r="V970" s="120"/>
      <c r="X970" s="30">
        <v>38</v>
      </c>
      <c r="Y970" s="118"/>
      <c r="Z970" s="119"/>
      <c r="AA970" s="119"/>
      <c r="AB970" s="120"/>
    </row>
    <row r="971" spans="1:28" s="83" customFormat="1">
      <c r="A971" s="30">
        <v>6</v>
      </c>
      <c r="B971" s="118"/>
      <c r="C971" s="119"/>
      <c r="D971" s="119"/>
      <c r="E971" s="120"/>
      <c r="L971" s="30">
        <v>17</v>
      </c>
      <c r="M971" s="118"/>
      <c r="N971" s="119"/>
      <c r="O971" s="119"/>
      <c r="P971" s="120"/>
      <c r="R971" s="30">
        <v>28</v>
      </c>
      <c r="S971" s="118"/>
      <c r="T971" s="119"/>
      <c r="U971" s="119"/>
      <c r="V971" s="120"/>
      <c r="X971" s="30">
        <v>39</v>
      </c>
      <c r="Y971" s="118"/>
      <c r="Z971" s="119"/>
      <c r="AA971" s="119"/>
      <c r="AB971" s="120"/>
    </row>
    <row r="972" spans="1:28" s="83" customFormat="1">
      <c r="A972" s="30">
        <v>7</v>
      </c>
      <c r="B972" s="118"/>
      <c r="C972" s="119"/>
      <c r="D972" s="119"/>
      <c r="E972" s="120"/>
      <c r="L972" s="30">
        <v>18</v>
      </c>
      <c r="M972" s="118"/>
      <c r="N972" s="119"/>
      <c r="O972" s="119"/>
      <c r="P972" s="120"/>
      <c r="R972" s="30">
        <v>29</v>
      </c>
      <c r="S972" s="118"/>
      <c r="T972" s="119"/>
      <c r="U972" s="119"/>
      <c r="V972" s="120"/>
      <c r="X972" s="30">
        <v>40</v>
      </c>
      <c r="Y972" s="118"/>
      <c r="Z972" s="119"/>
      <c r="AA972" s="119"/>
      <c r="AB972" s="120"/>
    </row>
    <row r="973" spans="1:28" s="83" customFormat="1">
      <c r="A973" s="30">
        <v>8</v>
      </c>
      <c r="B973" s="118"/>
      <c r="C973" s="119"/>
      <c r="D973" s="119"/>
      <c r="E973" s="120"/>
      <c r="L973" s="30">
        <v>19</v>
      </c>
      <c r="M973" s="118"/>
      <c r="N973" s="119"/>
      <c r="O973" s="119"/>
      <c r="P973" s="120"/>
      <c r="R973" s="30">
        <v>30</v>
      </c>
      <c r="S973" s="118"/>
      <c r="T973" s="119"/>
      <c r="U973" s="119"/>
      <c r="V973" s="120"/>
      <c r="X973" s="30">
        <v>41</v>
      </c>
      <c r="Y973" s="118"/>
      <c r="Z973" s="119"/>
      <c r="AA973" s="119"/>
      <c r="AB973" s="120"/>
    </row>
    <row r="974" spans="1:28" s="83" customFormat="1">
      <c r="A974" s="30">
        <v>9</v>
      </c>
      <c r="B974" s="118"/>
      <c r="C974" s="119"/>
      <c r="D974" s="119"/>
      <c r="E974" s="120"/>
      <c r="L974" s="30">
        <v>20</v>
      </c>
      <c r="M974" s="118"/>
      <c r="N974" s="119"/>
      <c r="O974" s="119"/>
      <c r="P974" s="120"/>
      <c r="R974" s="30">
        <v>31</v>
      </c>
      <c r="S974" s="118"/>
      <c r="T974" s="119"/>
      <c r="U974" s="119"/>
      <c r="V974" s="120"/>
      <c r="X974" s="30">
        <v>42</v>
      </c>
      <c r="Y974" s="118"/>
      <c r="Z974" s="119"/>
      <c r="AA974" s="119"/>
      <c r="AB974" s="120"/>
    </row>
    <row r="975" spans="1:28" s="83" customFormat="1">
      <c r="A975" s="30">
        <v>10</v>
      </c>
      <c r="B975" s="118"/>
      <c r="C975" s="119"/>
      <c r="D975" s="119"/>
      <c r="E975" s="120"/>
      <c r="L975" s="30">
        <v>21</v>
      </c>
      <c r="M975" s="118"/>
      <c r="N975" s="119"/>
      <c r="O975" s="119"/>
      <c r="P975" s="120"/>
      <c r="R975" s="30">
        <v>32</v>
      </c>
      <c r="S975" s="118"/>
      <c r="T975" s="119"/>
      <c r="U975" s="119"/>
      <c r="V975" s="120"/>
      <c r="X975" s="30">
        <v>43</v>
      </c>
      <c r="Y975" s="118"/>
      <c r="Z975" s="119"/>
      <c r="AA975" s="119"/>
      <c r="AB975" s="120"/>
    </row>
    <row r="976" spans="1:28" s="83" customFormat="1" ht="13.5" thickBot="1">
      <c r="A976" s="30">
        <v>11</v>
      </c>
      <c r="B976" s="118"/>
      <c r="C976" s="119"/>
      <c r="D976" s="119"/>
      <c r="E976" s="120"/>
      <c r="L976" s="30">
        <v>22</v>
      </c>
      <c r="M976" s="118"/>
      <c r="N976" s="119"/>
      <c r="O976" s="119"/>
      <c r="P976" s="120"/>
      <c r="R976" s="30">
        <v>33</v>
      </c>
      <c r="S976" s="118"/>
      <c r="T976" s="119"/>
      <c r="U976" s="119"/>
      <c r="V976" s="120"/>
      <c r="X976" s="31"/>
      <c r="Y976" s="33" t="s">
        <v>3</v>
      </c>
      <c r="Z976" s="34"/>
      <c r="AA976" s="34"/>
      <c r="AB976" s="138">
        <f>SUM(E966:E976)+SUM(P966:P976)+SUM(AB966:AB975)+SUM(V966:V976)</f>
        <v>0</v>
      </c>
    </row>
    <row r="977" spans="1:28" s="83" customFormat="1">
      <c r="B977" s="88"/>
      <c r="C977" s="89"/>
      <c r="D977" s="89"/>
      <c r="E977" s="84"/>
      <c r="M977" s="88"/>
      <c r="N977" s="89"/>
      <c r="O977" s="89"/>
      <c r="P977" s="84"/>
      <c r="S977" s="88"/>
      <c r="T977" s="89"/>
      <c r="U977" s="89"/>
      <c r="V977" s="84"/>
      <c r="Y977" s="88"/>
      <c r="Z977" s="89"/>
      <c r="AA977" s="89"/>
      <c r="AB977" s="84"/>
    </row>
    <row r="978" spans="1:28" s="83" customFormat="1">
      <c r="B978" s="88"/>
      <c r="C978" s="89"/>
      <c r="D978" s="89"/>
      <c r="E978" s="84"/>
      <c r="M978" s="88"/>
      <c r="N978" s="89"/>
      <c r="O978" s="89"/>
      <c r="P978" s="84"/>
      <c r="S978" s="88"/>
      <c r="T978" s="89"/>
      <c r="U978" s="89"/>
      <c r="V978" s="84"/>
      <c r="Y978" s="88"/>
      <c r="Z978" s="89"/>
      <c r="AA978" s="89"/>
      <c r="AB978" s="84"/>
    </row>
    <row r="979" spans="1:28" s="83" customFormat="1">
      <c r="B979" s="88"/>
      <c r="C979" s="89"/>
      <c r="D979" s="89"/>
      <c r="E979" s="84"/>
      <c r="M979" s="88"/>
      <c r="N979" s="89"/>
      <c r="O979" s="89"/>
      <c r="P979" s="84"/>
      <c r="S979" s="88"/>
      <c r="T979" s="89"/>
      <c r="U979" s="89"/>
      <c r="V979" s="84"/>
      <c r="Y979" s="88"/>
      <c r="Z979" s="89"/>
      <c r="AA979" s="89"/>
      <c r="AB979" s="84"/>
    </row>
    <row r="980" spans="1:28" s="83" customFormat="1">
      <c r="B980" s="88"/>
      <c r="C980" s="89"/>
      <c r="D980" s="89"/>
      <c r="E980" s="84"/>
      <c r="M980" s="88"/>
      <c r="N980" s="89"/>
      <c r="O980" s="89"/>
      <c r="P980" s="84"/>
      <c r="S980" s="88"/>
      <c r="T980" s="89"/>
      <c r="U980" s="89"/>
      <c r="V980" s="84"/>
      <c r="Y980" s="88"/>
      <c r="Z980" s="89"/>
      <c r="AA980" s="89"/>
      <c r="AB980" s="84"/>
    </row>
    <row r="981" spans="1:28" s="83" customFormat="1">
      <c r="B981" s="88"/>
      <c r="C981" s="89"/>
      <c r="D981" s="89"/>
      <c r="E981" s="84"/>
      <c r="M981" s="88"/>
      <c r="N981" s="89"/>
      <c r="O981" s="89"/>
      <c r="P981" s="84"/>
      <c r="S981" s="88"/>
      <c r="T981" s="89"/>
      <c r="U981" s="89"/>
      <c r="V981" s="84"/>
      <c r="Y981" s="88"/>
      <c r="Z981" s="89"/>
      <c r="AA981" s="89"/>
      <c r="AB981" s="84"/>
    </row>
    <row r="982" spans="1:28" s="83" customFormat="1">
      <c r="B982" s="88"/>
      <c r="C982" s="89"/>
      <c r="D982" s="89"/>
      <c r="E982" s="84"/>
      <c r="M982" s="88"/>
      <c r="N982" s="89"/>
      <c r="O982" s="89"/>
      <c r="P982" s="84"/>
      <c r="S982" s="88"/>
      <c r="T982" s="89"/>
      <c r="U982" s="89"/>
      <c r="V982" s="84"/>
      <c r="Y982" s="88"/>
      <c r="Z982" s="89"/>
      <c r="AA982" s="89"/>
      <c r="AB982" s="84"/>
    </row>
    <row r="983" spans="1:28" s="83" customFormat="1" ht="13.5" thickBot="1">
      <c r="B983" s="88"/>
      <c r="C983" s="89"/>
      <c r="D983" s="89"/>
      <c r="E983" s="84"/>
      <c r="M983" s="88"/>
      <c r="N983" s="89"/>
      <c r="O983" s="89"/>
      <c r="P983" s="84"/>
      <c r="S983" s="88"/>
      <c r="T983" s="89"/>
      <c r="U983" s="89"/>
      <c r="V983" s="84"/>
      <c r="Y983" s="88"/>
      <c r="Z983" s="89"/>
      <c r="AA983" s="89"/>
      <c r="AB983" s="84"/>
    </row>
    <row r="984" spans="1:28" s="83" customFormat="1" ht="12.75" customHeight="1">
      <c r="A984" s="24">
        <v>47</v>
      </c>
      <c r="B984" s="25"/>
      <c r="C984" s="514" t="s">
        <v>138</v>
      </c>
      <c r="D984" s="514" t="s">
        <v>27</v>
      </c>
      <c r="E984" s="516" t="s">
        <v>13</v>
      </c>
      <c r="L984" s="24">
        <v>47</v>
      </c>
      <c r="M984" s="25"/>
      <c r="N984" s="514" t="s">
        <v>138</v>
      </c>
      <c r="O984" s="514" t="s">
        <v>27</v>
      </c>
      <c r="P984" s="516" t="s">
        <v>13</v>
      </c>
      <c r="R984" s="24">
        <v>47</v>
      </c>
      <c r="S984" s="25"/>
      <c r="T984" s="514" t="s">
        <v>138</v>
      </c>
      <c r="U984" s="514" t="s">
        <v>27</v>
      </c>
      <c r="V984" s="516" t="s">
        <v>13</v>
      </c>
      <c r="X984" s="24">
        <v>47</v>
      </c>
      <c r="Y984" s="25"/>
      <c r="Z984" s="514" t="s">
        <v>138</v>
      </c>
      <c r="AA984" s="514" t="s">
        <v>27</v>
      </c>
      <c r="AB984" s="516" t="s">
        <v>13</v>
      </c>
    </row>
    <row r="985" spans="1:28" s="83" customFormat="1" ht="63.75">
      <c r="A985" s="26" t="s">
        <v>7</v>
      </c>
      <c r="B985" s="50" t="str">
        <f>+"מספר אסמכתא "&amp;B49&amp;"         חזרה לטבלה "</f>
        <v xml:space="preserve">מספר אסמכתא          חזרה לטבלה </v>
      </c>
      <c r="C985" s="515"/>
      <c r="D985" s="515"/>
      <c r="E985" s="517"/>
      <c r="L985" s="26" t="s">
        <v>19</v>
      </c>
      <c r="M985" s="50" t="str">
        <f>+"מספר אסמכתא "&amp;B49&amp;"         חזרה לטבלה "</f>
        <v xml:space="preserve">מספר אסמכתא          חזרה לטבלה </v>
      </c>
      <c r="N985" s="515"/>
      <c r="O985" s="515"/>
      <c r="P985" s="517"/>
      <c r="R985" s="26" t="s">
        <v>19</v>
      </c>
      <c r="S985" s="50" t="str">
        <f>+"מספר אסמכתא "&amp;B49&amp;"         חזרה לטבלה "</f>
        <v xml:space="preserve">מספר אסמכתא          חזרה לטבלה </v>
      </c>
      <c r="T985" s="515"/>
      <c r="U985" s="515"/>
      <c r="V985" s="517"/>
      <c r="X985" s="26" t="s">
        <v>19</v>
      </c>
      <c r="Y985" s="50" t="str">
        <f>+"מספר אסמכתא "&amp;B49&amp;"         חזרה לטבלה "</f>
        <v xml:space="preserve">מספר אסמכתא          חזרה לטבלה </v>
      </c>
      <c r="Z985" s="515"/>
      <c r="AA985" s="515"/>
      <c r="AB985" s="517"/>
    </row>
    <row r="986" spans="1:28" s="83" customFormat="1">
      <c r="A986" s="30">
        <v>1</v>
      </c>
      <c r="B986" s="118"/>
      <c r="C986" s="119"/>
      <c r="D986" s="119"/>
      <c r="E986" s="120"/>
      <c r="L986" s="30">
        <v>12</v>
      </c>
      <c r="M986" s="118"/>
      <c r="N986" s="119"/>
      <c r="O986" s="119"/>
      <c r="P986" s="120"/>
      <c r="R986" s="30">
        <v>23</v>
      </c>
      <c r="S986" s="118"/>
      <c r="T986" s="119"/>
      <c r="U986" s="119"/>
      <c r="V986" s="120"/>
      <c r="X986" s="30">
        <v>34</v>
      </c>
      <c r="Y986" s="118"/>
      <c r="Z986" s="119"/>
      <c r="AA986" s="119"/>
      <c r="AB986" s="120"/>
    </row>
    <row r="987" spans="1:28" s="83" customFormat="1">
      <c r="A987" s="30">
        <v>2</v>
      </c>
      <c r="B987" s="118"/>
      <c r="C987" s="119"/>
      <c r="D987" s="119"/>
      <c r="E987" s="120"/>
      <c r="L987" s="30">
        <v>13</v>
      </c>
      <c r="M987" s="118"/>
      <c r="N987" s="119"/>
      <c r="O987" s="119"/>
      <c r="P987" s="120"/>
      <c r="R987" s="30">
        <v>24</v>
      </c>
      <c r="S987" s="118"/>
      <c r="T987" s="119"/>
      <c r="U987" s="119"/>
      <c r="V987" s="120"/>
      <c r="X987" s="30">
        <v>35</v>
      </c>
      <c r="Y987" s="118"/>
      <c r="Z987" s="119"/>
      <c r="AA987" s="119"/>
      <c r="AB987" s="120"/>
    </row>
    <row r="988" spans="1:28" s="83" customFormat="1">
      <c r="A988" s="30">
        <v>3</v>
      </c>
      <c r="B988" s="118"/>
      <c r="C988" s="119"/>
      <c r="D988" s="119"/>
      <c r="E988" s="120"/>
      <c r="L988" s="30">
        <v>14</v>
      </c>
      <c r="M988" s="118"/>
      <c r="N988" s="119"/>
      <c r="O988" s="119"/>
      <c r="P988" s="120"/>
      <c r="R988" s="30">
        <v>25</v>
      </c>
      <c r="S988" s="118"/>
      <c r="T988" s="119"/>
      <c r="U988" s="119"/>
      <c r="V988" s="120"/>
      <c r="X988" s="30">
        <v>36</v>
      </c>
      <c r="Y988" s="118"/>
      <c r="Z988" s="119"/>
      <c r="AA988" s="119"/>
      <c r="AB988" s="120"/>
    </row>
    <row r="989" spans="1:28" s="83" customFormat="1">
      <c r="A989" s="30">
        <v>4</v>
      </c>
      <c r="B989" s="118"/>
      <c r="C989" s="119"/>
      <c r="D989" s="119"/>
      <c r="E989" s="120"/>
      <c r="L989" s="30">
        <v>15</v>
      </c>
      <c r="M989" s="118"/>
      <c r="N989" s="119"/>
      <c r="O989" s="119"/>
      <c r="P989" s="120"/>
      <c r="R989" s="30">
        <v>26</v>
      </c>
      <c r="S989" s="118"/>
      <c r="T989" s="119"/>
      <c r="U989" s="119"/>
      <c r="V989" s="120"/>
      <c r="X989" s="30">
        <v>37</v>
      </c>
      <c r="Y989" s="118"/>
      <c r="Z989" s="119"/>
      <c r="AA989" s="119"/>
      <c r="AB989" s="120"/>
    </row>
    <row r="990" spans="1:28" s="83" customFormat="1">
      <c r="A990" s="30">
        <v>5</v>
      </c>
      <c r="B990" s="118"/>
      <c r="C990" s="119"/>
      <c r="D990" s="119"/>
      <c r="E990" s="120"/>
      <c r="L990" s="30">
        <v>16</v>
      </c>
      <c r="M990" s="118"/>
      <c r="N990" s="119"/>
      <c r="O990" s="119"/>
      <c r="P990" s="120"/>
      <c r="R990" s="30">
        <v>27</v>
      </c>
      <c r="S990" s="118"/>
      <c r="T990" s="119"/>
      <c r="U990" s="119"/>
      <c r="V990" s="120"/>
      <c r="X990" s="30">
        <v>38</v>
      </c>
      <c r="Y990" s="118"/>
      <c r="Z990" s="119"/>
      <c r="AA990" s="119"/>
      <c r="AB990" s="120"/>
    </row>
    <row r="991" spans="1:28" s="83" customFormat="1">
      <c r="A991" s="30">
        <v>6</v>
      </c>
      <c r="B991" s="118"/>
      <c r="C991" s="119"/>
      <c r="D991" s="119"/>
      <c r="E991" s="120"/>
      <c r="L991" s="30">
        <v>17</v>
      </c>
      <c r="M991" s="118"/>
      <c r="N991" s="119"/>
      <c r="O991" s="119"/>
      <c r="P991" s="120"/>
      <c r="R991" s="30">
        <v>28</v>
      </c>
      <c r="S991" s="118"/>
      <c r="T991" s="119"/>
      <c r="U991" s="119"/>
      <c r="V991" s="120"/>
      <c r="X991" s="30">
        <v>39</v>
      </c>
      <c r="Y991" s="118"/>
      <c r="Z991" s="119"/>
      <c r="AA991" s="119"/>
      <c r="AB991" s="120"/>
    </row>
    <row r="992" spans="1:28" s="83" customFormat="1">
      <c r="A992" s="30">
        <v>7</v>
      </c>
      <c r="B992" s="118"/>
      <c r="C992" s="119"/>
      <c r="D992" s="119"/>
      <c r="E992" s="120"/>
      <c r="L992" s="30">
        <v>18</v>
      </c>
      <c r="M992" s="118"/>
      <c r="N992" s="119"/>
      <c r="O992" s="119"/>
      <c r="P992" s="120"/>
      <c r="R992" s="30">
        <v>29</v>
      </c>
      <c r="S992" s="118"/>
      <c r="T992" s="119"/>
      <c r="U992" s="119"/>
      <c r="V992" s="120"/>
      <c r="X992" s="30">
        <v>40</v>
      </c>
      <c r="Y992" s="118"/>
      <c r="Z992" s="119"/>
      <c r="AA992" s="119"/>
      <c r="AB992" s="120"/>
    </row>
    <row r="993" spans="1:28" s="83" customFormat="1">
      <c r="A993" s="30">
        <v>8</v>
      </c>
      <c r="B993" s="118"/>
      <c r="C993" s="119"/>
      <c r="D993" s="119"/>
      <c r="E993" s="120"/>
      <c r="L993" s="30">
        <v>19</v>
      </c>
      <c r="M993" s="118"/>
      <c r="N993" s="119"/>
      <c r="O993" s="119"/>
      <c r="P993" s="120"/>
      <c r="R993" s="30">
        <v>30</v>
      </c>
      <c r="S993" s="118"/>
      <c r="T993" s="119"/>
      <c r="U993" s="119"/>
      <c r="V993" s="120"/>
      <c r="X993" s="30">
        <v>41</v>
      </c>
      <c r="Y993" s="118"/>
      <c r="Z993" s="119"/>
      <c r="AA993" s="119"/>
      <c r="AB993" s="120"/>
    </row>
    <row r="994" spans="1:28" s="83" customFormat="1">
      <c r="A994" s="30">
        <v>9</v>
      </c>
      <c r="B994" s="118"/>
      <c r="C994" s="119"/>
      <c r="D994" s="119"/>
      <c r="E994" s="120"/>
      <c r="L994" s="30">
        <v>20</v>
      </c>
      <c r="M994" s="118"/>
      <c r="N994" s="119"/>
      <c r="O994" s="119"/>
      <c r="P994" s="120"/>
      <c r="R994" s="30">
        <v>31</v>
      </c>
      <c r="S994" s="118"/>
      <c r="T994" s="119"/>
      <c r="U994" s="119"/>
      <c r="V994" s="120"/>
      <c r="X994" s="30">
        <v>42</v>
      </c>
      <c r="Y994" s="118"/>
      <c r="Z994" s="119"/>
      <c r="AA994" s="119"/>
      <c r="AB994" s="120"/>
    </row>
    <row r="995" spans="1:28" s="83" customFormat="1">
      <c r="A995" s="30">
        <v>10</v>
      </c>
      <c r="B995" s="118"/>
      <c r="C995" s="119"/>
      <c r="D995" s="119"/>
      <c r="E995" s="120"/>
      <c r="L995" s="30">
        <v>21</v>
      </c>
      <c r="M995" s="118"/>
      <c r="N995" s="119"/>
      <c r="O995" s="119"/>
      <c r="P995" s="120"/>
      <c r="R995" s="30">
        <v>32</v>
      </c>
      <c r="S995" s="118"/>
      <c r="T995" s="119"/>
      <c r="U995" s="119"/>
      <c r="V995" s="120"/>
      <c r="X995" s="30">
        <v>43</v>
      </c>
      <c r="Y995" s="118"/>
      <c r="Z995" s="119"/>
      <c r="AA995" s="119"/>
      <c r="AB995" s="120"/>
    </row>
    <row r="996" spans="1:28" s="83" customFormat="1" ht="13.5" thickBot="1">
      <c r="A996" s="30">
        <v>11</v>
      </c>
      <c r="B996" s="118"/>
      <c r="C996" s="119"/>
      <c r="D996" s="119"/>
      <c r="E996" s="120"/>
      <c r="L996" s="30">
        <v>22</v>
      </c>
      <c r="M996" s="118"/>
      <c r="N996" s="119"/>
      <c r="O996" s="119"/>
      <c r="P996" s="120"/>
      <c r="R996" s="30">
        <v>33</v>
      </c>
      <c r="S996" s="118"/>
      <c r="T996" s="119"/>
      <c r="U996" s="119"/>
      <c r="V996" s="120"/>
      <c r="X996" s="31"/>
      <c r="Y996" s="33" t="s">
        <v>3</v>
      </c>
      <c r="Z996" s="34"/>
      <c r="AA996" s="34"/>
      <c r="AB996" s="138">
        <f>SUM(E986:E996)+SUM(P986:P996)+SUM(AB986:AB995)+SUM(V986:V996)</f>
        <v>0</v>
      </c>
    </row>
    <row r="997" spans="1:28" s="83" customFormat="1">
      <c r="B997" s="88"/>
      <c r="C997" s="89"/>
      <c r="D997" s="89"/>
      <c r="E997" s="84"/>
      <c r="M997" s="88"/>
      <c r="N997" s="89"/>
      <c r="O997" s="89"/>
      <c r="P997" s="84"/>
      <c r="S997" s="88"/>
      <c r="T997" s="89"/>
      <c r="U997" s="89"/>
      <c r="V997" s="84"/>
      <c r="Y997" s="88"/>
      <c r="Z997" s="89"/>
      <c r="AA997" s="89"/>
      <c r="AB997" s="84"/>
    </row>
    <row r="998" spans="1:28" s="83" customFormat="1">
      <c r="B998" s="88"/>
      <c r="C998" s="89"/>
      <c r="D998" s="89"/>
      <c r="E998" s="84"/>
      <c r="M998" s="88"/>
      <c r="N998" s="89"/>
      <c r="O998" s="89"/>
      <c r="P998" s="84"/>
      <c r="S998" s="88"/>
      <c r="T998" s="89"/>
      <c r="U998" s="89"/>
      <c r="V998" s="84"/>
      <c r="Y998" s="88"/>
      <c r="Z998" s="89"/>
      <c r="AA998" s="89"/>
      <c r="AB998" s="84"/>
    </row>
    <row r="999" spans="1:28" s="83" customFormat="1">
      <c r="B999" s="88"/>
      <c r="C999" s="89"/>
      <c r="D999" s="89"/>
      <c r="E999" s="84"/>
      <c r="M999" s="88"/>
      <c r="N999" s="89"/>
      <c r="O999" s="89"/>
      <c r="P999" s="84"/>
      <c r="S999" s="88"/>
      <c r="T999" s="89"/>
      <c r="U999" s="89"/>
      <c r="V999" s="84"/>
      <c r="Y999" s="88"/>
      <c r="Z999" s="89"/>
      <c r="AA999" s="89"/>
      <c r="AB999" s="84"/>
    </row>
    <row r="1000" spans="1:28" s="83" customFormat="1">
      <c r="B1000" s="88"/>
      <c r="C1000" s="89"/>
      <c r="D1000" s="89"/>
      <c r="E1000" s="84"/>
      <c r="M1000" s="88"/>
      <c r="N1000" s="89"/>
      <c r="O1000" s="89"/>
      <c r="P1000" s="84"/>
      <c r="S1000" s="88"/>
      <c r="T1000" s="89"/>
      <c r="U1000" s="89"/>
      <c r="V1000" s="84"/>
      <c r="Y1000" s="88"/>
      <c r="Z1000" s="89"/>
      <c r="AA1000" s="89"/>
      <c r="AB1000" s="84"/>
    </row>
    <row r="1001" spans="1:28" s="83" customFormat="1">
      <c r="B1001" s="88"/>
      <c r="C1001" s="89"/>
      <c r="D1001" s="89"/>
      <c r="E1001" s="84"/>
      <c r="M1001" s="88"/>
      <c r="N1001" s="89"/>
      <c r="O1001" s="89"/>
      <c r="P1001" s="84"/>
      <c r="S1001" s="88"/>
      <c r="T1001" s="89"/>
      <c r="U1001" s="89"/>
      <c r="V1001" s="84"/>
      <c r="Y1001" s="88"/>
      <c r="Z1001" s="89"/>
      <c r="AA1001" s="89"/>
      <c r="AB1001" s="84"/>
    </row>
    <row r="1002" spans="1:28" s="83" customFormat="1">
      <c r="B1002" s="88"/>
      <c r="C1002" s="89"/>
      <c r="D1002" s="89"/>
      <c r="E1002" s="84"/>
      <c r="M1002" s="88"/>
      <c r="N1002" s="89"/>
      <c r="O1002" s="89"/>
      <c r="P1002" s="84"/>
      <c r="S1002" s="88"/>
      <c r="T1002" s="89"/>
      <c r="U1002" s="89"/>
      <c r="V1002" s="84"/>
      <c r="Y1002" s="88"/>
      <c r="Z1002" s="89"/>
      <c r="AA1002" s="89"/>
      <c r="AB1002" s="84"/>
    </row>
    <row r="1003" spans="1:28" s="83" customFormat="1" ht="13.5" thickBot="1">
      <c r="B1003" s="88"/>
      <c r="C1003" s="89"/>
      <c r="D1003" s="89"/>
      <c r="E1003" s="84"/>
      <c r="M1003" s="88"/>
      <c r="N1003" s="89"/>
      <c r="O1003" s="89"/>
      <c r="P1003" s="84"/>
      <c r="S1003" s="88"/>
      <c r="T1003" s="89"/>
      <c r="U1003" s="89"/>
      <c r="V1003" s="84"/>
      <c r="Y1003" s="88"/>
      <c r="Z1003" s="89"/>
      <c r="AA1003" s="89"/>
      <c r="AB1003" s="84"/>
    </row>
    <row r="1004" spans="1:28" s="83" customFormat="1" ht="12.75" customHeight="1">
      <c r="A1004" s="24">
        <v>48</v>
      </c>
      <c r="B1004" s="25"/>
      <c r="C1004" s="514" t="s">
        <v>138</v>
      </c>
      <c r="D1004" s="514" t="s">
        <v>27</v>
      </c>
      <c r="E1004" s="516" t="s">
        <v>13</v>
      </c>
      <c r="L1004" s="24">
        <v>48</v>
      </c>
      <c r="M1004" s="25"/>
      <c r="N1004" s="514" t="s">
        <v>138</v>
      </c>
      <c r="O1004" s="514" t="s">
        <v>27</v>
      </c>
      <c r="P1004" s="516" t="s">
        <v>13</v>
      </c>
      <c r="R1004" s="24">
        <v>48</v>
      </c>
      <c r="S1004" s="25"/>
      <c r="T1004" s="514" t="s">
        <v>138</v>
      </c>
      <c r="U1004" s="514" t="s">
        <v>27</v>
      </c>
      <c r="V1004" s="516" t="s">
        <v>13</v>
      </c>
      <c r="X1004" s="24">
        <v>48</v>
      </c>
      <c r="Y1004" s="25"/>
      <c r="Z1004" s="514" t="s">
        <v>138</v>
      </c>
      <c r="AA1004" s="514" t="s">
        <v>27</v>
      </c>
      <c r="AB1004" s="516" t="s">
        <v>13</v>
      </c>
    </row>
    <row r="1005" spans="1:28" s="83" customFormat="1" ht="63.75">
      <c r="A1005" s="26" t="s">
        <v>7</v>
      </c>
      <c r="B1005" s="50" t="str">
        <f>+"מספר אסמכתא "&amp;B50&amp;"         חזרה לטבלה "</f>
        <v xml:space="preserve">מספר אסמכתא          חזרה לטבלה </v>
      </c>
      <c r="C1005" s="515"/>
      <c r="D1005" s="515"/>
      <c r="E1005" s="517"/>
      <c r="L1005" s="26" t="s">
        <v>19</v>
      </c>
      <c r="M1005" s="50" t="str">
        <f>+"מספר אסמכתא "&amp;B50&amp;"         חזרה לטבלה "</f>
        <v xml:space="preserve">מספר אסמכתא          חזרה לטבלה </v>
      </c>
      <c r="N1005" s="515"/>
      <c r="O1005" s="515"/>
      <c r="P1005" s="517"/>
      <c r="R1005" s="26" t="s">
        <v>19</v>
      </c>
      <c r="S1005" s="50" t="str">
        <f>+"מספר אסמכתא "&amp;B50&amp;"         חזרה לטבלה "</f>
        <v xml:space="preserve">מספר אסמכתא          חזרה לטבלה </v>
      </c>
      <c r="T1005" s="515"/>
      <c r="U1005" s="515"/>
      <c r="V1005" s="517"/>
      <c r="X1005" s="26" t="s">
        <v>19</v>
      </c>
      <c r="Y1005" s="50" t="str">
        <f>+"מספר אסמכתא "&amp;B50&amp;"         חזרה לטבלה "</f>
        <v xml:space="preserve">מספר אסמכתא          חזרה לטבלה </v>
      </c>
      <c r="Z1005" s="515"/>
      <c r="AA1005" s="515"/>
      <c r="AB1005" s="517"/>
    </row>
    <row r="1006" spans="1:28" s="83" customFormat="1">
      <c r="A1006" s="30">
        <v>1</v>
      </c>
      <c r="B1006" s="118"/>
      <c r="C1006" s="119"/>
      <c r="D1006" s="119"/>
      <c r="E1006" s="120"/>
      <c r="L1006" s="30">
        <v>12</v>
      </c>
      <c r="M1006" s="118"/>
      <c r="N1006" s="119"/>
      <c r="O1006" s="119"/>
      <c r="P1006" s="120"/>
      <c r="R1006" s="30">
        <v>23</v>
      </c>
      <c r="S1006" s="118"/>
      <c r="T1006" s="119"/>
      <c r="U1006" s="119"/>
      <c r="V1006" s="120"/>
      <c r="X1006" s="30">
        <v>34</v>
      </c>
      <c r="Y1006" s="118"/>
      <c r="Z1006" s="119"/>
      <c r="AA1006" s="119"/>
      <c r="AB1006" s="120"/>
    </row>
    <row r="1007" spans="1:28" s="83" customFormat="1">
      <c r="A1007" s="30">
        <v>2</v>
      </c>
      <c r="B1007" s="118"/>
      <c r="C1007" s="119"/>
      <c r="D1007" s="119"/>
      <c r="E1007" s="120"/>
      <c r="L1007" s="30">
        <v>13</v>
      </c>
      <c r="M1007" s="118"/>
      <c r="N1007" s="119"/>
      <c r="O1007" s="119"/>
      <c r="P1007" s="120"/>
      <c r="R1007" s="30">
        <v>24</v>
      </c>
      <c r="S1007" s="118"/>
      <c r="T1007" s="119"/>
      <c r="U1007" s="119"/>
      <c r="V1007" s="120"/>
      <c r="X1007" s="30">
        <v>35</v>
      </c>
      <c r="Y1007" s="118"/>
      <c r="Z1007" s="119"/>
      <c r="AA1007" s="119"/>
      <c r="AB1007" s="120"/>
    </row>
    <row r="1008" spans="1:28" s="83" customFormat="1">
      <c r="A1008" s="30">
        <v>3</v>
      </c>
      <c r="B1008" s="118"/>
      <c r="C1008" s="119"/>
      <c r="D1008" s="119"/>
      <c r="E1008" s="120"/>
      <c r="L1008" s="30">
        <v>14</v>
      </c>
      <c r="M1008" s="118"/>
      <c r="N1008" s="119"/>
      <c r="O1008" s="119"/>
      <c r="P1008" s="120"/>
      <c r="R1008" s="30">
        <v>25</v>
      </c>
      <c r="S1008" s="118"/>
      <c r="T1008" s="119"/>
      <c r="U1008" s="119"/>
      <c r="V1008" s="120"/>
      <c r="X1008" s="30">
        <v>36</v>
      </c>
      <c r="Y1008" s="118"/>
      <c r="Z1008" s="119"/>
      <c r="AA1008" s="119"/>
      <c r="AB1008" s="120"/>
    </row>
    <row r="1009" spans="1:28" s="83" customFormat="1">
      <c r="A1009" s="30">
        <v>4</v>
      </c>
      <c r="B1009" s="118"/>
      <c r="C1009" s="119"/>
      <c r="D1009" s="119"/>
      <c r="E1009" s="120"/>
      <c r="L1009" s="30">
        <v>15</v>
      </c>
      <c r="M1009" s="118"/>
      <c r="N1009" s="119"/>
      <c r="O1009" s="119"/>
      <c r="P1009" s="120"/>
      <c r="R1009" s="30">
        <v>26</v>
      </c>
      <c r="S1009" s="118"/>
      <c r="T1009" s="119"/>
      <c r="U1009" s="119"/>
      <c r="V1009" s="120"/>
      <c r="X1009" s="30">
        <v>37</v>
      </c>
      <c r="Y1009" s="118"/>
      <c r="Z1009" s="119"/>
      <c r="AA1009" s="119"/>
      <c r="AB1009" s="120"/>
    </row>
    <row r="1010" spans="1:28" s="83" customFormat="1">
      <c r="A1010" s="30">
        <v>5</v>
      </c>
      <c r="B1010" s="118"/>
      <c r="C1010" s="119"/>
      <c r="D1010" s="119"/>
      <c r="E1010" s="120"/>
      <c r="L1010" s="30">
        <v>16</v>
      </c>
      <c r="M1010" s="118"/>
      <c r="N1010" s="119"/>
      <c r="O1010" s="119"/>
      <c r="P1010" s="120"/>
      <c r="R1010" s="30">
        <v>27</v>
      </c>
      <c r="S1010" s="118"/>
      <c r="T1010" s="119"/>
      <c r="U1010" s="119"/>
      <c r="V1010" s="120"/>
      <c r="X1010" s="30">
        <v>38</v>
      </c>
      <c r="Y1010" s="118"/>
      <c r="Z1010" s="119"/>
      <c r="AA1010" s="119"/>
      <c r="AB1010" s="120"/>
    </row>
    <row r="1011" spans="1:28" s="83" customFormat="1">
      <c r="A1011" s="30">
        <v>6</v>
      </c>
      <c r="B1011" s="118"/>
      <c r="C1011" s="119"/>
      <c r="D1011" s="119"/>
      <c r="E1011" s="120"/>
      <c r="L1011" s="30">
        <v>17</v>
      </c>
      <c r="M1011" s="118"/>
      <c r="N1011" s="119"/>
      <c r="O1011" s="119"/>
      <c r="P1011" s="120"/>
      <c r="R1011" s="30">
        <v>28</v>
      </c>
      <c r="S1011" s="118"/>
      <c r="T1011" s="119"/>
      <c r="U1011" s="119"/>
      <c r="V1011" s="120"/>
      <c r="X1011" s="30">
        <v>39</v>
      </c>
      <c r="Y1011" s="118"/>
      <c r="Z1011" s="119"/>
      <c r="AA1011" s="119"/>
      <c r="AB1011" s="120"/>
    </row>
    <row r="1012" spans="1:28" s="83" customFormat="1">
      <c r="A1012" s="30">
        <v>7</v>
      </c>
      <c r="B1012" s="118"/>
      <c r="C1012" s="119"/>
      <c r="D1012" s="119"/>
      <c r="E1012" s="120"/>
      <c r="L1012" s="30">
        <v>18</v>
      </c>
      <c r="M1012" s="118"/>
      <c r="N1012" s="119"/>
      <c r="O1012" s="119"/>
      <c r="P1012" s="120"/>
      <c r="R1012" s="30">
        <v>29</v>
      </c>
      <c r="S1012" s="118"/>
      <c r="T1012" s="119"/>
      <c r="U1012" s="119"/>
      <c r="V1012" s="120"/>
      <c r="X1012" s="30">
        <v>40</v>
      </c>
      <c r="Y1012" s="118"/>
      <c r="Z1012" s="119"/>
      <c r="AA1012" s="119"/>
      <c r="AB1012" s="120"/>
    </row>
    <row r="1013" spans="1:28" s="83" customFormat="1">
      <c r="A1013" s="30">
        <v>8</v>
      </c>
      <c r="B1013" s="118"/>
      <c r="C1013" s="119"/>
      <c r="D1013" s="119"/>
      <c r="E1013" s="120"/>
      <c r="L1013" s="30">
        <v>19</v>
      </c>
      <c r="M1013" s="118"/>
      <c r="N1013" s="119"/>
      <c r="O1013" s="119"/>
      <c r="P1013" s="120"/>
      <c r="R1013" s="30">
        <v>30</v>
      </c>
      <c r="S1013" s="118"/>
      <c r="T1013" s="119"/>
      <c r="U1013" s="119"/>
      <c r="V1013" s="120"/>
      <c r="X1013" s="30">
        <v>41</v>
      </c>
      <c r="Y1013" s="118"/>
      <c r="Z1013" s="119"/>
      <c r="AA1013" s="119"/>
      <c r="AB1013" s="120"/>
    </row>
    <row r="1014" spans="1:28" s="83" customFormat="1">
      <c r="A1014" s="30">
        <v>9</v>
      </c>
      <c r="B1014" s="118"/>
      <c r="C1014" s="119"/>
      <c r="D1014" s="119"/>
      <c r="E1014" s="120"/>
      <c r="L1014" s="30">
        <v>20</v>
      </c>
      <c r="M1014" s="118"/>
      <c r="N1014" s="119"/>
      <c r="O1014" s="119"/>
      <c r="P1014" s="120"/>
      <c r="R1014" s="30">
        <v>31</v>
      </c>
      <c r="S1014" s="118"/>
      <c r="T1014" s="119"/>
      <c r="U1014" s="119"/>
      <c r="V1014" s="120"/>
      <c r="X1014" s="30">
        <v>42</v>
      </c>
      <c r="Y1014" s="118"/>
      <c r="Z1014" s="119"/>
      <c r="AA1014" s="119"/>
      <c r="AB1014" s="120"/>
    </row>
    <row r="1015" spans="1:28" s="83" customFormat="1">
      <c r="A1015" s="30">
        <v>10</v>
      </c>
      <c r="B1015" s="118"/>
      <c r="C1015" s="119"/>
      <c r="D1015" s="119"/>
      <c r="E1015" s="120"/>
      <c r="L1015" s="30">
        <v>21</v>
      </c>
      <c r="M1015" s="118"/>
      <c r="N1015" s="119"/>
      <c r="O1015" s="119"/>
      <c r="P1015" s="120"/>
      <c r="R1015" s="30">
        <v>32</v>
      </c>
      <c r="S1015" s="118"/>
      <c r="T1015" s="119"/>
      <c r="U1015" s="119"/>
      <c r="V1015" s="120"/>
      <c r="X1015" s="30">
        <v>43</v>
      </c>
      <c r="Y1015" s="118"/>
      <c r="Z1015" s="119"/>
      <c r="AA1015" s="119"/>
      <c r="AB1015" s="120"/>
    </row>
    <row r="1016" spans="1:28" s="83" customFormat="1" ht="13.5" thickBot="1">
      <c r="A1016" s="30">
        <v>11</v>
      </c>
      <c r="B1016" s="118"/>
      <c r="C1016" s="119"/>
      <c r="D1016" s="119"/>
      <c r="E1016" s="120"/>
      <c r="L1016" s="30">
        <v>22</v>
      </c>
      <c r="M1016" s="118"/>
      <c r="N1016" s="119"/>
      <c r="O1016" s="119"/>
      <c r="P1016" s="120"/>
      <c r="R1016" s="30">
        <v>33</v>
      </c>
      <c r="S1016" s="118"/>
      <c r="T1016" s="119"/>
      <c r="U1016" s="119"/>
      <c r="V1016" s="120"/>
      <c r="X1016" s="31"/>
      <c r="Y1016" s="33" t="s">
        <v>3</v>
      </c>
      <c r="Z1016" s="34"/>
      <c r="AA1016" s="34"/>
      <c r="AB1016" s="138">
        <f>SUM(E1006:E1016)+SUM(P1006:P1016)+SUM(AB1006:AB1015)+SUM(V1006:V1016)</f>
        <v>0</v>
      </c>
    </row>
    <row r="1017" spans="1:28" s="83" customFormat="1">
      <c r="B1017" s="88"/>
      <c r="C1017" s="89"/>
      <c r="D1017" s="89"/>
      <c r="E1017" s="84"/>
      <c r="M1017" s="88"/>
      <c r="N1017" s="89"/>
      <c r="O1017" s="89"/>
      <c r="P1017" s="84"/>
      <c r="S1017" s="88"/>
      <c r="T1017" s="89"/>
      <c r="U1017" s="89"/>
      <c r="V1017" s="84"/>
      <c r="Y1017" s="88"/>
      <c r="Z1017" s="89"/>
      <c r="AA1017" s="89"/>
      <c r="AB1017" s="84"/>
    </row>
    <row r="1018" spans="1:28" s="83" customFormat="1">
      <c r="B1018" s="88"/>
      <c r="C1018" s="89"/>
      <c r="D1018" s="89"/>
      <c r="E1018" s="84"/>
      <c r="M1018" s="88"/>
      <c r="N1018" s="89"/>
      <c r="O1018" s="89"/>
      <c r="P1018" s="84"/>
      <c r="S1018" s="88"/>
      <c r="T1018" s="89"/>
      <c r="U1018" s="89"/>
      <c r="V1018" s="84"/>
      <c r="Y1018" s="88"/>
      <c r="Z1018" s="89"/>
      <c r="AA1018" s="89"/>
      <c r="AB1018" s="84"/>
    </row>
    <row r="1019" spans="1:28" s="83" customFormat="1">
      <c r="B1019" s="88"/>
      <c r="C1019" s="89"/>
      <c r="D1019" s="89"/>
      <c r="E1019" s="84"/>
      <c r="M1019" s="88"/>
      <c r="N1019" s="89"/>
      <c r="O1019" s="89"/>
      <c r="P1019" s="84"/>
      <c r="S1019" s="88"/>
      <c r="T1019" s="89"/>
      <c r="U1019" s="89"/>
      <c r="V1019" s="84"/>
      <c r="Y1019" s="88"/>
      <c r="Z1019" s="89"/>
      <c r="AA1019" s="89"/>
      <c r="AB1019" s="84"/>
    </row>
    <row r="1020" spans="1:28" s="83" customFormat="1">
      <c r="B1020" s="88"/>
      <c r="C1020" s="89"/>
      <c r="D1020" s="89"/>
      <c r="E1020" s="84"/>
      <c r="M1020" s="88"/>
      <c r="N1020" s="89"/>
      <c r="O1020" s="89"/>
      <c r="P1020" s="84"/>
      <c r="S1020" s="88"/>
      <c r="T1020" s="89"/>
      <c r="U1020" s="89"/>
      <c r="V1020" s="84"/>
      <c r="Y1020" s="88"/>
      <c r="Z1020" s="89"/>
      <c r="AA1020" s="89"/>
      <c r="AB1020" s="84"/>
    </row>
    <row r="1021" spans="1:28" s="83" customFormat="1">
      <c r="B1021" s="88"/>
      <c r="C1021" s="89"/>
      <c r="D1021" s="89"/>
      <c r="E1021" s="84"/>
      <c r="M1021" s="88"/>
      <c r="N1021" s="89"/>
      <c r="O1021" s="89"/>
      <c r="P1021" s="84"/>
      <c r="S1021" s="88"/>
      <c r="T1021" s="89"/>
      <c r="U1021" s="89"/>
      <c r="V1021" s="84"/>
      <c r="Y1021" s="88"/>
      <c r="Z1021" s="89"/>
      <c r="AA1021" s="89"/>
      <c r="AB1021" s="84"/>
    </row>
    <row r="1022" spans="1:28" s="83" customFormat="1">
      <c r="B1022" s="88"/>
      <c r="C1022" s="89"/>
      <c r="D1022" s="89"/>
      <c r="E1022" s="84"/>
      <c r="M1022" s="88"/>
      <c r="N1022" s="89"/>
      <c r="O1022" s="89"/>
      <c r="P1022" s="84"/>
      <c r="S1022" s="88"/>
      <c r="T1022" s="89"/>
      <c r="U1022" s="89"/>
      <c r="V1022" s="84"/>
      <c r="Y1022" s="88"/>
      <c r="Z1022" s="89"/>
      <c r="AA1022" s="89"/>
      <c r="AB1022" s="84"/>
    </row>
    <row r="1023" spans="1:28" s="83" customFormat="1" ht="13.5" thickBot="1">
      <c r="B1023" s="88"/>
      <c r="C1023" s="89"/>
      <c r="D1023" s="89"/>
      <c r="E1023" s="84"/>
      <c r="M1023" s="88"/>
      <c r="N1023" s="89"/>
      <c r="O1023" s="89"/>
      <c r="P1023" s="84"/>
      <c r="S1023" s="88"/>
      <c r="T1023" s="89"/>
      <c r="U1023" s="89"/>
      <c r="V1023" s="84"/>
      <c r="Y1023" s="88"/>
      <c r="Z1023" s="89"/>
      <c r="AA1023" s="89"/>
      <c r="AB1023" s="84"/>
    </row>
    <row r="1024" spans="1:28" s="83" customFormat="1" ht="12.75" customHeight="1">
      <c r="A1024" s="24">
        <v>49</v>
      </c>
      <c r="B1024" s="25"/>
      <c r="C1024" s="514" t="s">
        <v>138</v>
      </c>
      <c r="D1024" s="514" t="s">
        <v>27</v>
      </c>
      <c r="E1024" s="516" t="s">
        <v>13</v>
      </c>
      <c r="L1024" s="24">
        <v>49</v>
      </c>
      <c r="M1024" s="25"/>
      <c r="N1024" s="514" t="s">
        <v>138</v>
      </c>
      <c r="O1024" s="514" t="s">
        <v>27</v>
      </c>
      <c r="P1024" s="516" t="s">
        <v>13</v>
      </c>
      <c r="R1024" s="24">
        <v>49</v>
      </c>
      <c r="S1024" s="25"/>
      <c r="T1024" s="514" t="s">
        <v>138</v>
      </c>
      <c r="U1024" s="514" t="s">
        <v>27</v>
      </c>
      <c r="V1024" s="516" t="s">
        <v>13</v>
      </c>
      <c r="X1024" s="24">
        <v>49</v>
      </c>
      <c r="Y1024" s="25"/>
      <c r="Z1024" s="514" t="s">
        <v>138</v>
      </c>
      <c r="AA1024" s="514" t="s">
        <v>27</v>
      </c>
      <c r="AB1024" s="516" t="s">
        <v>13</v>
      </c>
    </row>
    <row r="1025" spans="1:28" s="83" customFormat="1" ht="63.75">
      <c r="A1025" s="26" t="s">
        <v>7</v>
      </c>
      <c r="B1025" s="50" t="str">
        <f>+"מספר אסמכתא "&amp;B51&amp;"         חזרה לטבלה "</f>
        <v xml:space="preserve">מספר אסמכתא          חזרה לטבלה </v>
      </c>
      <c r="C1025" s="515"/>
      <c r="D1025" s="515"/>
      <c r="E1025" s="517"/>
      <c r="L1025" s="26" t="s">
        <v>19</v>
      </c>
      <c r="M1025" s="50" t="str">
        <f>+"מספר אסמכתא "&amp;B51&amp;"         חזרה לטבלה "</f>
        <v xml:space="preserve">מספר אסמכתא          חזרה לטבלה </v>
      </c>
      <c r="N1025" s="515"/>
      <c r="O1025" s="515"/>
      <c r="P1025" s="517"/>
      <c r="R1025" s="26" t="s">
        <v>19</v>
      </c>
      <c r="S1025" s="50" t="str">
        <f>+"מספר אסמכתא "&amp;B51&amp;"         חזרה לטבלה "</f>
        <v xml:space="preserve">מספר אסמכתא          חזרה לטבלה </v>
      </c>
      <c r="T1025" s="515"/>
      <c r="U1025" s="515"/>
      <c r="V1025" s="517"/>
      <c r="X1025" s="26" t="s">
        <v>19</v>
      </c>
      <c r="Y1025" s="50" t="str">
        <f>+"מספר אסמכתא "&amp;B51&amp;"         חזרה לטבלה "</f>
        <v xml:space="preserve">מספר אסמכתא          חזרה לטבלה </v>
      </c>
      <c r="Z1025" s="515"/>
      <c r="AA1025" s="515"/>
      <c r="AB1025" s="517"/>
    </row>
    <row r="1026" spans="1:28" s="83" customFormat="1">
      <c r="A1026" s="30">
        <v>1</v>
      </c>
      <c r="B1026" s="118"/>
      <c r="C1026" s="119"/>
      <c r="D1026" s="119"/>
      <c r="E1026" s="120"/>
      <c r="L1026" s="30">
        <v>12</v>
      </c>
      <c r="M1026" s="118"/>
      <c r="N1026" s="119"/>
      <c r="O1026" s="119"/>
      <c r="P1026" s="120"/>
      <c r="R1026" s="30">
        <v>23</v>
      </c>
      <c r="S1026" s="118"/>
      <c r="T1026" s="119"/>
      <c r="U1026" s="119"/>
      <c r="V1026" s="120"/>
      <c r="X1026" s="30">
        <v>34</v>
      </c>
      <c r="Y1026" s="118"/>
      <c r="Z1026" s="119"/>
      <c r="AA1026" s="119"/>
      <c r="AB1026" s="120"/>
    </row>
    <row r="1027" spans="1:28" s="83" customFormat="1">
      <c r="A1027" s="30">
        <v>2</v>
      </c>
      <c r="B1027" s="118"/>
      <c r="C1027" s="119"/>
      <c r="D1027" s="119"/>
      <c r="E1027" s="120"/>
      <c r="L1027" s="30">
        <v>13</v>
      </c>
      <c r="M1027" s="118"/>
      <c r="N1027" s="119"/>
      <c r="O1027" s="119"/>
      <c r="P1027" s="120"/>
      <c r="R1027" s="30">
        <v>24</v>
      </c>
      <c r="S1027" s="118"/>
      <c r="T1027" s="119"/>
      <c r="U1027" s="119"/>
      <c r="V1027" s="120"/>
      <c r="X1027" s="30">
        <v>35</v>
      </c>
      <c r="Y1027" s="118"/>
      <c r="Z1027" s="119"/>
      <c r="AA1027" s="119"/>
      <c r="AB1027" s="120"/>
    </row>
    <row r="1028" spans="1:28" s="83" customFormat="1">
      <c r="A1028" s="30">
        <v>3</v>
      </c>
      <c r="B1028" s="118"/>
      <c r="C1028" s="119"/>
      <c r="D1028" s="119"/>
      <c r="E1028" s="120"/>
      <c r="L1028" s="30">
        <v>14</v>
      </c>
      <c r="M1028" s="118"/>
      <c r="N1028" s="119"/>
      <c r="O1028" s="119"/>
      <c r="P1028" s="120"/>
      <c r="R1028" s="30">
        <v>25</v>
      </c>
      <c r="S1028" s="118"/>
      <c r="T1028" s="119"/>
      <c r="U1028" s="119"/>
      <c r="V1028" s="120"/>
      <c r="X1028" s="30">
        <v>36</v>
      </c>
      <c r="Y1028" s="118"/>
      <c r="Z1028" s="119"/>
      <c r="AA1028" s="119"/>
      <c r="AB1028" s="120"/>
    </row>
    <row r="1029" spans="1:28" s="83" customFormat="1">
      <c r="A1029" s="30">
        <v>4</v>
      </c>
      <c r="B1029" s="118"/>
      <c r="C1029" s="119"/>
      <c r="D1029" s="119"/>
      <c r="E1029" s="120"/>
      <c r="L1029" s="30">
        <v>15</v>
      </c>
      <c r="M1029" s="118"/>
      <c r="N1029" s="119"/>
      <c r="O1029" s="119"/>
      <c r="P1029" s="120"/>
      <c r="R1029" s="30">
        <v>26</v>
      </c>
      <c r="S1029" s="118"/>
      <c r="T1029" s="119"/>
      <c r="U1029" s="119"/>
      <c r="V1029" s="120"/>
      <c r="X1029" s="30">
        <v>37</v>
      </c>
      <c r="Y1029" s="118"/>
      <c r="Z1029" s="119"/>
      <c r="AA1029" s="119"/>
      <c r="AB1029" s="120"/>
    </row>
    <row r="1030" spans="1:28" s="83" customFormat="1">
      <c r="A1030" s="30">
        <v>5</v>
      </c>
      <c r="B1030" s="118"/>
      <c r="C1030" s="119"/>
      <c r="D1030" s="119"/>
      <c r="E1030" s="120"/>
      <c r="L1030" s="30">
        <v>16</v>
      </c>
      <c r="M1030" s="118"/>
      <c r="N1030" s="119"/>
      <c r="O1030" s="119"/>
      <c r="P1030" s="120"/>
      <c r="R1030" s="30">
        <v>27</v>
      </c>
      <c r="S1030" s="118"/>
      <c r="T1030" s="119"/>
      <c r="U1030" s="119"/>
      <c r="V1030" s="120"/>
      <c r="X1030" s="30">
        <v>38</v>
      </c>
      <c r="Y1030" s="118"/>
      <c r="Z1030" s="119"/>
      <c r="AA1030" s="119"/>
      <c r="AB1030" s="120"/>
    </row>
    <row r="1031" spans="1:28" s="83" customFormat="1">
      <c r="A1031" s="30">
        <v>6</v>
      </c>
      <c r="B1031" s="118"/>
      <c r="C1031" s="119"/>
      <c r="D1031" s="119"/>
      <c r="E1031" s="120"/>
      <c r="L1031" s="30">
        <v>17</v>
      </c>
      <c r="M1031" s="118"/>
      <c r="N1031" s="119"/>
      <c r="O1031" s="119"/>
      <c r="P1031" s="120"/>
      <c r="R1031" s="30">
        <v>28</v>
      </c>
      <c r="S1031" s="118"/>
      <c r="T1031" s="119"/>
      <c r="U1031" s="119"/>
      <c r="V1031" s="120"/>
      <c r="X1031" s="30">
        <v>39</v>
      </c>
      <c r="Y1031" s="118"/>
      <c r="Z1031" s="119"/>
      <c r="AA1031" s="119"/>
      <c r="AB1031" s="120"/>
    </row>
    <row r="1032" spans="1:28" s="83" customFormat="1">
      <c r="A1032" s="30">
        <v>7</v>
      </c>
      <c r="B1032" s="118"/>
      <c r="C1032" s="119"/>
      <c r="D1032" s="119"/>
      <c r="E1032" s="120"/>
      <c r="L1032" s="30">
        <v>18</v>
      </c>
      <c r="M1032" s="118"/>
      <c r="N1032" s="119"/>
      <c r="O1032" s="119"/>
      <c r="P1032" s="120"/>
      <c r="R1032" s="30">
        <v>29</v>
      </c>
      <c r="S1032" s="118"/>
      <c r="T1032" s="119"/>
      <c r="U1032" s="119"/>
      <c r="V1032" s="120"/>
      <c r="X1032" s="30">
        <v>40</v>
      </c>
      <c r="Y1032" s="118"/>
      <c r="Z1032" s="119"/>
      <c r="AA1032" s="119"/>
      <c r="AB1032" s="120"/>
    </row>
    <row r="1033" spans="1:28" s="83" customFormat="1">
      <c r="A1033" s="30">
        <v>8</v>
      </c>
      <c r="B1033" s="118"/>
      <c r="C1033" s="119"/>
      <c r="D1033" s="119"/>
      <c r="E1033" s="120"/>
      <c r="L1033" s="30">
        <v>19</v>
      </c>
      <c r="M1033" s="118"/>
      <c r="N1033" s="119"/>
      <c r="O1033" s="119"/>
      <c r="P1033" s="120"/>
      <c r="R1033" s="30">
        <v>30</v>
      </c>
      <c r="S1033" s="118"/>
      <c r="T1033" s="119"/>
      <c r="U1033" s="119"/>
      <c r="V1033" s="120"/>
      <c r="X1033" s="30">
        <v>41</v>
      </c>
      <c r="Y1033" s="118"/>
      <c r="Z1033" s="119"/>
      <c r="AA1033" s="119"/>
      <c r="AB1033" s="120"/>
    </row>
    <row r="1034" spans="1:28" s="83" customFormat="1">
      <c r="A1034" s="30">
        <v>9</v>
      </c>
      <c r="B1034" s="118"/>
      <c r="C1034" s="119"/>
      <c r="D1034" s="119"/>
      <c r="E1034" s="120"/>
      <c r="L1034" s="30">
        <v>20</v>
      </c>
      <c r="M1034" s="118"/>
      <c r="N1034" s="119"/>
      <c r="O1034" s="119"/>
      <c r="P1034" s="120"/>
      <c r="R1034" s="30">
        <v>31</v>
      </c>
      <c r="S1034" s="118"/>
      <c r="T1034" s="119"/>
      <c r="U1034" s="119"/>
      <c r="V1034" s="120"/>
      <c r="X1034" s="30">
        <v>42</v>
      </c>
      <c r="Y1034" s="118"/>
      <c r="Z1034" s="119"/>
      <c r="AA1034" s="119"/>
      <c r="AB1034" s="120"/>
    </row>
    <row r="1035" spans="1:28" s="83" customFormat="1">
      <c r="A1035" s="30">
        <v>10</v>
      </c>
      <c r="B1035" s="118"/>
      <c r="C1035" s="119"/>
      <c r="D1035" s="119"/>
      <c r="E1035" s="120"/>
      <c r="L1035" s="30">
        <v>21</v>
      </c>
      <c r="M1035" s="118"/>
      <c r="N1035" s="119"/>
      <c r="O1035" s="119"/>
      <c r="P1035" s="120"/>
      <c r="R1035" s="30">
        <v>32</v>
      </c>
      <c r="S1035" s="118"/>
      <c r="T1035" s="119"/>
      <c r="U1035" s="119"/>
      <c r="V1035" s="120"/>
      <c r="X1035" s="30">
        <v>43</v>
      </c>
      <c r="Y1035" s="118"/>
      <c r="Z1035" s="119"/>
      <c r="AA1035" s="119"/>
      <c r="AB1035" s="120"/>
    </row>
    <row r="1036" spans="1:28" s="83" customFormat="1" ht="13.5" thickBot="1">
      <c r="A1036" s="30">
        <v>11</v>
      </c>
      <c r="B1036" s="118"/>
      <c r="C1036" s="119"/>
      <c r="D1036" s="119"/>
      <c r="E1036" s="120"/>
      <c r="L1036" s="30">
        <v>22</v>
      </c>
      <c r="M1036" s="118"/>
      <c r="N1036" s="119"/>
      <c r="O1036" s="119"/>
      <c r="P1036" s="120"/>
      <c r="R1036" s="30">
        <v>33</v>
      </c>
      <c r="S1036" s="118"/>
      <c r="T1036" s="119"/>
      <c r="U1036" s="119"/>
      <c r="V1036" s="120"/>
      <c r="X1036" s="31"/>
      <c r="Y1036" s="33" t="s">
        <v>3</v>
      </c>
      <c r="Z1036" s="34"/>
      <c r="AA1036" s="34"/>
      <c r="AB1036" s="138">
        <f>SUM(E1026:E1036)+SUM(P1026:P1036)+SUM(AB1026:AB1035)+SUM(V1026:V1036)</f>
        <v>0</v>
      </c>
    </row>
    <row r="1037" spans="1:28" s="83" customFormat="1">
      <c r="B1037" s="88"/>
      <c r="C1037" s="89"/>
      <c r="D1037" s="89"/>
      <c r="E1037" s="84"/>
      <c r="M1037" s="88"/>
      <c r="N1037" s="89"/>
      <c r="O1037" s="89"/>
      <c r="P1037" s="84"/>
      <c r="S1037" s="88"/>
      <c r="T1037" s="89"/>
      <c r="U1037" s="89"/>
      <c r="V1037" s="84"/>
      <c r="Y1037" s="88"/>
      <c r="Z1037" s="89"/>
      <c r="AA1037" s="89"/>
      <c r="AB1037" s="84"/>
    </row>
    <row r="1038" spans="1:28" s="83" customFormat="1">
      <c r="B1038" s="88"/>
      <c r="C1038" s="89"/>
      <c r="D1038" s="89"/>
      <c r="E1038" s="84"/>
      <c r="M1038" s="88"/>
      <c r="N1038" s="89"/>
      <c r="O1038" s="89"/>
      <c r="P1038" s="84"/>
      <c r="S1038" s="88"/>
      <c r="T1038" s="89"/>
      <c r="U1038" s="89"/>
      <c r="V1038" s="84"/>
      <c r="Y1038" s="88"/>
      <c r="Z1038" s="89"/>
      <c r="AA1038" s="89"/>
      <c r="AB1038" s="84"/>
    </row>
    <row r="1039" spans="1:28" s="83" customFormat="1">
      <c r="B1039" s="88"/>
      <c r="C1039" s="89"/>
      <c r="D1039" s="89"/>
      <c r="E1039" s="84"/>
      <c r="M1039" s="88"/>
      <c r="N1039" s="89"/>
      <c r="O1039" s="89"/>
      <c r="P1039" s="84"/>
      <c r="S1039" s="88"/>
      <c r="T1039" s="89"/>
      <c r="U1039" s="89"/>
      <c r="V1039" s="84"/>
      <c r="Y1039" s="88"/>
      <c r="Z1039" s="89"/>
      <c r="AA1039" s="89"/>
      <c r="AB1039" s="84"/>
    </row>
    <row r="1040" spans="1:28" s="83" customFormat="1">
      <c r="B1040" s="88"/>
      <c r="C1040" s="89"/>
      <c r="D1040" s="89"/>
      <c r="E1040" s="84"/>
      <c r="M1040" s="88"/>
      <c r="N1040" s="89"/>
      <c r="O1040" s="89"/>
      <c r="P1040" s="84"/>
      <c r="S1040" s="88"/>
      <c r="T1040" s="89"/>
      <c r="U1040" s="89"/>
      <c r="V1040" s="84"/>
      <c r="Y1040" s="88"/>
      <c r="Z1040" s="89"/>
      <c r="AA1040" s="89"/>
      <c r="AB1040" s="84"/>
    </row>
    <row r="1041" spans="1:28" s="83" customFormat="1">
      <c r="B1041" s="88"/>
      <c r="C1041" s="89"/>
      <c r="D1041" s="89"/>
      <c r="E1041" s="84"/>
      <c r="M1041" s="88"/>
      <c r="N1041" s="89"/>
      <c r="O1041" s="89"/>
      <c r="P1041" s="84"/>
      <c r="S1041" s="88"/>
      <c r="T1041" s="89"/>
      <c r="U1041" s="89"/>
      <c r="V1041" s="84"/>
      <c r="Y1041" s="88"/>
      <c r="Z1041" s="89"/>
      <c r="AA1041" s="89"/>
      <c r="AB1041" s="84"/>
    </row>
    <row r="1042" spans="1:28" s="83" customFormat="1">
      <c r="B1042" s="88"/>
      <c r="C1042" s="89"/>
      <c r="D1042" s="89"/>
      <c r="E1042" s="84"/>
      <c r="M1042" s="88"/>
      <c r="N1042" s="89"/>
      <c r="O1042" s="89"/>
      <c r="P1042" s="84"/>
      <c r="S1042" s="88"/>
      <c r="T1042" s="89"/>
      <c r="U1042" s="89"/>
      <c r="V1042" s="84"/>
      <c r="Y1042" s="88"/>
      <c r="Z1042" s="89"/>
      <c r="AA1042" s="89"/>
      <c r="AB1042" s="84"/>
    </row>
    <row r="1043" spans="1:28" s="83" customFormat="1" ht="13.5" thickBot="1">
      <c r="B1043" s="88"/>
      <c r="C1043" s="89"/>
      <c r="D1043" s="89"/>
      <c r="E1043" s="84"/>
      <c r="M1043" s="88"/>
      <c r="N1043" s="89"/>
      <c r="O1043" s="89"/>
      <c r="P1043" s="84"/>
      <c r="S1043" s="88"/>
      <c r="T1043" s="89"/>
      <c r="U1043" s="89"/>
      <c r="V1043" s="84"/>
      <c r="Y1043" s="88"/>
      <c r="Z1043" s="89"/>
      <c r="AA1043" s="89"/>
      <c r="AB1043" s="84"/>
    </row>
    <row r="1044" spans="1:28" s="83" customFormat="1" ht="12.75" customHeight="1">
      <c r="A1044" s="24">
        <v>50</v>
      </c>
      <c r="B1044" s="25"/>
      <c r="C1044" s="514" t="s">
        <v>138</v>
      </c>
      <c r="D1044" s="514" t="s">
        <v>27</v>
      </c>
      <c r="E1044" s="516" t="s">
        <v>13</v>
      </c>
      <c r="L1044" s="24">
        <v>50</v>
      </c>
      <c r="M1044" s="25"/>
      <c r="N1044" s="514" t="s">
        <v>138</v>
      </c>
      <c r="O1044" s="514" t="s">
        <v>27</v>
      </c>
      <c r="P1044" s="516" t="s">
        <v>13</v>
      </c>
      <c r="R1044" s="24">
        <v>50</v>
      </c>
      <c r="S1044" s="25"/>
      <c r="T1044" s="514" t="s">
        <v>138</v>
      </c>
      <c r="U1044" s="514" t="s">
        <v>27</v>
      </c>
      <c r="V1044" s="516" t="s">
        <v>13</v>
      </c>
      <c r="X1044" s="24">
        <v>50</v>
      </c>
      <c r="Y1044" s="25"/>
      <c r="Z1044" s="514" t="s">
        <v>138</v>
      </c>
      <c r="AA1044" s="514" t="s">
        <v>27</v>
      </c>
      <c r="AB1044" s="516" t="s">
        <v>13</v>
      </c>
    </row>
    <row r="1045" spans="1:28" s="83" customFormat="1" ht="63.75">
      <c r="A1045" s="26" t="s">
        <v>7</v>
      </c>
      <c r="B1045" s="50" t="str">
        <f>+"מספר אסמכתא "&amp;B52&amp;"         חזרה לטבלה "</f>
        <v xml:space="preserve">מספר אסמכתא          חזרה לטבלה </v>
      </c>
      <c r="C1045" s="515"/>
      <c r="D1045" s="515"/>
      <c r="E1045" s="517"/>
      <c r="L1045" s="26" t="s">
        <v>19</v>
      </c>
      <c r="M1045" s="50" t="str">
        <f>+"מספר אסמכתא "&amp;B52&amp;"         חזרה לטבלה "</f>
        <v xml:space="preserve">מספר אסמכתא          חזרה לטבלה </v>
      </c>
      <c r="N1045" s="515"/>
      <c r="O1045" s="515"/>
      <c r="P1045" s="517"/>
      <c r="R1045" s="26" t="s">
        <v>19</v>
      </c>
      <c r="S1045" s="50" t="str">
        <f>+"מספר אסמכתא "&amp;P52&amp;"         חזרה לטבלה "</f>
        <v xml:space="preserve">מספר אסמכתא          חזרה לטבלה </v>
      </c>
      <c r="T1045" s="515"/>
      <c r="U1045" s="515"/>
      <c r="V1045" s="517"/>
      <c r="X1045" s="26" t="s">
        <v>19</v>
      </c>
      <c r="Y1045" s="50" t="str">
        <f>+"מספר אסמכתא "&amp;U52&amp;"         חזרה לטבלה "</f>
        <v xml:space="preserve">מספר אסמכתא          חזרה לטבלה </v>
      </c>
      <c r="Z1045" s="515"/>
      <c r="AA1045" s="515"/>
      <c r="AB1045" s="517"/>
    </row>
    <row r="1046" spans="1:28" s="83" customFormat="1">
      <c r="A1046" s="30">
        <v>1</v>
      </c>
      <c r="B1046" s="118"/>
      <c r="C1046" s="119"/>
      <c r="D1046" s="119"/>
      <c r="E1046" s="120"/>
      <c r="L1046" s="30">
        <v>12</v>
      </c>
      <c r="M1046" s="118"/>
      <c r="N1046" s="119"/>
      <c r="O1046" s="119"/>
      <c r="P1046" s="120"/>
      <c r="R1046" s="30">
        <v>23</v>
      </c>
      <c r="S1046" s="118"/>
      <c r="T1046" s="119"/>
      <c r="U1046" s="119"/>
      <c r="V1046" s="120"/>
      <c r="X1046" s="30">
        <v>34</v>
      </c>
      <c r="Y1046" s="118"/>
      <c r="Z1046" s="119"/>
      <c r="AA1046" s="119"/>
      <c r="AB1046" s="120"/>
    </row>
    <row r="1047" spans="1:28" s="83" customFormat="1">
      <c r="A1047" s="30">
        <v>2</v>
      </c>
      <c r="B1047" s="118"/>
      <c r="C1047" s="119"/>
      <c r="D1047" s="119"/>
      <c r="E1047" s="120"/>
      <c r="L1047" s="30">
        <v>13</v>
      </c>
      <c r="M1047" s="118"/>
      <c r="N1047" s="119"/>
      <c r="O1047" s="119"/>
      <c r="P1047" s="120"/>
      <c r="R1047" s="30">
        <v>24</v>
      </c>
      <c r="S1047" s="118"/>
      <c r="T1047" s="119"/>
      <c r="U1047" s="119"/>
      <c r="V1047" s="120"/>
      <c r="X1047" s="30">
        <v>35</v>
      </c>
      <c r="Y1047" s="118"/>
      <c r="Z1047" s="119"/>
      <c r="AA1047" s="119"/>
      <c r="AB1047" s="120"/>
    </row>
    <row r="1048" spans="1:28" s="83" customFormat="1">
      <c r="A1048" s="30">
        <v>3</v>
      </c>
      <c r="B1048" s="118"/>
      <c r="C1048" s="119"/>
      <c r="D1048" s="119"/>
      <c r="E1048" s="120"/>
      <c r="L1048" s="30">
        <v>14</v>
      </c>
      <c r="M1048" s="118"/>
      <c r="N1048" s="119"/>
      <c r="O1048" s="119"/>
      <c r="P1048" s="120"/>
      <c r="R1048" s="30">
        <v>25</v>
      </c>
      <c r="S1048" s="118"/>
      <c r="T1048" s="119"/>
      <c r="U1048" s="119"/>
      <c r="V1048" s="120"/>
      <c r="X1048" s="30">
        <v>36</v>
      </c>
      <c r="Y1048" s="118"/>
      <c r="Z1048" s="119"/>
      <c r="AA1048" s="119"/>
      <c r="AB1048" s="120"/>
    </row>
    <row r="1049" spans="1:28" s="83" customFormat="1">
      <c r="A1049" s="30">
        <v>4</v>
      </c>
      <c r="B1049" s="118"/>
      <c r="C1049" s="119"/>
      <c r="D1049" s="119"/>
      <c r="E1049" s="120"/>
      <c r="L1049" s="30">
        <v>15</v>
      </c>
      <c r="M1049" s="118"/>
      <c r="N1049" s="119"/>
      <c r="O1049" s="119"/>
      <c r="P1049" s="120"/>
      <c r="R1049" s="30">
        <v>26</v>
      </c>
      <c r="S1049" s="118"/>
      <c r="T1049" s="119"/>
      <c r="U1049" s="119"/>
      <c r="V1049" s="120"/>
      <c r="X1049" s="30">
        <v>37</v>
      </c>
      <c r="Y1049" s="118"/>
      <c r="Z1049" s="119"/>
      <c r="AA1049" s="119"/>
      <c r="AB1049" s="120"/>
    </row>
    <row r="1050" spans="1:28" s="83" customFormat="1">
      <c r="A1050" s="30">
        <v>5</v>
      </c>
      <c r="B1050" s="118"/>
      <c r="C1050" s="119"/>
      <c r="D1050" s="119"/>
      <c r="E1050" s="120"/>
      <c r="L1050" s="30">
        <v>16</v>
      </c>
      <c r="M1050" s="118"/>
      <c r="N1050" s="119"/>
      <c r="O1050" s="119"/>
      <c r="P1050" s="120"/>
      <c r="R1050" s="30">
        <v>27</v>
      </c>
      <c r="S1050" s="118"/>
      <c r="T1050" s="119"/>
      <c r="U1050" s="119"/>
      <c r="V1050" s="120"/>
      <c r="X1050" s="30">
        <v>38</v>
      </c>
      <c r="Y1050" s="118"/>
      <c r="Z1050" s="119"/>
      <c r="AA1050" s="119"/>
      <c r="AB1050" s="120"/>
    </row>
    <row r="1051" spans="1:28" s="83" customFormat="1">
      <c r="A1051" s="30">
        <v>6</v>
      </c>
      <c r="B1051" s="118"/>
      <c r="C1051" s="119"/>
      <c r="D1051" s="119"/>
      <c r="E1051" s="120"/>
      <c r="L1051" s="30">
        <v>17</v>
      </c>
      <c r="M1051" s="118"/>
      <c r="N1051" s="119"/>
      <c r="O1051" s="119"/>
      <c r="P1051" s="120"/>
      <c r="R1051" s="30">
        <v>28</v>
      </c>
      <c r="S1051" s="118"/>
      <c r="T1051" s="119"/>
      <c r="U1051" s="119"/>
      <c r="V1051" s="120"/>
      <c r="X1051" s="30">
        <v>39</v>
      </c>
      <c r="Y1051" s="118"/>
      <c r="Z1051" s="119"/>
      <c r="AA1051" s="119"/>
      <c r="AB1051" s="120"/>
    </row>
    <row r="1052" spans="1:28" s="83" customFormat="1">
      <c r="A1052" s="30">
        <v>7</v>
      </c>
      <c r="B1052" s="118"/>
      <c r="C1052" s="119"/>
      <c r="D1052" s="119"/>
      <c r="E1052" s="120"/>
      <c r="L1052" s="30">
        <v>18</v>
      </c>
      <c r="M1052" s="118"/>
      <c r="N1052" s="119"/>
      <c r="O1052" s="119"/>
      <c r="P1052" s="120"/>
      <c r="R1052" s="30">
        <v>29</v>
      </c>
      <c r="S1052" s="118"/>
      <c r="T1052" s="119"/>
      <c r="U1052" s="119"/>
      <c r="V1052" s="120"/>
      <c r="X1052" s="30">
        <v>40</v>
      </c>
      <c r="Y1052" s="118"/>
      <c r="Z1052" s="119"/>
      <c r="AA1052" s="119"/>
      <c r="AB1052" s="120"/>
    </row>
    <row r="1053" spans="1:28" s="83" customFormat="1">
      <c r="A1053" s="30">
        <v>8</v>
      </c>
      <c r="B1053" s="118"/>
      <c r="C1053" s="119"/>
      <c r="D1053" s="119"/>
      <c r="E1053" s="120"/>
      <c r="L1053" s="30">
        <v>19</v>
      </c>
      <c r="M1053" s="118"/>
      <c r="N1053" s="119"/>
      <c r="O1053" s="119"/>
      <c r="P1053" s="120"/>
      <c r="R1053" s="30">
        <v>30</v>
      </c>
      <c r="S1053" s="118"/>
      <c r="T1053" s="119"/>
      <c r="U1053" s="119"/>
      <c r="V1053" s="120"/>
      <c r="X1053" s="30">
        <v>41</v>
      </c>
      <c r="Y1053" s="118"/>
      <c r="Z1053" s="119"/>
      <c r="AA1053" s="119"/>
      <c r="AB1053" s="120"/>
    </row>
    <row r="1054" spans="1:28" s="83" customFormat="1">
      <c r="A1054" s="30">
        <v>9</v>
      </c>
      <c r="B1054" s="118"/>
      <c r="C1054" s="119"/>
      <c r="D1054" s="119"/>
      <c r="E1054" s="120"/>
      <c r="L1054" s="30">
        <v>20</v>
      </c>
      <c r="M1054" s="118"/>
      <c r="N1054" s="119"/>
      <c r="O1054" s="119"/>
      <c r="P1054" s="120"/>
      <c r="R1054" s="30">
        <v>31</v>
      </c>
      <c r="S1054" s="118"/>
      <c r="T1054" s="119"/>
      <c r="U1054" s="119"/>
      <c r="V1054" s="120"/>
      <c r="X1054" s="30">
        <v>42</v>
      </c>
      <c r="Y1054" s="118"/>
      <c r="Z1054" s="119"/>
      <c r="AA1054" s="119"/>
      <c r="AB1054" s="120"/>
    </row>
    <row r="1055" spans="1:28" s="83" customFormat="1">
      <c r="A1055" s="30">
        <v>10</v>
      </c>
      <c r="B1055" s="118"/>
      <c r="C1055" s="119"/>
      <c r="D1055" s="119"/>
      <c r="E1055" s="120"/>
      <c r="L1055" s="30">
        <v>21</v>
      </c>
      <c r="M1055" s="118"/>
      <c r="N1055" s="119"/>
      <c r="O1055" s="119"/>
      <c r="P1055" s="120"/>
      <c r="R1055" s="30">
        <v>32</v>
      </c>
      <c r="S1055" s="118"/>
      <c r="T1055" s="119"/>
      <c r="U1055" s="119"/>
      <c r="V1055" s="120"/>
      <c r="X1055" s="30">
        <v>43</v>
      </c>
      <c r="Y1055" s="118"/>
      <c r="Z1055" s="119"/>
      <c r="AA1055" s="119"/>
      <c r="AB1055" s="120"/>
    </row>
    <row r="1056" spans="1:28" s="83" customFormat="1" ht="13.5" thickBot="1">
      <c r="A1056" s="30">
        <v>11</v>
      </c>
      <c r="B1056" s="118"/>
      <c r="C1056" s="119"/>
      <c r="D1056" s="119"/>
      <c r="E1056" s="120"/>
      <c r="L1056" s="30">
        <v>22</v>
      </c>
      <c r="M1056" s="118"/>
      <c r="N1056" s="119"/>
      <c r="O1056" s="119"/>
      <c r="P1056" s="120"/>
      <c r="R1056" s="30">
        <v>33</v>
      </c>
      <c r="S1056" s="118"/>
      <c r="T1056" s="119"/>
      <c r="U1056" s="119"/>
      <c r="V1056" s="120"/>
      <c r="X1056" s="31"/>
      <c r="Y1056" s="33" t="s">
        <v>3</v>
      </c>
      <c r="Z1056" s="34"/>
      <c r="AA1056" s="34"/>
      <c r="AB1056" s="138">
        <f>SUM(E1046:E1056)+SUM(P1046:P1056)+SUM(AB1046:AB1055)+SUM(V1046:V1056)</f>
        <v>0</v>
      </c>
    </row>
  </sheetData>
  <sheetProtection formatColumns="0" formatRows="0"/>
  <protectedRanges>
    <protectedRange sqref="S166:V176 Y166:Y175 B166:E176 AB166:AB175 Z166:AA176 M166:P176" name="חומרים6"/>
    <protectedRange sqref="S86:V96 Y86:Y95 B86:E96 M86:M97 P86:P97 N86:O96 AB86:AB95 Z86:AA96" name="חומרים2"/>
    <protectedRange sqref="S66:V76 Y66:Y75 B66:E76 AB66:AB75 Z66:AA76 M66:P76" name="חומרים1"/>
    <protectedRange sqref="S106:V116 Y106:Y115 B106:E116 AB106:AB115 Z106:AA116 M106:P116" name="חומרים3"/>
    <protectedRange sqref="S146:V156 Y146:Y155 B146:E156 AB146:AB155 Z146:AA156 M146:P156" name="חומרים5"/>
    <protectedRange sqref="S186:V196 Y186:Y195 B186:E196 AB186:AB195 Z186:AA196 M186:P196" name="חומרים7"/>
    <protectedRange sqref="B206:E216 Y206:Y215 S206:V216 AB206:AB215 Z206:AA216 M206:P216" name="חומרים8"/>
    <protectedRange sqref="B226:E236 Y226:Y235 S226:V236 AB226:AB235 Z226:AA236 M226:P236" name="חומרים9"/>
    <protectedRange sqref="B246:E256 Y246:Y255 S246:V256 AB246:AB255 Z246:AA256 M246:P256" name="חומרים10"/>
    <protectedRange sqref="B266:E276 Y266:Y275 S266:V276 AB266:AB275 Z266:AA276 M266:P276" name="חומרים11"/>
    <protectedRange sqref="B286:E296 Y286:Y295 S286:V296 AB286:AB295 Z286:AA296 M286:P296" name="חומרים12"/>
    <protectedRange sqref="B306:E316 Y306:Y315 S306:V316 AB306:AB315 Z306:AA316 M306:P316" name="חומרים13"/>
    <protectedRange sqref="B326:E336 Y326:Y335 S326:V336 AB326:AB335 Z326:AA336 M326:P336" name="חומרים14"/>
    <protectedRange sqref="B346:E356 Y346:Y355 S346:V356 AB346:AB355 Z346:AA356 M346:P356" name="חומרים15"/>
    <protectedRange sqref="B366:E376 Y366:Y375 S366:V376 AB366:AB375 Z366:AA376 M366:P376" name="חומרים16"/>
    <protectedRange sqref="B386:E396 Y386:Y395 S386:V396 AB386:AB395 Z386:AA396 M386:P396" name="חומרים17"/>
    <protectedRange sqref="B406:E416 Y406:Y415 S406:V416 AB406:AB415 Z406:AA416 M406:P416" name="חומרים18"/>
    <protectedRange sqref="B426:E436 Y426:Y435 S426:V436 AB426:AB435 Z426:AA436 M426:P436" name="חומרים19"/>
    <protectedRange sqref="B446:E456 Y446:Y455 S446:V456 AB446:AB455 Z446:AA456 M446:P456" name="חומרים20"/>
    <protectedRange sqref="B466:E476 Y466:Y475 S466:V476 AB466:AB475 Z466:AA476 M466:P476" name="חומרים21"/>
    <protectedRange sqref="B486:E496 Y486:Y495 S486:V496 AB486:AB495 Z486:AA496 M486:P496" name="חומרים22"/>
    <protectedRange sqref="B506:E516 Y506:Y515 S506:V516 AB506:AB515 Z506:AA516 M506:P516" name="חומרים23"/>
    <protectedRange sqref="B526:E536 Y526:Y535 S526:V536 AB526:AB535 Z526:AA536 M526:P536" name="חומרים24"/>
    <protectedRange sqref="B546:E556 Y546:Y555 S546:V556 AB546:AB555 Z546:AA556 M546:P556" name="חומרים25"/>
    <protectedRange sqref="S126:V136 Y126:Y135 B126:E136 AB126:AB135 Z126:AA136 M126:P136" name="חומרים4"/>
    <protectedRange sqref="B566:E576 Y566:Y575 S566:V576 AB566:AB575 Z566:AA576 M566:P576" name="חומרים26"/>
    <protectedRange sqref="B586:E596 Y586:Y595 S586:V596 AB586:AB595 Z586:AA596 M586:P596" name="חומרים27"/>
    <protectedRange sqref="B606:E616 Y606:Y615 S606:V616 AB606:AB615 Z606:AA616 M606:P616" name="חומרים28"/>
    <protectedRange sqref="B626:E636 Y626:Y635 S626:V636 AB626:AB635 Z626:AA636 M626:P636" name="חומרים29"/>
    <protectedRange sqref="B646:E656 Y646:Y655 S646:V656 AB646:AB655 Z646:AA656 M646:P656" name="חומרים30"/>
    <protectedRange sqref="AB866:AB875 B866:E876 Y666:Y675 S866:V876 B666:E676 Y866:Y875 S666:V676 AB666:AB675 Z666:AA676 Z866:AA876 M866:P876 M666:P676" name="חומרים31"/>
    <protectedRange sqref="AB886:AB895 B886:E896 Y686:Y695 S886:V896 B686:E696 Y886:Y895 S686:V696 AB686:AB695 Z686:AA696 Z886:AA896 M886:P896 M686:P696" name="חומרים32"/>
    <protectedRange sqref="AB906:AB915 B906:E916 Y706:Y715 S906:V916 B706:E716 Y906:Y915 S706:V716 AB706:AB715 Z706:AA716 Z906:AA916 M906:P916 M706:P716" name="חומרים33"/>
    <protectedRange sqref="AB926:AB935 B926:E936 Y726:Y735 S926:V936 B726:E736 Y926:Y935 S726:V736 AB726:AB735 Z726:AA736 Z926:AA936 M926:P936 M726:P736" name="חומרים34"/>
    <protectedRange sqref="AB946:AB955 B946:E956 Y746:Y755 S946:V956 B746:E756 Y946:Y955 S746:V756 AB746:AB755 Z746:AA756 Z946:AA956 M946:P956 M746:P756" name="חומרים35"/>
    <protectedRange sqref="AB966:AB975 B966:E976 Y766:Y775 S966:V976 B766:E776 Y966:Y975 S766:V776 AB766:AB775 Z766:AA776 Z966:AA976 M966:P976 M766:P776" name="חומרים36"/>
    <protectedRange sqref="AB986:AB995 B986:E996 Y786:Y795 S986:V996 B786:E796 Y986:Y995 S786:V796 AB786:AB795 Z786:AA796 Z986:AA996 M986:P996 M786:P796" name="חומרים37"/>
    <protectedRange sqref="AB1006:AB1015 B1006:E1016 Y806:Y815 S1006:V1016 B806:E816 Y1006:Y1015 S806:V816 AB806:AB815 Z806:AA816 Z1006:AA1016 M1006:P1016 M806:P816" name="חומרים38"/>
    <protectedRange sqref="AB1026:AB1035 B1026:E1036 Y826:Y835 S1026:V1036 B826:E836 Y1026:Y1035 S826:V836 AB826:AB835 Z826:AA836 Z1026:AA1036 M1026:P1036 M826:P836" name="חומרים39"/>
    <protectedRange sqref="AB1046:AB1055 B1046:E1056 Y846:Y855 S1046:V1056 B846:E856 Y1046:Y1055 S846:V856 AB846:AB855 Z846:AA856 Z1046:AA1056 M1046:P1056 M846:P856" name="חומרים40"/>
  </protectedRanges>
  <mergeCells count="601">
    <mergeCell ref="A1:C1"/>
    <mergeCell ref="H1:K1"/>
    <mergeCell ref="C64:C65"/>
    <mergeCell ref="D64:D65"/>
    <mergeCell ref="E64:E65"/>
    <mergeCell ref="N64:N65"/>
    <mergeCell ref="C104:C105"/>
    <mergeCell ref="D104:D105"/>
    <mergeCell ref="E104:E105"/>
    <mergeCell ref="N104:N105"/>
    <mergeCell ref="O104:O105"/>
    <mergeCell ref="P104:P105"/>
    <mergeCell ref="AA64:AA65"/>
    <mergeCell ref="AB64:AB65"/>
    <mergeCell ref="C84:C85"/>
    <mergeCell ref="D84:D85"/>
    <mergeCell ref="E84:E85"/>
    <mergeCell ref="N84:N85"/>
    <mergeCell ref="O84:O85"/>
    <mergeCell ref="P84:P85"/>
    <mergeCell ref="T84:T85"/>
    <mergeCell ref="U84:U85"/>
    <mergeCell ref="O64:O65"/>
    <mergeCell ref="P64:P65"/>
    <mergeCell ref="T64:T65"/>
    <mergeCell ref="U64:U65"/>
    <mergeCell ref="V64:V65"/>
    <mergeCell ref="Z64:Z65"/>
    <mergeCell ref="T104:T105"/>
    <mergeCell ref="U104:U105"/>
    <mergeCell ref="V104:V105"/>
    <mergeCell ref="Z104:Z105"/>
    <mergeCell ref="AA104:AA105"/>
    <mergeCell ref="AB104:AB105"/>
    <mergeCell ref="V84:V85"/>
    <mergeCell ref="Z84:Z85"/>
    <mergeCell ref="AA84:AA85"/>
    <mergeCell ref="AB84:AB85"/>
    <mergeCell ref="T124:T125"/>
    <mergeCell ref="U124:U125"/>
    <mergeCell ref="V124:V125"/>
    <mergeCell ref="Z124:Z125"/>
    <mergeCell ref="AA124:AA125"/>
    <mergeCell ref="AB124:AB125"/>
    <mergeCell ref="C124:C125"/>
    <mergeCell ref="D124:D125"/>
    <mergeCell ref="E124:E125"/>
    <mergeCell ref="N124:N125"/>
    <mergeCell ref="O124:O125"/>
    <mergeCell ref="P124:P125"/>
    <mergeCell ref="T144:T145"/>
    <mergeCell ref="U144:U145"/>
    <mergeCell ref="V144:V145"/>
    <mergeCell ref="Z144:Z145"/>
    <mergeCell ref="AA144:AA145"/>
    <mergeCell ref="AB144:AB145"/>
    <mergeCell ref="C144:C145"/>
    <mergeCell ref="D144:D145"/>
    <mergeCell ref="E144:E145"/>
    <mergeCell ref="N144:N145"/>
    <mergeCell ref="O144:O145"/>
    <mergeCell ref="P144:P145"/>
    <mergeCell ref="T164:T165"/>
    <mergeCell ref="U164:U165"/>
    <mergeCell ref="V164:V165"/>
    <mergeCell ref="Z164:Z165"/>
    <mergeCell ref="AA164:AA165"/>
    <mergeCell ref="AB164:AB165"/>
    <mergeCell ref="C164:C165"/>
    <mergeCell ref="D164:D165"/>
    <mergeCell ref="E164:E165"/>
    <mergeCell ref="N164:N165"/>
    <mergeCell ref="O164:O165"/>
    <mergeCell ref="P164:P165"/>
    <mergeCell ref="T184:T185"/>
    <mergeCell ref="U184:U185"/>
    <mergeCell ref="V184:V185"/>
    <mergeCell ref="Z184:Z185"/>
    <mergeCell ref="AA184:AA185"/>
    <mergeCell ref="AB184:AB185"/>
    <mergeCell ref="C184:C185"/>
    <mergeCell ref="D184:D185"/>
    <mergeCell ref="E184:E185"/>
    <mergeCell ref="N184:N185"/>
    <mergeCell ref="O184:O185"/>
    <mergeCell ref="P184:P185"/>
    <mergeCell ref="T204:T205"/>
    <mergeCell ref="U204:U205"/>
    <mergeCell ref="V204:V205"/>
    <mergeCell ref="Z204:Z205"/>
    <mergeCell ref="AA204:AA205"/>
    <mergeCell ref="AB204:AB205"/>
    <mergeCell ref="C204:C205"/>
    <mergeCell ref="D204:D205"/>
    <mergeCell ref="E204:E205"/>
    <mergeCell ref="N204:N205"/>
    <mergeCell ref="O204:O205"/>
    <mergeCell ref="P204:P205"/>
    <mergeCell ref="T224:T225"/>
    <mergeCell ref="U224:U225"/>
    <mergeCell ref="Z224:Z225"/>
    <mergeCell ref="AA224:AA225"/>
    <mergeCell ref="AB224:AB225"/>
    <mergeCell ref="C244:C245"/>
    <mergeCell ref="D244:D245"/>
    <mergeCell ref="E244:E245"/>
    <mergeCell ref="N244:N245"/>
    <mergeCell ref="O244:O245"/>
    <mergeCell ref="C224:C225"/>
    <mergeCell ref="D224:D225"/>
    <mergeCell ref="E224:E225"/>
    <mergeCell ref="N224:N225"/>
    <mergeCell ref="O224:O225"/>
    <mergeCell ref="P224:P225"/>
    <mergeCell ref="AB244:AB245"/>
    <mergeCell ref="P244:P245"/>
    <mergeCell ref="T244:T245"/>
    <mergeCell ref="U244:U245"/>
    <mergeCell ref="V244:V245"/>
    <mergeCell ref="Z244:Z245"/>
    <mergeCell ref="AA244:AA245"/>
    <mergeCell ref="Z264:Z265"/>
    <mergeCell ref="AA264:AA265"/>
    <mergeCell ref="AB264:AB265"/>
    <mergeCell ref="C284:C285"/>
    <mergeCell ref="D284:D285"/>
    <mergeCell ref="E284:E285"/>
    <mergeCell ref="N284:N285"/>
    <mergeCell ref="O284:O285"/>
    <mergeCell ref="P284:P285"/>
    <mergeCell ref="T284:T285"/>
    <mergeCell ref="U284:U285"/>
    <mergeCell ref="V284:V285"/>
    <mergeCell ref="Z284:Z285"/>
    <mergeCell ref="AA284:AA285"/>
    <mergeCell ref="AB284:AB285"/>
    <mergeCell ref="C264:C265"/>
    <mergeCell ref="D264:D265"/>
    <mergeCell ref="E264:E265"/>
    <mergeCell ref="N264:N265"/>
    <mergeCell ref="O264:O265"/>
    <mergeCell ref="P264:P265"/>
    <mergeCell ref="T264:T265"/>
    <mergeCell ref="U264:U265"/>
    <mergeCell ref="V264:V265"/>
    <mergeCell ref="C304:C305"/>
    <mergeCell ref="D304:D305"/>
    <mergeCell ref="E304:E305"/>
    <mergeCell ref="N304:N305"/>
    <mergeCell ref="O304:O305"/>
    <mergeCell ref="AB304:AB305"/>
    <mergeCell ref="C324:C325"/>
    <mergeCell ref="D324:D325"/>
    <mergeCell ref="E324:E325"/>
    <mergeCell ref="N324:N325"/>
    <mergeCell ref="O324:O325"/>
    <mergeCell ref="P324:P325"/>
    <mergeCell ref="T324:T325"/>
    <mergeCell ref="U324:U325"/>
    <mergeCell ref="V324:V325"/>
    <mergeCell ref="P304:P305"/>
    <mergeCell ref="T304:T305"/>
    <mergeCell ref="U304:U305"/>
    <mergeCell ref="V304:V305"/>
    <mergeCell ref="Z304:Z305"/>
    <mergeCell ref="AA304:AA305"/>
    <mergeCell ref="Z324:Z325"/>
    <mergeCell ref="AA324:AA325"/>
    <mergeCell ref="AB324:AB325"/>
    <mergeCell ref="Z344:Z345"/>
    <mergeCell ref="AA344:AA345"/>
    <mergeCell ref="AB344:AB345"/>
    <mergeCell ref="C364:C365"/>
    <mergeCell ref="D364:D365"/>
    <mergeCell ref="E364:E365"/>
    <mergeCell ref="N364:N365"/>
    <mergeCell ref="O364:O365"/>
    <mergeCell ref="AB364:AB365"/>
    <mergeCell ref="P364:P365"/>
    <mergeCell ref="T364:T365"/>
    <mergeCell ref="U364:U365"/>
    <mergeCell ref="V364:V365"/>
    <mergeCell ref="Z364:Z365"/>
    <mergeCell ref="AA364:AA365"/>
    <mergeCell ref="C344:C345"/>
    <mergeCell ref="D344:D345"/>
    <mergeCell ref="E344:E345"/>
    <mergeCell ref="N344:N345"/>
    <mergeCell ref="O344:O345"/>
    <mergeCell ref="P344:P345"/>
    <mergeCell ref="T344:T345"/>
    <mergeCell ref="U344:U345"/>
    <mergeCell ref="V344:V345"/>
    <mergeCell ref="Z384:Z385"/>
    <mergeCell ref="AA384:AA385"/>
    <mergeCell ref="AB384:AB385"/>
    <mergeCell ref="C404:C405"/>
    <mergeCell ref="D404:D405"/>
    <mergeCell ref="E404:E405"/>
    <mergeCell ref="N404:N405"/>
    <mergeCell ref="O404:O405"/>
    <mergeCell ref="P404:P405"/>
    <mergeCell ref="T404:T405"/>
    <mergeCell ref="U404:U405"/>
    <mergeCell ref="V404:V405"/>
    <mergeCell ref="Z404:Z405"/>
    <mergeCell ref="AA404:AA405"/>
    <mergeCell ref="AB404:AB405"/>
    <mergeCell ref="C384:C385"/>
    <mergeCell ref="D384:D385"/>
    <mergeCell ref="E384:E385"/>
    <mergeCell ref="N384:N385"/>
    <mergeCell ref="O384:O385"/>
    <mergeCell ref="P384:P385"/>
    <mergeCell ref="T384:T385"/>
    <mergeCell ref="U384:U385"/>
    <mergeCell ref="V384:V385"/>
    <mergeCell ref="C424:C425"/>
    <mergeCell ref="D424:D425"/>
    <mergeCell ref="E424:E425"/>
    <mergeCell ref="N424:N425"/>
    <mergeCell ref="O424:O425"/>
    <mergeCell ref="AB424:AB425"/>
    <mergeCell ref="C444:C445"/>
    <mergeCell ref="D444:D445"/>
    <mergeCell ref="E444:E445"/>
    <mergeCell ref="N444:N445"/>
    <mergeCell ref="O444:O445"/>
    <mergeCell ref="P444:P445"/>
    <mergeCell ref="T444:T445"/>
    <mergeCell ref="U444:U445"/>
    <mergeCell ref="V444:V445"/>
    <mergeCell ref="P424:P425"/>
    <mergeCell ref="T424:T425"/>
    <mergeCell ref="U424:U425"/>
    <mergeCell ref="V424:V425"/>
    <mergeCell ref="Z424:Z425"/>
    <mergeCell ref="AA424:AA425"/>
    <mergeCell ref="Z444:Z445"/>
    <mergeCell ref="AA444:AA445"/>
    <mergeCell ref="AB444:AB445"/>
    <mergeCell ref="Z464:Z465"/>
    <mergeCell ref="AA464:AA465"/>
    <mergeCell ref="AB464:AB465"/>
    <mergeCell ref="C484:C485"/>
    <mergeCell ref="D484:D485"/>
    <mergeCell ref="E484:E485"/>
    <mergeCell ref="N484:N485"/>
    <mergeCell ref="O484:O485"/>
    <mergeCell ref="AB484:AB485"/>
    <mergeCell ref="P484:P485"/>
    <mergeCell ref="T484:T485"/>
    <mergeCell ref="U484:U485"/>
    <mergeCell ref="V484:V485"/>
    <mergeCell ref="Z484:Z485"/>
    <mergeCell ref="AA484:AA485"/>
    <mergeCell ref="C464:C465"/>
    <mergeCell ref="D464:D465"/>
    <mergeCell ref="E464:E465"/>
    <mergeCell ref="N464:N465"/>
    <mergeCell ref="O464:O465"/>
    <mergeCell ref="P464:P465"/>
    <mergeCell ref="T464:T465"/>
    <mergeCell ref="U464:U465"/>
    <mergeCell ref="V464:V465"/>
    <mergeCell ref="Z504:Z505"/>
    <mergeCell ref="AA504:AA505"/>
    <mergeCell ref="AB504:AB505"/>
    <mergeCell ref="C524:C525"/>
    <mergeCell ref="D524:D525"/>
    <mergeCell ref="E524:E525"/>
    <mergeCell ref="N524:N525"/>
    <mergeCell ref="O524:O525"/>
    <mergeCell ref="P524:P525"/>
    <mergeCell ref="T524:T525"/>
    <mergeCell ref="U524:U525"/>
    <mergeCell ref="V524:V525"/>
    <mergeCell ref="Z524:Z525"/>
    <mergeCell ref="AA524:AA525"/>
    <mergeCell ref="AB524:AB525"/>
    <mergeCell ref="C504:C505"/>
    <mergeCell ref="D504:D505"/>
    <mergeCell ref="E504:E505"/>
    <mergeCell ref="N504:N505"/>
    <mergeCell ref="O504:O505"/>
    <mergeCell ref="P504:P505"/>
    <mergeCell ref="T504:T505"/>
    <mergeCell ref="U504:U505"/>
    <mergeCell ref="V504:V505"/>
    <mergeCell ref="C544:C545"/>
    <mergeCell ref="D544:D545"/>
    <mergeCell ref="E544:E545"/>
    <mergeCell ref="N544:N545"/>
    <mergeCell ref="O544:O545"/>
    <mergeCell ref="AB544:AB545"/>
    <mergeCell ref="C564:C565"/>
    <mergeCell ref="D564:D565"/>
    <mergeCell ref="E564:E565"/>
    <mergeCell ref="N564:N565"/>
    <mergeCell ref="O564:O565"/>
    <mergeCell ref="P564:P565"/>
    <mergeCell ref="T564:T565"/>
    <mergeCell ref="U564:U565"/>
    <mergeCell ref="V564:V565"/>
    <mergeCell ref="P544:P545"/>
    <mergeCell ref="T544:T545"/>
    <mergeCell ref="U544:U545"/>
    <mergeCell ref="V544:V545"/>
    <mergeCell ref="Z544:Z545"/>
    <mergeCell ref="AA544:AA545"/>
    <mergeCell ref="Z564:Z565"/>
    <mergeCell ref="AA564:AA565"/>
    <mergeCell ref="AB564:AB565"/>
    <mergeCell ref="Z584:Z585"/>
    <mergeCell ref="AA584:AA585"/>
    <mergeCell ref="AB584:AB585"/>
    <mergeCell ref="C604:C605"/>
    <mergeCell ref="D604:D605"/>
    <mergeCell ref="E604:E605"/>
    <mergeCell ref="N604:N605"/>
    <mergeCell ref="O604:O605"/>
    <mergeCell ref="AB604:AB605"/>
    <mergeCell ref="P604:P605"/>
    <mergeCell ref="T604:T605"/>
    <mergeCell ref="U604:U605"/>
    <mergeCell ref="V604:V605"/>
    <mergeCell ref="Z604:Z605"/>
    <mergeCell ref="AA604:AA605"/>
    <mergeCell ref="C584:C585"/>
    <mergeCell ref="D584:D585"/>
    <mergeCell ref="E584:E585"/>
    <mergeCell ref="N584:N585"/>
    <mergeCell ref="O584:O585"/>
    <mergeCell ref="P584:P585"/>
    <mergeCell ref="T584:T585"/>
    <mergeCell ref="U584:U585"/>
    <mergeCell ref="V584:V585"/>
    <mergeCell ref="Z624:Z625"/>
    <mergeCell ref="AA624:AA625"/>
    <mergeCell ref="AB624:AB625"/>
    <mergeCell ref="C644:C645"/>
    <mergeCell ref="D644:D645"/>
    <mergeCell ref="E644:E645"/>
    <mergeCell ref="N644:N645"/>
    <mergeCell ref="O644:O645"/>
    <mergeCell ref="P644:P645"/>
    <mergeCell ref="T644:T645"/>
    <mergeCell ref="U644:U645"/>
    <mergeCell ref="V644:V645"/>
    <mergeCell ref="Z644:Z645"/>
    <mergeCell ref="AA644:AA645"/>
    <mergeCell ref="AB644:AB645"/>
    <mergeCell ref="C624:C625"/>
    <mergeCell ref="D624:D625"/>
    <mergeCell ref="E624:E625"/>
    <mergeCell ref="N624:N625"/>
    <mergeCell ref="O624:O625"/>
    <mergeCell ref="P624:P625"/>
    <mergeCell ref="T624:T625"/>
    <mergeCell ref="U624:U625"/>
    <mergeCell ref="V624:V625"/>
    <mergeCell ref="C664:C665"/>
    <mergeCell ref="D664:D665"/>
    <mergeCell ref="E664:E665"/>
    <mergeCell ref="N664:N665"/>
    <mergeCell ref="O664:O665"/>
    <mergeCell ref="AB664:AB665"/>
    <mergeCell ref="C684:C685"/>
    <mergeCell ref="D684:D685"/>
    <mergeCell ref="E684:E685"/>
    <mergeCell ref="N684:N685"/>
    <mergeCell ref="O684:O685"/>
    <mergeCell ref="P684:P685"/>
    <mergeCell ref="T684:T685"/>
    <mergeCell ref="U684:U685"/>
    <mergeCell ref="V684:V685"/>
    <mergeCell ref="P664:P665"/>
    <mergeCell ref="T664:T665"/>
    <mergeCell ref="U664:U665"/>
    <mergeCell ref="V664:V665"/>
    <mergeCell ref="Z664:Z665"/>
    <mergeCell ref="AA664:AA665"/>
    <mergeCell ref="Z684:Z685"/>
    <mergeCell ref="AA684:AA685"/>
    <mergeCell ref="AB684:AB685"/>
    <mergeCell ref="Z704:Z705"/>
    <mergeCell ref="AA704:AA705"/>
    <mergeCell ref="AB704:AB705"/>
    <mergeCell ref="C724:C725"/>
    <mergeCell ref="D724:D725"/>
    <mergeCell ref="E724:E725"/>
    <mergeCell ref="N724:N725"/>
    <mergeCell ref="O724:O725"/>
    <mergeCell ref="AB724:AB725"/>
    <mergeCell ref="P724:P725"/>
    <mergeCell ref="T724:T725"/>
    <mergeCell ref="U724:U725"/>
    <mergeCell ref="V724:V725"/>
    <mergeCell ref="Z724:Z725"/>
    <mergeCell ref="AA724:AA725"/>
    <mergeCell ref="C704:C705"/>
    <mergeCell ref="D704:D705"/>
    <mergeCell ref="E704:E705"/>
    <mergeCell ref="N704:N705"/>
    <mergeCell ref="O704:O705"/>
    <mergeCell ref="P704:P705"/>
    <mergeCell ref="T704:T705"/>
    <mergeCell ref="U704:U705"/>
    <mergeCell ref="V704:V705"/>
    <mergeCell ref="Z744:Z745"/>
    <mergeCell ref="AA744:AA745"/>
    <mergeCell ref="AB744:AB745"/>
    <mergeCell ref="C764:C765"/>
    <mergeCell ref="D764:D765"/>
    <mergeCell ref="E764:E765"/>
    <mergeCell ref="N764:N765"/>
    <mergeCell ref="O764:O765"/>
    <mergeCell ref="P764:P765"/>
    <mergeCell ref="T764:T765"/>
    <mergeCell ref="U764:U765"/>
    <mergeCell ref="V764:V765"/>
    <mergeCell ref="Z764:Z765"/>
    <mergeCell ref="AA764:AA765"/>
    <mergeCell ref="AB764:AB765"/>
    <mergeCell ref="C744:C745"/>
    <mergeCell ref="D744:D745"/>
    <mergeCell ref="E744:E745"/>
    <mergeCell ref="N744:N745"/>
    <mergeCell ref="O744:O745"/>
    <mergeCell ref="P744:P745"/>
    <mergeCell ref="T744:T745"/>
    <mergeCell ref="U744:U745"/>
    <mergeCell ref="V744:V745"/>
    <mergeCell ref="C784:C785"/>
    <mergeCell ref="D784:D785"/>
    <mergeCell ref="E784:E785"/>
    <mergeCell ref="N784:N785"/>
    <mergeCell ref="O784:O785"/>
    <mergeCell ref="AB784:AB785"/>
    <mergeCell ref="C804:C805"/>
    <mergeCell ref="D804:D805"/>
    <mergeCell ref="E804:E805"/>
    <mergeCell ref="N804:N805"/>
    <mergeCell ref="O804:O805"/>
    <mergeCell ref="P804:P805"/>
    <mergeCell ref="T804:T805"/>
    <mergeCell ref="U804:U805"/>
    <mergeCell ref="V804:V805"/>
    <mergeCell ref="P784:P785"/>
    <mergeCell ref="T784:T785"/>
    <mergeCell ref="U784:U785"/>
    <mergeCell ref="V784:V785"/>
    <mergeCell ref="Z784:Z785"/>
    <mergeCell ref="AA784:AA785"/>
    <mergeCell ref="Z804:Z805"/>
    <mergeCell ref="AA804:AA805"/>
    <mergeCell ref="AB804:AB805"/>
    <mergeCell ref="Z824:Z825"/>
    <mergeCell ref="AA824:AA825"/>
    <mergeCell ref="AB824:AB825"/>
    <mergeCell ref="C844:C845"/>
    <mergeCell ref="D844:D845"/>
    <mergeCell ref="E844:E845"/>
    <mergeCell ref="N844:N845"/>
    <mergeCell ref="O844:O845"/>
    <mergeCell ref="AB844:AB845"/>
    <mergeCell ref="P844:P845"/>
    <mergeCell ref="T844:T845"/>
    <mergeCell ref="U844:U845"/>
    <mergeCell ref="V844:V845"/>
    <mergeCell ref="Z844:Z845"/>
    <mergeCell ref="AA844:AA845"/>
    <mergeCell ref="C824:C825"/>
    <mergeCell ref="D824:D825"/>
    <mergeCell ref="E824:E825"/>
    <mergeCell ref="N824:N825"/>
    <mergeCell ref="O824:O825"/>
    <mergeCell ref="P824:P825"/>
    <mergeCell ref="T824:T825"/>
    <mergeCell ref="U824:U825"/>
    <mergeCell ref="V824:V825"/>
    <mergeCell ref="Z864:Z865"/>
    <mergeCell ref="AA864:AA865"/>
    <mergeCell ref="AB864:AB865"/>
    <mergeCell ref="C884:C885"/>
    <mergeCell ref="D884:D885"/>
    <mergeCell ref="E884:E885"/>
    <mergeCell ref="N884:N885"/>
    <mergeCell ref="O884:O885"/>
    <mergeCell ref="P884:P885"/>
    <mergeCell ref="T884:T885"/>
    <mergeCell ref="U884:U885"/>
    <mergeCell ref="V884:V885"/>
    <mergeCell ref="Z884:Z885"/>
    <mergeCell ref="AA884:AA885"/>
    <mergeCell ref="AB884:AB885"/>
    <mergeCell ref="C864:C865"/>
    <mergeCell ref="D864:D865"/>
    <mergeCell ref="E864:E865"/>
    <mergeCell ref="N864:N865"/>
    <mergeCell ref="O864:O865"/>
    <mergeCell ref="P864:P865"/>
    <mergeCell ref="T864:T865"/>
    <mergeCell ref="U864:U865"/>
    <mergeCell ref="V864:V865"/>
    <mergeCell ref="C904:C905"/>
    <mergeCell ref="D904:D905"/>
    <mergeCell ref="E904:E905"/>
    <mergeCell ref="N904:N905"/>
    <mergeCell ref="O904:O905"/>
    <mergeCell ref="AB904:AB905"/>
    <mergeCell ref="C924:C925"/>
    <mergeCell ref="D924:D925"/>
    <mergeCell ref="E924:E925"/>
    <mergeCell ref="N924:N925"/>
    <mergeCell ref="O924:O925"/>
    <mergeCell ref="P924:P925"/>
    <mergeCell ref="T924:T925"/>
    <mergeCell ref="U924:U925"/>
    <mergeCell ref="V924:V925"/>
    <mergeCell ref="P904:P905"/>
    <mergeCell ref="T904:T905"/>
    <mergeCell ref="U904:U905"/>
    <mergeCell ref="V904:V905"/>
    <mergeCell ref="Z904:Z905"/>
    <mergeCell ref="AA904:AA905"/>
    <mergeCell ref="Z924:Z925"/>
    <mergeCell ref="AA924:AA925"/>
    <mergeCell ref="AB924:AB925"/>
    <mergeCell ref="Z944:Z945"/>
    <mergeCell ref="AA944:AA945"/>
    <mergeCell ref="AB944:AB945"/>
    <mergeCell ref="C964:C965"/>
    <mergeCell ref="D964:D965"/>
    <mergeCell ref="E964:E965"/>
    <mergeCell ref="N964:N965"/>
    <mergeCell ref="O964:O965"/>
    <mergeCell ref="AB964:AB965"/>
    <mergeCell ref="P964:P965"/>
    <mergeCell ref="T964:T965"/>
    <mergeCell ref="U964:U965"/>
    <mergeCell ref="V964:V965"/>
    <mergeCell ref="Z964:Z965"/>
    <mergeCell ref="AA964:AA965"/>
    <mergeCell ref="C944:C945"/>
    <mergeCell ref="D944:D945"/>
    <mergeCell ref="E944:E945"/>
    <mergeCell ref="N944:N945"/>
    <mergeCell ref="O944:O945"/>
    <mergeCell ref="P944:P945"/>
    <mergeCell ref="T944:T945"/>
    <mergeCell ref="U944:U945"/>
    <mergeCell ref="V944:V945"/>
    <mergeCell ref="Z984:Z985"/>
    <mergeCell ref="AA984:AA985"/>
    <mergeCell ref="AB984:AB985"/>
    <mergeCell ref="C1004:C1005"/>
    <mergeCell ref="D1004:D1005"/>
    <mergeCell ref="E1004:E1005"/>
    <mergeCell ref="N1004:N1005"/>
    <mergeCell ref="O1004:O1005"/>
    <mergeCell ref="P1004:P1005"/>
    <mergeCell ref="T1004:T1005"/>
    <mergeCell ref="U1004:U1005"/>
    <mergeCell ref="V1004:V1005"/>
    <mergeCell ref="Z1004:Z1005"/>
    <mergeCell ref="AA1004:AA1005"/>
    <mergeCell ref="AB1004:AB1005"/>
    <mergeCell ref="C984:C985"/>
    <mergeCell ref="D984:D985"/>
    <mergeCell ref="E984:E985"/>
    <mergeCell ref="N984:N985"/>
    <mergeCell ref="O984:O985"/>
    <mergeCell ref="P984:P985"/>
    <mergeCell ref="T984:T985"/>
    <mergeCell ref="U984:U985"/>
    <mergeCell ref="V984:V985"/>
    <mergeCell ref="C1024:C1025"/>
    <mergeCell ref="D1024:D1025"/>
    <mergeCell ref="E1024:E1025"/>
    <mergeCell ref="N1024:N1025"/>
    <mergeCell ref="O1024:O1025"/>
    <mergeCell ref="Z1044:Z1045"/>
    <mergeCell ref="AA1044:AA1045"/>
    <mergeCell ref="AB1044:AB1045"/>
    <mergeCell ref="AB1024:AB1025"/>
    <mergeCell ref="C1044:C1045"/>
    <mergeCell ref="D1044:D1045"/>
    <mergeCell ref="E1044:E1045"/>
    <mergeCell ref="N1044:N1045"/>
    <mergeCell ref="O1044:O1045"/>
    <mergeCell ref="P1044:P1045"/>
    <mergeCell ref="T1044:T1045"/>
    <mergeCell ref="U1044:U1045"/>
    <mergeCell ref="V1044:V1045"/>
    <mergeCell ref="P1024:P1025"/>
    <mergeCell ref="T1024:T1025"/>
    <mergeCell ref="U1024:U1025"/>
    <mergeCell ref="V1024:V1025"/>
    <mergeCell ref="Z1024:Z1025"/>
    <mergeCell ref="AA1024:AA1025"/>
  </mergeCells>
  <conditionalFormatting sqref="H3:H52">
    <cfRule type="cellIs" dxfId="30" priority="5" stopIfTrue="1" operator="notEqual">
      <formula>G3</formula>
    </cfRule>
  </conditionalFormatting>
  <conditionalFormatting sqref="O66:O76 O86:O96 O106:O116 O126:O136 O146:O156 O166:O176 O186:O196 O206:O216 O226:O236 O246:O256 O266:O276 O286:O296 O306:O316 O326:O336 O346:O356 O366:O376 O386:O396 O406:O416 O426:O436 O446:O456 O466:O476 O486:O496 O506:O516 O526:O536 O546:O556 O566:O576 O586:O596 O606:O616 O626:O636 O646:O656 O666:O676 O686:O696 O706:O716 O726:O736 O746:O756 O766:O776 O786:O796 O806:O816 O826:O836 O846:O856 O866:O876 O886:O896 O906:O916 O926:O936 O946:O956 O966:O976 O986:O996 O1006:O1016 O1026:O1036 O1046:O1056 U66:U76 U86:U96 U106:U116 U126:U136 U146:U156 U166:U176 U186:U196 U206:U216 U226:U236 U246:U256 U266:U276 U286:U296 U306:U316 U326:U336 U346:U356 U366:U376 U386:U396 U406:U416 U426:U436 U446:U456 U466:U476 U486:U496 U506:U516 U526:U536 U546:U556 U566:U576 U586:U596 U606:U616 U626:U636 U646:U656 U666:U676 U686:U696 U706:U716 U726:U736 U746:U756 U766:U776 U786:U796 U806:U816 U826:U836 U846:U856 U866:U876 U886:U896 U906:U916 U926:U936 U946:U956 U966:U976 U986:U996 U1006:U1016 U1026:U1036 U1046:U1056 AA1046:AA1055 AA86:AA95 AA106:AA115 AA126:AA135 AA146:AA155 AA166:AA175 AA186:AA195 AA206:AA215 AA226:AA235 AA246:AA255 AA266:AA275 AA286:AA295 AA306:AA315 AA326:AA335 AA346:AA355 AA366:AA375 AA386:AA395 AA406:AA415 AA426:AA435 AA446:AA455 AA466:AA475 AA486:AA495 AA506:AA515 AA526:AA535 AA546:AA555 AA566:AA575 AA586:AA595 AA606:AA615 AA626:AA635 AA646:AA655 AA666:AA675 AA686:AA695 AA706:AA715 AA726:AA735 AA746:AA755 AA766:AA775 AA786:AA795 AA806:AA815 AA826:AA835 AA846:AA855 AA866:AA875 AA886:AA895 AA906:AA915 AA926:AA935 AA946:AA955 AA966:AA975 AA986:AA995 AA1006:AA1015 AA1026:AA1035 D66:D76 D86:D96 D106:D116 D126:D136 D146:D156 D166:D176 D186:D196 D206:D216 D226:D236 D246:D256 D266:D276 D286:D296 D306:D316 D326:D336 D346:D356 D366:D376 D386:D396 D406:D416 D426:D436 D446:D456 D466:D476 D486:D496 D506:D516 D526:D536 D546:D556 D566:D576 D586:D596 D606:D616 D626:D636 D646:D656 D666:D676 D686:D696 D706:D716 D726:D736 D746:D756 D766:D776 D786:D796 D806:D816 D826:D836 D846:D856 D866:D876 D886:D896 D906:D916 D926:D936 D946:D956 D966:D976 D986:D996 D1006:D1016 D1026:D1036 D1046:D1056 AA66:AA75 B3:B13">
    <cfRule type="expression" dxfId="29" priority="6" stopIfTrue="1">
      <formula>AND(COUNTA(B3)=1,(OR(B3-$C$62&lt;0,B3-$E$62+61&gt;0)))</formula>
    </cfRule>
  </conditionalFormatting>
  <conditionalFormatting sqref="N66:N76 N86:N96 N106:N116 N126:N136 N146:N156 N166:N176 N186:N196 N206:N216 N226:N236 N246:N256 N266:N276 N286:N296 N306:N316 N326:N336 N346:N356 N366:N376 N386:N396 N406:N416 N426:N436 N446:N456 N466:N476 N486:N496 N506:N516 N526:N536 N546:N556 N566:N576 N586:N596 N606:N616 N626:N636 N646:N656 N666:N676 N686:N696 N706:N716 N726:N736 N746:N756 N766:N776 N786:N796 N806:N816 N826:N836 N846:N856 N866:N876 N886:N896 N906:N916 N926:N936 N946:N956 N966:N976 N986:N996 N1006:N1016 N1026:N1036 N1046:N1056 T66:T76 T86:T96 T106:T116 T126:T136 T146:T156 T166:T176 T186:T196 T206:T216 T226:T236 T246:T256 T266:T276 T286:T296 T306:T316 T326:T336 T346:T356 T366:T376 T386:T396 T406:T416 T426:T436 T446:T456 T466:T476 T486:T496 T506:T516 T526:T536 T546:T556 T566:T576 T586:T596 T606:T616 T626:T636 T646:T656 T666:T676 T686:T696 T706:T716 T726:T736 T746:T756 T766:T776 T786:T796 T806:T816 T826:T836 T846:T856 T866:T876 T886:T896 T906:T916 T926:T936 T946:T956 T966:T976 T986:T996 T1006:T1016 T1026:T1036 T1046:T1056 Z1046:Z1055 C1046:C1056 Z86:Z95 Z106:Z115 Z126:Z135 Z146:Z155 Z166:Z175 Z186:Z195 Z206:Z215 Z226:Z235 Z246:Z255 Z266:Z275 Z286:Z295 Z306:Z315 Z326:Z335 Z346:Z355 Z366:Z375 Z386:Z395 Z406:Z415 Z426:Z435 Z446:Z455 Z466:Z475 Z486:Z495 Z506:Z515 Z526:Z535 Z546:Z555 Z566:Z575 Z586:Z595 Z606:Z615 Z626:Z635 Z646:Z655 Z666:Z675 Z686:Z695 Z706:Z715 Z726:Z735 Z746:Z755 Z766:Z775 Z786:Z795 Z806:Z815 Z826:Z835 Z846:Z855 Z866:Z875 Z886:Z895 Z906:Z915 Z926:Z935 Z946:Z955 Z966:Z975 Z986:Z995 Z1006:Z1015 Z1026:Z1035 C66:C76 C86:C96 C106:C116 C126:C136 C146:C156 C166:C176 C186:C196 C206:C216 C226:C236 C246:C256 C266:C276 C286:C296 C306:C316 C326:C336 C346:C356 C366:C376 C386:C396 C406:C416 C426:C436 C446:C456 C466:C476 C486:C496 C506:C516 C526:C536 C546:C556 C566:C576 C586:C596 C606:C616 C626:C636 C646:C656 C666:C676 C686:C696 C706:C716 C726:C736 C746:C756 C766:C776 C786:C796 C806:C816 C826:C836 C846:C856 C866:C876 C886:C896 C906:C916 C926:C936 C946:C956 C966:C976 C986:C996 C1006:C1016 C1026:C1036 Z66:Z75">
    <cfRule type="expression" dxfId="28" priority="7" stopIfTrue="1">
      <formula>AND(COUNTA(C66)=1,(OR(C66-$C$62&lt;0,C66-$E$62&gt;0)))</formula>
    </cfRule>
  </conditionalFormatting>
  <conditionalFormatting sqref="A54:G54">
    <cfRule type="expression" dxfId="27" priority="8" stopIfTrue="1">
      <formula>($A$54=0)</formula>
    </cfRule>
  </conditionalFormatting>
  <conditionalFormatting sqref="A58">
    <cfRule type="expression" dxfId="26" priority="4">
      <formula>$A$43=0</formula>
    </cfRule>
  </conditionalFormatting>
  <conditionalFormatting sqref="A60:AB1056 B59:AB59 A1:AB58">
    <cfRule type="expression" dxfId="25" priority="3">
      <formula>$A$59&lt;&gt;1</formula>
    </cfRule>
  </conditionalFormatting>
  <conditionalFormatting sqref="A59">
    <cfRule type="expression" dxfId="24" priority="2">
      <formula>$A$43=0</formula>
    </cfRule>
  </conditionalFormatting>
  <conditionalFormatting sqref="A59">
    <cfRule type="expression" dxfId="23" priority="1">
      <formula>OR($A$61=0,$A$61=1)</formula>
    </cfRule>
  </conditionalFormatting>
  <dataValidations count="6">
    <dataValidation type="decimal" allowBlank="1" showInputMessage="1" showErrorMessage="1" sqref="D3:E52">
      <formula1>0</formula1>
      <formula2>999999999</formula2>
    </dataValidation>
    <dataValidation type="date" operator="greaterThan" allowBlank="1" showInputMessage="1" showErrorMessage="1" error="הזנת תאריך שגויה, נא להזין שנית:_x000a_DD/MM/YYYY" sqref="T986:U1003 Z1006:AA1023 Z986:AA1003 Z966:AA983 Z946:AA963 Z926:AA943 Z906:AA923 Z886:AA903 Z866:AA883 Z826:AA843 Z806:AA823 Z786:AA803 Z766:AA783 Z746:AA763 Z726:AA743 Z706:AA723 Z686:AA703 Z666:AA683 Z646:AA663 Z626:AA643 Z606:AA623 Z586:AA603 Z566:AA583 Z546:AA563 Z526:AA543 Z506:AA523 Z486:AA503 Z466:AA483 Z446:AA463 Z426:AA443 Z406:AA423 Z386:AA403 Z366:AA383 Z346:AA363 Z326:AA343 Z306:AA323 Z286:AA303 Z266:AA283 Z246:AA263 Z226:AA243 Z206:AA223 Z186:AA203 Z166:AA183 Z146:AA163 Z126:AA143 Z106:AA123 Z86:AA103 Z66:AA83 Z846:AA856 Z1046:AA1056 Z1026:AA1043 T966:U983 T946:U963 T926:U943 T906:U923 T886:U903 T866:U883 T826:U843 T806:U823 T786:U803 T766:U783 T746:U763 T726:U743 T706:U723 T686:U703 T666:U683 T646:U663 T626:U643 T606:U623 T586:U603 T566:U583 T546:U563 T526:U543 T506:U523 T486:U503 T466:U483 T446:U463 T426:U443 T406:U423 T386:U403 T366:U383 T346:U363 T326:U343 T306:U323 T286:U303 T266:U283 T246:U263 T226:U243 T206:U223 T186:U203 T166:U183 T146:U163 T126:U143 T106:U123 T86:U103 T66:U83 T846:U856 T1046:U1056 T1026:U1043 N1006:O1023">
      <formula1>36526</formula1>
    </dataValidation>
    <dataValidation type="date" operator="greaterThan" allowBlank="1" showInputMessage="1" showErrorMessage="1" error="הזנת תאריך שגויה, נא להזין שנית:_x000a_DD/MM/YYYY" sqref="N986:O1003 N966:O983 N946:O963 N926:O943 N906:O923 N886:O903 N866:O883 N826:O843 N806:O823 N786:O803 N766:O783 N746:O763 N726:O743 N706:O723 N686:O703 N666:O683 N646:O663 N626:O643 N606:O623 N586:O603 N566:O583 N546:O563 N526:O543 N506:O523 N486:O503 N466:O483 N446:O463 N426:O443 N406:O423 N386:O403 N366:O383 N346:O363 N326:O343 N306:O323 N286:O303 N266:O283 N246:O263 N226:O243 N206:O223 N186:O203 N166:O183 N146:O163 N126:O143 N106:O123 N86:O103 N66:O83 N846:O856 N1046:O1056 N1026:O1043 T1006:U1023 C1026:D1043 C1046:D1056 C846:D856 C66:D83 C86:D103 C106:D123 C126:D143 C146:D163 C166:D183 C186:D203 C206:D223 C226:D243 C246:D263 C266:D283 C286:D303 C306:D323 C326:D343 C346:D363 C366:D383 C386:D403 C406:D423 C426:D443 C446:D463 C466:D483 C486:D503 C506:D523 C526:D543 C546:D563 C566:D583 C586:D603 C606:D623 C626:D643 C646:D663 C666:D683 C686:D703 C706:D723 C726:D743 C746:D763 C766:D783 C786:D803 C806:D823 C826:D843 C866:D883 C886:D903 C906:D923 C926:D943 C946:D963 C966:D983 C986:D1003 C1006:D1023">
      <formula1>36526</formula1>
    </dataValidation>
    <dataValidation type="decimal" allowBlank="1" showInputMessage="1" showErrorMessage="1" error="נא להזין את הסכום ששולם בפועל בש&quot;ח." sqref="P846:P856 V846:V856 P1046:P1056 E1046:E1056 E846:E856 V1046:V1056 AB846:AB856 E66:E84 P66:P84 V66:V84 AB66:AB84 E86:E104 P86:P104 V86:V104 AB86:AB104 E106:E124 P106:P124 V106:V124 AB106:AB124 E126:E144 P126:P144 V126:V144 AB126:AB144 E146:E164 P146:P164 V146:V164 AB146:AB164 E166:E184 P166:P184 V166:V184 AB166:AB184 E186:E204 P186:P204 V186:V204 AB186:AB204 E206:E224 P206:P224 AB206:AB224 E226:E244 P226:P244 V206:V244 AB226:AB244 E246:E264 P246:P264 V246:V264 AB246:AB264 E266:E284 P266:P284 V266:V284 AB266:AB284 E286:E304 P286:P304 V286:V304 AB286:AB304 E306:E324 P306:P324 V306:V324 AB306:AB324 E326:E344 P326:P344 V326:V344 AB326:AB344 E346:E364 P346:P364 V346:V364 AB346:AB364 E366:E384 P366:P384 V366:V384 AB366:AB384 E386:E404 P386:P404 V386:V404 AB386:AB404 E406:E424 P406:P424 V406:V424 AB406:AB424 E426:E444 P426:P444 V426:V444 AB426:AB444 E446:E464 P446:P464 V446:V464 AB446:AB464 E466:E484 P466:P484 V466:V484 AB466:AB484 E486:E504 P486:P504 V486:V504 AB486:AB504 E506:E524 P506:P524 V506:V524 AB506:AB524 E526:E544 P526:P544">
      <formula1>-999999999</formula1>
      <formula2>999999999</formula2>
    </dataValidation>
    <dataValidation type="decimal" allowBlank="1" showInputMessage="1" showErrorMessage="1" error="נא להזין את הסכום ששולם בפועל בש&quot;ח." sqref="AB1006:AB1024 E1026:E1044 P1026:P1044 V1026:V1044 AB1026:AB1044 AB1046:AB1056 V526:V544 AB526:AB544 E546:E564 P546:P564 V546:V564 AB546:AB564 E566:E584 P566:P584 V566:V584 AB566:AB584 E586:E604 P586:P604 V586:V604 AB586:AB604 E606:E624 P606:P624 V606:V624 AB606:AB624 E626:E644 P626:P644 V626:V644 AB626:AB644 E646:E664 P646:P664 V646:V664 AB646:AB664 E666:E684 P666:P684 V666:V684 AB666:AB684 E686:E704 P686:P704 V686:V704 AB686:AB704 E706:E724 P706:P724 V706:V724 AB706:AB724 E726:E744 P726:P744 V726:V744 AB726:AB744 E746:E764 P746:P764 V746:V764 AB746:AB764 E766:E784 P766:P784 V766:V784 AB766:AB784 E786:E804 P786:P804 V786:V804 AB786:AB804 E806:E824 P806:P824 V806:V824 AB806:AB824 E826:E844 P826:P844 V826:V844 AB826:AB844 E864 P864 V864 AB864 E866:E884 P866:P884 V866:V884 AB866:AB884 E886:E904 P886:P904 V886:V904 AB886:AB904 E906:E924 P906:P924 V906:V924 AB906:AB924 E926:E944 P926:P944 V926:V944 AB926:AB944 E946:E964 P946:P964 V946:V964 AB946:AB964 E966:E984 P966:P984 V966:V984 AB966:AB984 E986:E1004 P986:P1004 V986:V1004 AB986:AB1004">
      <formula1>-999999999</formula1>
      <formula2>999999999</formula2>
    </dataValidation>
    <dataValidation type="decimal" allowBlank="1" showInputMessage="1" showErrorMessage="1" error="נא להזין את הסכום ששולם בפועל בש&quot;ח." sqref="E1006:E1024 P1006:P1024 V1006:V1024">
      <formula1>-999999999</formula1>
      <formula2>999999999</formula2>
    </dataValidation>
  </dataValidations>
  <hyperlinks>
    <hyperlink ref="B85" location="'ציוד (הכרה מלאה)'!C4" tooltip="הקשה על התא, תחזיר אותך לטבלת החומרים המרכזת" display="חומרים!C4"/>
    <hyperlink ref="B105" location="'ציוד (הכרה מלאה)'!C5" tooltip="הקשה על התא, תחזיר אותך לטבלת החומרים המרכזת" display="חומרים!C5"/>
    <hyperlink ref="B125" location="'ציוד (הכרה מלאה)'!C6" tooltip="הקשה על התא, תחזיר אותך לטבלת החומרים המרכזת" display="חומרים!C6"/>
    <hyperlink ref="B145" location="'ציוד (הכרה מלאה)'!C7" tooltip="הקשה על התא, תחזיר אותך לטבלת החומרים המרכזת" display="חומרים!C7"/>
    <hyperlink ref="B165" location="'ציוד (הכרה מלאה)'!C8" tooltip="הקשה על התא, תחזיר אותך לטבלת החומרים המרכזת" display="חומרים!C8"/>
    <hyperlink ref="B185" location="'ציוד (הכרה מלאה)'!C9" tooltip="הקשה על התא, תחזיר אותך לטבלת החומרים המרכזת" display="חומרים!C9"/>
    <hyperlink ref="B205" location="'ציוד (הכרה מלאה)'!C10" tooltip="הקשה על התא, תחזיר אותך לטבלת החומרים המרכזת" display="חומרים!C10"/>
    <hyperlink ref="B225" location="'ציוד (הכרה מלאה)'!C11" tooltip="הקשה על התא, תחזיר אותך לטבלת החומרים המרכזת" display="חומרים!C11"/>
    <hyperlink ref="B245" location="'ציוד (הכרה מלאה)'!C12" tooltip="הקשה על התא, תחזיר אותך לטבלת החומרים המרכזת" display="חומרים!C12"/>
    <hyperlink ref="B265" location="'ציוד (הכרה מלאה)'!C13" tooltip="הקשה על התא, תחזיר אותך לטבלת החומרים המרכזת" display="חומרים!C13"/>
    <hyperlink ref="B285" location="'ציוד (הכרה מלאה)'!C14" tooltip="הקשה על התא, תחזיר אותך לטבלת החומרים המרכזת" display="חומרים!C14"/>
    <hyperlink ref="B305" location="'ציוד (הכרה מלאה)'!C15" tooltip="הקשה על התא, תחזיר אותך לטבלת החומרים המרכזת" display="חומרים!C15"/>
    <hyperlink ref="B325" location="'ציוד (הכרה מלאה)'!C16" tooltip="הקשה על התא, תחזיר אותך לטבלת החומרים המרכזת" display="חומרים!C16"/>
    <hyperlink ref="B345" location="'ציוד (הכרה מלאה)'!C17" tooltip="הקשה על התא, תחזיר אותך לטבלת החומרים המרכזת" display="חומרים!C17"/>
    <hyperlink ref="B365" location="'ציוד (הכרה מלאה)'!C18" tooltip="הקשה על התא, תחזיר אותך לטבלת החומרים המרכזת" display="חומרים!C18"/>
    <hyperlink ref="B385" location="'ציוד (הכרה מלאה)'!C19" tooltip="הקשה על התא, תחזיר אותך לטבלת החומרים המרכזת" display="חומרים!C19"/>
    <hyperlink ref="B405" location="'ציוד (הכרה מלאה)'!C20" tooltip="הקשה על התא, תחזיר אותך לטבלת החומרים המרכזת" display="חומרים!C20"/>
    <hyperlink ref="B425" location="'ציוד (הכרה מלאה)'!C21" tooltip="הקשה על התא, תחזיר אותך לטבלת החומרים המרכזת" display="חומרים!C21"/>
    <hyperlink ref="B445" location="'ציוד (הכרה מלאה)'!C22" tooltip="הקשה על התא, תחזיר אותך לטבלת החומרים המרכזת" display="חומרים!C22"/>
    <hyperlink ref="B465" location="'ציוד (הכרה מלאה)'!C23" tooltip="הקשה על התא, תחזיר אותך לטבלת החומרים המרכזת" display="חומרים!C23"/>
    <hyperlink ref="B485" location="'ציוד (הכרה מלאה)'!C24" tooltip="הקשה על התא, תחזיר אותך לטבלת החומרים המרכזת" display="חומרים!C24"/>
    <hyperlink ref="B505" location="'ציוד (הכרה מלאה)'!C25" tooltip="הקשה על התא, תחזיר אותך לטבלת החומרים המרכזת" display="חומרים!C25"/>
    <hyperlink ref="B525" location="'ציוד (הכרה מלאה)'!C26" tooltip="הקשה על התא, תחזיר אותך לטבלת החומרים המרכזת" display="חומרים!C26"/>
    <hyperlink ref="B545" location="'ציוד (הכרה מלאה)'!C27" tooltip="הקשה על התא, תחזיר אותך לטבלת החומרים המרכזת" display="חומרים!C27"/>
    <hyperlink ref="B565" location="'ציוד (הכרה מלאה)'!C28" tooltip="הקשה על התא, תחזיר אותך לטבלת החומרים המרכזת" display="חומרים!C28"/>
    <hyperlink ref="B585" location="'ציוד (הכרה מלאה)'!C29" tooltip="הקשה על התא, תחזיר אותך לטבלת החומרים המרכזת" display="חומרים!C29"/>
    <hyperlink ref="B605" location="'ציוד (הכרה מלאה)'!C30" tooltip="הקשה על התא, תחזיר אותך לטבלת החומרים המרכזת" display="חומרים!C30"/>
    <hyperlink ref="B625" location="'ציוד (הכרה מלאה)'!C31" tooltip="הקשה על התא, תחזיר אותך לטבלת החומרים המרכזת" display="חומרים!C31"/>
    <hyperlink ref="B645" location="'ציוד (הכרה מלאה)'!C32" tooltip="הקשה על התא, תחזיר אותך לטבלת החומרים המרכזת" display="חומרים!C32"/>
    <hyperlink ref="C5" location="'ציוד (הכרה מלאה)'!A104:A116" tooltip="הקשה על התא תעביר אותך לטבלה מקושרת בה יש לפרט את החשבוניות הרלבנטיות לסעיף" display="חומרים!A104:A116"/>
    <hyperlink ref="C6" location="'ציוד (הכרה מלאה)'!A124:A136" tooltip="הקשה על התא תעביר אותך לטבלה מקושרת בה יש לפרט את החשבוניות הרלבנטיות לסעיף" display="חומרים!A124:A136"/>
    <hyperlink ref="C7" location="'ציוד (הכרה מלאה)'!A144:A156" tooltip="הקשה על התא תעביר אותך לטבלה מקושרת בה יש לפרט את החשבוניות הרלבנטיות לסעיף" display="חומרים!A144:A156"/>
    <hyperlink ref="C8" location="'ציוד (הכרה מלאה)'!A164:A176" tooltip="הקשה על התא תעביר אותך לטבלה מקושרת בה יש לפרט את החשבוניות הרלבנטיות לסעיף" display="חומרים!A164:A176"/>
    <hyperlink ref="C9" location="'ציוד (הכרה מלאה)'!A184:A196" tooltip="הקשה על התא תעביר אותך לטבלה מקושרת בה יש לפרט את החשבוניות הרלבנטיות לסעיף" display="חומרים!A184:A196"/>
    <hyperlink ref="C10" location="'ציוד (הכרה מלאה)'!A204:A216" tooltip="הקשה על התא תעביר אותך לטבלה מקושרת בה יש לפרט את החשבוניות הרלבנטיות לסעיף" display="חומרים!A204:A216"/>
    <hyperlink ref="C11" location="'ציוד (הכרה מלאה)'!A224:A236" tooltip="הקשה על התא תעביר אותך לטבלה מקושרת בה יש לפרט את החשבוניות הרלבנטיות לסעיף" display="חומרים!A224:A236"/>
    <hyperlink ref="C12" location="'ציוד (הכרה מלאה)'!A244:A256" tooltip="הקשה על התא תעביר אותך לטבלה מקושרת בה יש לפרט את החשבוניות הרלבנטיות לסעיף" display="חומרים!A244:A256"/>
    <hyperlink ref="C13" location="'ציוד (הכרה מלאה)'!A264:A276" tooltip="הקשה על התא תעביר אותך לטבלה מקושרת בה יש לפרט את החשבוניות הרלבנטיות לסעיף" display="חומרים!A264:A276"/>
    <hyperlink ref="C14" location="'ציוד (הכרה מלאה)'!A284:A296" tooltip="הקשה על התא תעביר אותך לטבלה מקושרת בה יש לפרט את החשבוניות הרלבנטיות לסעיף" display="חומרים!A284:A296"/>
    <hyperlink ref="C15" location="'ציוד (הכרה מלאה)'!A304:A316" tooltip="הקשה על התא תעביר אותך לטבלה מקושרת בה יש לפרט את החשבוניות הרלבנטיות לסעיף" display="חומרים!A304:A316"/>
    <hyperlink ref="C16" location="'ציוד (הכרה מלאה)'!A324:A336" tooltip="הקשה על התא תעביר אותך לטבלה מקושרת בה יש לפרט את החשבוניות הרלבנטיות לסעיף" display="חומרים!A324:A336"/>
    <hyperlink ref="C17" location="'ציוד (הכרה מלאה)'!A344:A356" tooltip="הקשה על התא תעביר אותך לטבלה מקושרת בה יש לפרט את החשבוניות הרלבנטיות לסעיף" display="חומרים!A344:A356"/>
    <hyperlink ref="C18" location="'ציוד (הכרה מלאה)'!A364:A376" tooltip="הקשה על התא תעביר אותך לטבלה מקושרת בה יש לפרט את החשבוניות הרלבנטיות לסעיף" display="חומרים!A364:A376"/>
    <hyperlink ref="C19" location="'ציוד (הכרה מלאה)'!A384:A396" tooltip="הקשה על התא תעביר אותך לטבלה מקושרת בה יש לפרט את החשבוניות הרלבנטיות לסעיף" display="חומרים!A384:A396"/>
    <hyperlink ref="C20" location="'ציוד (הכרה מלאה)'!A404:A416" tooltip="הקשה על התא תעביר אותך לטבלה מקושרת בה יש לפרט את החשבוניות הרלבנטיות לסעיף" display="חומרים!A404:A416"/>
    <hyperlink ref="C21" location="'ציוד (הכרה מלאה)'!A424:A436" tooltip="הקשה על התא תעביר אותך לטבלה מקושרת בה יש לפרט את החשבוניות הרלבנטיות לסעיף" display="חומרים!A424:A436"/>
    <hyperlink ref="C22" location="'ציוד (הכרה מלאה)'!A444:A456" tooltip="הקשה על התא תעביר אותך לטבלה מקושרת בה יש לפרט את החשבוניות הרלבנטיות לסעיף" display="חומרים!A444:A456"/>
    <hyperlink ref="C23" location="'ציוד (הכרה מלאה)'!A464:A476" tooltip="הקשה על התא תעביר אותך לטבלה מקושרת בה יש לפרט את החשבוניות הרלבנטיות לסעיף" display="חומרים!A464:A476"/>
    <hyperlink ref="C24" location="'ציוד (הכרה מלאה)'!A484:A496" tooltip="הקשה על התא תעביר אותך לטבלה מקושרת בה יש לפרט את החשבוניות הרלבנטיות לסעיף" display="חומרים!A484:A496"/>
    <hyperlink ref="C25" location="'ציוד (הכרה מלאה)'!A504:A516" tooltip="הקשה על התא תעביר אותך לטבלה מקושרת בה יש לפרט את החשבוניות הרלבנטיות לסעיף" display="חומרים!A504:A516"/>
    <hyperlink ref="C26" location="'ציוד (הכרה מלאה)'!A524:A536" tooltip="הקשה על התא תעביר אותך לטבלה מקושרת בה יש לפרט את החשבוניות הרלבנטיות לסעיף" display="חומרים!A524:A536"/>
    <hyperlink ref="C27" location="'ציוד (הכרה מלאה)'!A544:A556" tooltip="הקשה על התא תעביר אותך לטבלה מקושרת בה יש לפרט את החשבוניות הרלבנטיות לסעיף" display="חומרים!A544:A556"/>
    <hyperlink ref="C28" location="'ציוד (הכרה מלאה)'!A564:A576" tooltip="הקשה על התא תעביר אותך לטבלה מקושרת בה יש לפרט את החשבוניות הרלבנטיות לסעיף" display="חומרים!A564:A576"/>
    <hyperlink ref="C29" location="'ציוד (הכרה מלאה)'!A584:A596" tooltip="הקשה על התא תעביר אותך לטבלה מקושרת בה יש לפרט את החשבוניות הרלבנטיות לסעיף" display="חומרים!A584:A596"/>
    <hyperlink ref="C30" location="'ציוד (הכרה מלאה)'!A604:A616" tooltip="הקשה על התא תעביר אותך לטבלה מקושרת בה יש לפרט את החשבוניות הרלבנטיות לסעיף" display="חומרים!A604:A616"/>
    <hyperlink ref="C31" location="'ציוד (הכרה מלאה)'!A624:A636" tooltip="הקשה על התא תעביר אותך לטבלה מקושרת בה יש לפרט את החשבוניות הרלבנטיות לסעיף" display="חומרים!A624:A636"/>
    <hyperlink ref="C32" location="'ציוד (הכרה מלאה)'!A644:A656" tooltip="הקשה על התא תעביר אותך לטבלה מקושרת בה יש לפרט את החשבוניות הרלבנטיות לסעיף" display="חומרים!A644:A656"/>
    <hyperlink ref="C4" location="'ציוד (הכרה מלאה)'!A84:A96" tooltip="הקשה על התא תעביר אותך לטבלה מקושרת בה יש לפרט את החשבוניות הרלבנטיות לסעיף" display="חומרים!A84:A96"/>
    <hyperlink ref="M105" location="'ציוד (הכרה מלאה)'!C5" tooltip="הקשה על התא, תחזיר אותך לטבלת החומרים המרכזת" display="חומרים!C5"/>
    <hyperlink ref="M125" location="'ציוד (הכרה מלאה)'!C6" tooltip="הקשה על התא, תחזיר אותך לטבלת החומרים המרכזת" display="חומרים!C6"/>
    <hyperlink ref="M145" location="'ציוד (הכרה מלאה)'!C7" tooltip="הקשה על התא, תחזיר אותך לטבלת החומרים המרכזת" display="חומרים!C7"/>
    <hyperlink ref="M165" location="'ציוד (הכרה מלאה)'!C8" tooltip="הקשה על התא, תחזיר אותך לטבלת החומרים המרכזת" display="חומרים!C8"/>
    <hyperlink ref="M185" location="'ציוד (הכרה מלאה)'!C9" tooltip="הקשה על התא, תחזיר אותך לטבלת החומרים המרכזת" display="חומרים!C9"/>
    <hyperlink ref="M205" location="'ציוד (הכרה מלאה)'!C10" tooltip="הקשה על התא, תחזיר אותך לטבלת החומרים המרכזת" display="חומרים!C10"/>
    <hyperlink ref="M225" location="'ציוד (הכרה מלאה)'!C11" tooltip="הקשה על התא, תחזיר אותך לטבלת החומרים המרכזת" display="חומרים!C11"/>
    <hyperlink ref="M245" location="'ציוד (הכרה מלאה)'!C12" tooltip="הקשה על התא, תחזיר אותך לטבלת החומרים המרכזת" display="חומרים!C12"/>
    <hyperlink ref="M265" location="'ציוד (הכרה מלאה)'!C13" tooltip="הקשה על התא, תחזיר אותך לטבלת החומרים המרכזת" display="חומרים!C13"/>
    <hyperlink ref="M285" location="'ציוד (הכרה מלאה)'!C14" tooltip="הקשה על התא, תחזיר אותך לטבלת החומרים המרכזת" display="חומרים!C14"/>
    <hyperlink ref="M305" location="'ציוד (הכרה מלאה)'!C15" tooltip="הקשה על התא, תחזיר אותך לטבלת החומרים המרכזת" display="חומרים!C15"/>
    <hyperlink ref="M325" location="'ציוד (הכרה מלאה)'!C16" tooltip="הקשה על התא, תחזיר אותך לטבלת החומרים המרכזת" display="חומרים!C16"/>
    <hyperlink ref="M345" location="'ציוד (הכרה מלאה)'!C17" tooltip="הקשה על התא, תחזיר אותך לטבלת החומרים המרכזת" display="חומרים!C17"/>
    <hyperlink ref="M365" location="'ציוד (הכרה מלאה)'!C18" tooltip="הקשה על התא, תחזיר אותך לטבלת החומרים המרכזת" display="חומרים!C18"/>
    <hyperlink ref="M385" location="'ציוד (הכרה מלאה)'!C19" tooltip="הקשה על התא, תחזיר אותך לטבלת החומרים המרכזת" display="חומרים!C19"/>
    <hyperlink ref="M405" location="'ציוד (הכרה מלאה)'!C20" tooltip="הקשה על התא, תחזיר אותך לטבלת החומרים המרכזת" display="חומרים!C20"/>
    <hyperlink ref="M425" location="'ציוד (הכרה מלאה)'!C21" tooltip="הקשה על התא, תחזיר אותך לטבלת החומרים המרכזת" display="חומרים!C21"/>
    <hyperlink ref="M445" location="'ציוד (הכרה מלאה)'!C22" tooltip="הקשה על התא, תחזיר אותך לטבלת החומרים המרכזת" display="חומרים!C22"/>
    <hyperlink ref="M465" location="'ציוד (הכרה מלאה)'!C23" tooltip="הקשה על התא, תחזיר אותך לטבלת החומרים המרכזת" display="חומרים!C23"/>
    <hyperlink ref="M485" location="'ציוד (הכרה מלאה)'!C24" tooltip="הקשה על התא, תחזיר אותך לטבלת החומרים המרכזת" display="חומרים!C24"/>
    <hyperlink ref="M505" location="'ציוד (הכרה מלאה)'!C25" tooltip="הקשה על התא, תחזיר אותך לטבלת החומרים המרכזת" display="חומרים!C25"/>
    <hyperlink ref="M525" location="'ציוד (הכרה מלאה)'!C26" tooltip="הקשה על התא, תחזיר אותך לטבלת החומרים המרכזת" display="חומרים!C26"/>
    <hyperlink ref="M545" location="'ציוד (הכרה מלאה)'!C27" tooltip="הקשה על התא, תחזיר אותך לטבלת החומרים המרכזת" display="חומרים!C27"/>
    <hyperlink ref="M565" location="'ציוד (הכרה מלאה)'!C28" tooltip="הקשה על התא, תחזיר אותך לטבלת החומרים המרכזת" display="חומרים!C28"/>
    <hyperlink ref="M585" location="'ציוד (הכרה מלאה)'!C29" tooltip="הקשה על התא, תחזיר אותך לטבלת החומרים המרכזת" display="חומרים!C29"/>
    <hyperlink ref="M605" location="'ציוד (הכרה מלאה)'!C30" tooltip="הקשה על התא, תחזיר אותך לטבלת החומרים המרכזת" display="חומרים!C30"/>
    <hyperlink ref="M625" location="'ציוד (הכרה מלאה)'!C31" tooltip="הקשה על התא, תחזיר אותך לטבלת החומרים המרכזת" display="חומרים!C31"/>
    <hyperlink ref="M645" location="'ציוד (הכרה מלאה)'!C32" tooltip="הקשה על התא, תחזיר אותך לטבלת החומרים המרכזת" display="חומרים!C32"/>
    <hyperlink ref="M85" location="'ציוד (הכרה מלאה)'!C4" tooltip="הקשה על התא, תחזיר אותך לטבלת החומרים המרכזת" display="חומרים!C4"/>
    <hyperlink ref="C3" location="'ציוד (הכרה מלאה)'!A64:A76" tooltip="הקשה על התא תעביר אותך לטבלה מקושרת בה יש לפרט את החשבוניות הרלבנטיות לסעיף" display="חומרים!A64:A76"/>
    <hyperlink ref="B665" location="'ציוד (הכרה מלאה)'!C33" tooltip="הקשה על התא, תחזיר אותך לטבלת החומרים המרכזת" display="חומרים!C33"/>
    <hyperlink ref="B685" location="'ציוד (הכרה מלאה)'!C34" tooltip="הקשה על התא, תחזיר אותך לטבלת החומרים המרכזת" display="חומרים!C34"/>
    <hyperlink ref="B725" location="'ציוד (הכרה מלאה)'!C36" tooltip="הקשה על התא, תחזיר אותך לטבלת החומרים המרכזת" display="חומרים!C36"/>
    <hyperlink ref="B745" location="'ציוד (הכרה מלאה)'!C37" tooltip="הקשה על התא, תחזיר אותך לטבלת החומרים המרכזת" display="חומרים!C37"/>
    <hyperlink ref="B765" location="'ציוד (הכרה מלאה)'!C38" tooltip="הקשה על התא, תחזיר אותך לטבלת החומרים המרכזת" display="חומרים!C38"/>
    <hyperlink ref="B785" location="'ציוד (הכרה מלאה)'!C39" tooltip="הקשה על התא, תחזיר אותך לטבלת החומרים המרכזת" display="חומרים!C39"/>
    <hyperlink ref="B805" location="'ציוד (הכרה מלאה)'!C40" tooltip="הקשה על התא, תחזיר אותך לטבלת החומרים המרכזת" display="חומרים!C40"/>
    <hyperlink ref="B825" location="'ציוד (הכרה מלאה)'!C41" tooltip="הקשה על התא, תחזיר אותך לטבלת החומרים המרכזת" display="חומרים!C41"/>
    <hyperlink ref="B845" location="'ציוד (הכרה מלאה)'!C42" tooltip="הקשה על התא, תחזיר אותך לטבלת החומרים המרכזת" display="חומרים!C42"/>
    <hyperlink ref="M665" location="'ציוד (הכרה מלאה)'!C33" tooltip="הקשה על התא, תחזיר אותך לטבלת החומרים המרכזת" display="חומרים!C33"/>
    <hyperlink ref="M685" location="'ציוד (הכרה מלאה)'!C34" tooltip="הקשה על התא, תחזיר אותך לטבלת החומרים המרכזת" display="חומרים!C34"/>
    <hyperlink ref="M725" location="'ציוד (הכרה מלאה)'!C36" tooltip="הקשה על התא, תחזיר אותך לטבלת החומרים המרכזת" display="חומרים!C36"/>
    <hyperlink ref="M745" location="'ציוד (הכרה מלאה)'!C37" tooltip="הקשה על התא, תחזיר אותך לטבלת החומרים המרכזת" display="חומרים!C37"/>
    <hyperlink ref="M765" location="'ציוד (הכרה מלאה)'!C38" tooltip="הקשה על התא, תחזיר אותך לטבלת החומרים המרכזת" display="חומרים!C38"/>
    <hyperlink ref="M785" location="'ציוד (הכרה מלאה)'!C39" tooltip="הקשה על התא, תחזיר אותך לטבלת החומרים המרכזת" display="חומרים!C39"/>
    <hyperlink ref="M805" location="'ציוד (הכרה מלאה)'!C40" tooltip="הקשה על התא, תחזיר אותך לטבלת החומרים המרכזת" display="חומרים!C40"/>
    <hyperlink ref="M825" location="'ציוד (הכרה מלאה)'!C41" tooltip="הקשה על התא, תחזיר אותך לטבלת החומרים המרכזת" display="חומרים!C41"/>
    <hyperlink ref="C33" location="'ציוד (הכרה מלאה)'!A664:A676" tooltip="הקשה על התא תעביר אותך לטבלה מקושרת בה יש לפרט את החשבוניות הרלבנטיות לסעיף" display="חומרים!A664:A676"/>
    <hyperlink ref="C34" location="'ציוד (הכרה מלאה)'!A684:A696" tooltip="הקשה על התא תעביר אותך לטבלה מקושרת בה יש לפרט את החשבוניות הרלבנטיות לסעיף" display="חומרים!A684:A696"/>
    <hyperlink ref="C35" location="'ציוד (הכרה מלאה)'!A704:A716" tooltip="הקשה על התא תעביר אותך לטבלה מקושרת בה יש לפרט את החשבוניות הרלבנטיות לסעיף" display="חומרים!A704:A716"/>
    <hyperlink ref="C36" location="'ציוד (הכרה מלאה)'!A724:A736" tooltip="הקשה על התא תעביר אותך לטבלה מקושרת בה יש לפרט את החשבוניות הרלבנטיות לסעיף" display="חומרים!A724:A736"/>
    <hyperlink ref="C37" location="'ציוד (הכרה מלאה)'!A744:A756" tooltip="הקשה על התא תעביר אותך לטבלה מקושרת בה יש לפרט את החשבוניות הרלבנטיות לסעיף" display="חומרים!A744:A756"/>
    <hyperlink ref="C38" location="'ציוד (הכרה מלאה)'!A764:A776" tooltip="הקשה על התא תעביר אותך לטבלה מקושרת בה יש לפרט את החשבוניות הרלבנטיות לסעיף" display="חומרים!A764:A776"/>
    <hyperlink ref="C39" location="'ציוד (הכרה מלאה)'!A784:A796" tooltip="הקשה על התא תעביר אותך לטבלה מקושרת בה יש לפרט את החשבוניות הרלבנטיות לסעיף" display="חומרים!A784:A796"/>
    <hyperlink ref="C40" location="'ציוד (הכרה מלאה)'!A804:A816" tooltip="הקשה על התא תעביר אותך לטבלה מקושרת בה יש לפרט את החשבוניות הרלבנטיות לסעיף" display="חומרים!A804:A816"/>
    <hyperlink ref="C41" location="'ציוד (הכרה מלאה)'!A824:A836" tooltip="הקשה על התא תעביר אותך לטבלה מקושרת בה יש לפרט את החשבוניות הרלבנטיות לסעיף" display="חומרים!A824:A836"/>
    <hyperlink ref="C52" location="'ציוד (הכרה מלאה)'!A1044:A1056" tooltip="הקשה על התא תעביר אותך לטבלה מקושרת בה יש לפרט את החשבוניות הרלבנטיות לסעיף" display="חומרים!A1044:A1056"/>
    <hyperlink ref="B705" location="'ציוד (הכרה מלאה)'!C35" tooltip="הקשה על התא, תחזיר אותך לטבלת החומרים המרכזת" display="חומרים!C35"/>
    <hyperlink ref="M705" location="'ציוד (הכרה מלאה)'!C35" tooltip="הקשה על התא, תחזיר אותך לטבלת החומרים המרכזת" display="חומרים!C35"/>
    <hyperlink ref="S65" location="'ציוד (הכרה מלאה)'!C3" tooltip="הקשה על התא, תחזיר אותך לטבלת החומרים המרכזת" display="חומרים!C3"/>
    <hyperlink ref="S85" location="'ציוד (הכרה מלאה)'!C4" tooltip="הקשה על התא, תחזיר אותך לטבלת החומרים המרכזת" display="חומרים!C4"/>
    <hyperlink ref="S105" location="'ציוד (הכרה מלאה)'!C5" tooltip="הקשה על התא, תחזיר אותך לטבלת החומרים המרכזת" display="חומרים!C5"/>
    <hyperlink ref="S125" location="'ציוד (הכרה מלאה)'!C6" tooltip="הקשה על התא, תחזיר אותך לטבלת החומרים המרכזת" display="חומרים!C6"/>
    <hyperlink ref="S145" location="'ציוד (הכרה מלאה)'!C7" tooltip="הקשה על התא, תחזיר אותך לטבלת החומרים המרכזת" display="חומרים!C7"/>
    <hyperlink ref="S165" location="'ציוד (הכרה מלאה)'!C8" tooltip="הקשה על התא, תחזיר אותך לטבלת החומרים המרכזת" display="חומרים!C8"/>
    <hyperlink ref="S185" location="'ציוד (הכרה מלאה)'!C9" tooltip="הקשה על התא, תחזיר אותך לטבלת החומרים המרכזת" display="חומרים!C9"/>
    <hyperlink ref="S205" location="'ציוד (הכרה מלאה)'!C10" tooltip="הקשה על התא, תחזיר אותך לטבלת החומרים המרכזת" display="חומרים!C10"/>
    <hyperlink ref="S225" location="'ציוד (הכרה מלאה)'!C11" tooltip="הקשה על התא, תחזיר אותך לטבלת החומרים המרכזת" display="חומרים!C11"/>
    <hyperlink ref="S245" location="'ציוד (הכרה מלאה)'!C12" tooltip="הקשה על התא, תחזיר אותך לטבלת החומרים המרכזת" display="חומרים!C12"/>
    <hyperlink ref="S265" location="'ציוד (הכרה מלאה)'!C13" tooltip="הקשה על התא, תחזיר אותך לטבלת החומרים המרכזת" display="חומרים!C13"/>
    <hyperlink ref="S285" location="'ציוד (הכרה מלאה)'!C14" tooltip="הקשה על התא, תחזיר אותך לטבלת החומרים המרכזת" display="חומרים!C14"/>
    <hyperlink ref="S305" location="'ציוד (הכרה מלאה)'!C15" tooltip="הקשה על התא, תחזיר אותך לטבלת החומרים המרכזת" display="חומרים!C15"/>
    <hyperlink ref="S325" location="'ציוד (הכרה מלאה)'!C16" tooltip="הקשה על התא, תחזיר אותך לטבלת החומרים המרכזת" display="חומרים!C16"/>
    <hyperlink ref="S345" location="'ציוד (הכרה מלאה)'!C17" tooltip="הקשה על התא, תחזיר אותך לטבלת החומרים המרכזת" display="חומרים!C17"/>
    <hyperlink ref="S365" location="'ציוד (הכרה מלאה)'!C18" tooltip="הקשה על התא, תחזיר אותך לטבלת החומרים המרכזת" display="חומרים!C18"/>
    <hyperlink ref="S385" location="'ציוד (הכרה מלאה)'!C19" tooltip="הקשה על התא, תחזיר אותך לטבלת החומרים המרכזת" display="חומרים!C19"/>
    <hyperlink ref="S405" location="'ציוד (הכרה מלאה)'!C20" tooltip="הקשה על התא, תחזיר אותך לטבלת החומרים המרכזת" display="חומרים!C20"/>
    <hyperlink ref="S425" location="'ציוד (הכרה מלאה)'!C21" tooltip="הקשה על התא, תחזיר אותך לטבלת החומרים המרכזת" display="חומרים!C21"/>
    <hyperlink ref="S445" location="'ציוד (הכרה מלאה)'!C22" tooltip="הקשה על התא, תחזיר אותך לטבלת החומרים המרכזת" display="חומרים!C22"/>
    <hyperlink ref="S465" location="'ציוד (הכרה מלאה)'!C23" tooltip="הקשה על התא, תחזיר אותך לטבלת החומרים המרכזת" display="חומרים!C23"/>
    <hyperlink ref="S485" location="'ציוד (הכרה מלאה)'!C24" tooltip="הקשה על התא, תחזיר אותך לטבלת החומרים המרכזת" display="חומרים!C24"/>
    <hyperlink ref="S505" location="'ציוד (הכרה מלאה)'!C25" tooltip="הקשה על התא, תחזיר אותך לטבלת החומרים המרכזת" display="חומרים!C25"/>
    <hyperlink ref="S525" location="'ציוד (הכרה מלאה)'!C26" tooltip="הקשה על התא, תחזיר אותך לטבלת החומרים המרכזת" display="חומרים!C26"/>
    <hyperlink ref="S545" location="'ציוד (הכרה מלאה)'!C27" tooltip="הקשה על התא, תחזיר אותך לטבלת החומרים המרכזת" display="חומרים!C27"/>
    <hyperlink ref="S565" location="'ציוד (הכרה מלאה)'!C28" tooltip="הקשה על התא, תחזיר אותך לטבלת החומרים המרכזת" display="חומרים!C28"/>
    <hyperlink ref="S585" location="'ציוד (הכרה מלאה)'!C29" tooltip="הקשה על התא, תחזיר אותך לטבלת החומרים המרכזת" display="חומרים!C29"/>
    <hyperlink ref="S605" location="'ציוד (הכרה מלאה)'!C30" tooltip="הקשה על התא, תחזיר אותך לטבלת החומרים המרכזת" display="חומרים!C30"/>
    <hyperlink ref="S625" location="'ציוד (הכרה מלאה)'!C31" tooltip="הקשה על התא, תחזיר אותך לטבלת החומרים המרכזת" display="חומרים!C31"/>
    <hyperlink ref="S645" location="'ציוד (הכרה מלאה)'!C32" tooltip="הקשה על התא, תחזיר אותך לטבלת החומרים המרכזת" display="חומרים!C32"/>
    <hyperlink ref="Y105" location="'ציוד (הכרה מלאה)'!C5" tooltip="הקשה על התא, תחזיר אותך לטבלת החומרים המרכזת" display="חומרים!C5"/>
    <hyperlink ref="Y125" location="'ציוד (הכרה מלאה)'!C6" tooltip="הקשה על התא, תחזיר אותך לטבלת החומרים המרכזת" display="חומרים!C6"/>
    <hyperlink ref="Y145" location="'ציוד (הכרה מלאה)'!C7" tooltip="הקשה על התא, תחזיר אותך לטבלת החומרים המרכזת" display="חומרים!C7"/>
    <hyperlink ref="Y165" location="'ציוד (הכרה מלאה)'!C8" tooltip="הקשה על התא, תחזיר אותך לטבלת החומרים המרכזת" display="חומרים!C8"/>
    <hyperlink ref="Y185" location="'ציוד (הכרה מלאה)'!C9" tooltip="הקשה על התא, תחזיר אותך לטבלת החומרים המרכזת" display="חומרים!C9"/>
    <hyperlink ref="Y205" location="'ציוד (הכרה מלאה)'!C10" tooltip="הקשה על התא, תחזיר אותך לטבלת החומרים המרכזת" display="חומרים!C10"/>
    <hyperlink ref="Y225" location="'ציוד (הכרה מלאה)'!C11" tooltip="הקשה על התא, תחזיר אותך לטבלת החומרים המרכזת" display="חומרים!C11"/>
    <hyperlink ref="Y245" location="'ציוד (הכרה מלאה)'!C12" tooltip="הקשה על התא, תחזיר אותך לטבלת החומרים המרכזת" display="חומרים!C12"/>
    <hyperlink ref="Y265" location="'ציוד (הכרה מלאה)'!C13" tooltip="הקשה על התא, תחזיר אותך לטבלת החומרים המרכזת" display="חומרים!C13"/>
    <hyperlink ref="Y285" location="'ציוד (הכרה מלאה)'!C14" tooltip="הקשה על התא, תחזיר אותך לטבלת החומרים המרכזת" display="חומרים!C14"/>
    <hyperlink ref="Y305" location="'ציוד (הכרה מלאה)'!C15" tooltip="הקשה על התא, תחזיר אותך לטבלת החומרים המרכזת" display="חומרים!C15"/>
    <hyperlink ref="Y325" location="'ציוד (הכרה מלאה)'!C16" tooltip="הקשה על התא, תחזיר אותך לטבלת החומרים המרכזת" display="חומרים!C16"/>
    <hyperlink ref="Y345" location="'ציוד (הכרה מלאה)'!C17" tooltip="הקשה על התא, תחזיר אותך לטבלת החומרים המרכזת" display="חומרים!C17"/>
    <hyperlink ref="Y365" location="'ציוד (הכרה מלאה)'!C18" tooltip="הקשה על התא, תחזיר אותך לטבלת החומרים המרכזת" display="חומרים!C18"/>
    <hyperlink ref="Y385" location="'ציוד (הכרה מלאה)'!C19" tooltip="הקשה על התא, תחזיר אותך לטבלת החומרים המרכזת" display="חומרים!C19"/>
    <hyperlink ref="Y405" location="'ציוד (הכרה מלאה)'!C20" tooltip="הקשה על התא, תחזיר אותך לטבלת החומרים המרכזת" display="חומרים!C20"/>
    <hyperlink ref="Y425" location="'ציוד (הכרה מלאה)'!C21" tooltip="הקשה על התא, תחזיר אותך לטבלת החומרים המרכזת" display="חומרים!C21"/>
    <hyperlink ref="Y445" location="'ציוד (הכרה מלאה)'!C22" tooltip="הקשה על התא, תחזיר אותך לטבלת החומרים המרכזת" display="חומרים!C22"/>
    <hyperlink ref="Y465" location="'ציוד (הכרה מלאה)'!C23" tooltip="הקשה על התא, תחזיר אותך לטבלת החומרים המרכזת" display="חומרים!C23"/>
    <hyperlink ref="Y485" location="'ציוד (הכרה מלאה)'!C24" tooltip="הקשה על התא, תחזיר אותך לטבלת החומרים המרכזת" display="חומרים!C24"/>
    <hyperlink ref="Y505" location="'ציוד (הכרה מלאה)'!C25" tooltip="הקשה על התא, תחזיר אותך לטבלת החומרים המרכזת" display="חומרים!C25"/>
    <hyperlink ref="Y525" location="'ציוד (הכרה מלאה)'!C26" tooltip="הקשה על התא, תחזיר אותך לטבלת החומרים המרכזת" display="חומרים!C26"/>
    <hyperlink ref="Y545" location="'ציוד (הכרה מלאה)'!C27" tooltip="הקשה על התא, תחזיר אותך לטבלת החומרים המרכזת" display="חומרים!C27"/>
    <hyperlink ref="Y565" location="'ציוד (הכרה מלאה)'!C28" tooltip="הקשה על התא, תחזיר אותך לטבלת החומרים המרכזת" display="חומרים!C28"/>
    <hyperlink ref="Y585" location="'ציוד (הכרה מלאה)'!C29" tooltip="הקשה על התא, תחזיר אותך לטבלת החומרים המרכזת" display="חומרים!C29"/>
    <hyperlink ref="Y605" location="''ציוד (הכרה מלאה)' '!C30" tooltip="הקשה על התא, תחזיר אותך לטבלת החומרים המרכזת" display="'חומרים '!C30"/>
    <hyperlink ref="Y625" location="'ציוד (הכרה מלאה)'!C31" tooltip="הקשה על התא, תחזיר אותך לטבלת החומרים המרכזת" display="חומרים!C31"/>
    <hyperlink ref="Y645" location="'ציוד (הכרה מלאה)'!C32" tooltip="הקשה על התא, תחזיר אותך לטבלת החומרים המרכזת" display="חומרים!C32"/>
    <hyperlink ref="Y65" location="'ציוד (הכרה מלאה)'!C3" tooltip="הקשה על התא, תחזיר אותך לטבלת החומרים המרכזת" display="חומרים!C3"/>
    <hyperlink ref="Y85" location="'ציוד (הכרה מלאה)'!C4" tooltip="הקשה על התא, תחזיר אותך לטבלת החומרים המרכזת" display="חומרים!C4"/>
    <hyperlink ref="S665" location="'ציוד (הכרה מלאה)'!C33" tooltip="הקשה על התא, תחזיר אותך לטבלת החומרים המרכזת" display="חומרים!C33"/>
    <hyperlink ref="S685" location="'ציוד (הכרה מלאה)'!C34" tooltip="הקשה על התא, תחזיר אותך לטבלת החומרים המרכזת" display="חומרים!C34"/>
    <hyperlink ref="S725" location="'ציוד (הכרה מלאה)'!C36" tooltip="הקשה על התא, תחזיר אותך לטבלת החומרים המרכזת" display="חומרים!C36"/>
    <hyperlink ref="S745" location="'ציוד (הכרה מלאה)'!C37" tooltip="הקשה על התא, תחזיר אותך לטבלת החומרים המרכזת" display="חומרים!C37"/>
    <hyperlink ref="S765" location="'ציוד (הכרה מלאה)'!C38" tooltip="הקשה על התא, תחזיר אותך לטבלת החומרים המרכזת" display="חומרים!C38"/>
    <hyperlink ref="S785" location="'ציוד (הכרה מלאה)'!C39" tooltip="הקשה על התא, תחזיר אותך לטבלת החומרים המרכזת" display="חומרים!C39"/>
    <hyperlink ref="S805" location="'ציוד (הכרה מלאה)'!C40" tooltip="הקשה על התא, תחזיר אותך לטבלת החומרים המרכזת" display="חומרים!C40"/>
    <hyperlink ref="S825" location="'ציוד (הכרה מלאה)'!C41" tooltip="הקשה על התא, תחזיר אותך לטבלת החומרים המרכזת" display="חומרים!C41"/>
    <hyperlink ref="Y665" location="'ציוד (הכרה מלאה)'!C33" tooltip="הקשה על התא, תחזיר אותך לטבלת החומרים המרכזת" display="חומרים!C33"/>
    <hyperlink ref="Y685" location="'ציוד (הכרה מלאה)'!C34" tooltip="הקשה על התא, תחזיר אותך לטבלת החומרים המרכזת" display="חומרים!C34"/>
    <hyperlink ref="Y725" location="'ציוד (הכרה מלאה)'!C36" tooltip="הקשה על התא, תחזיר אותך לטבלת החומרים המרכזת" display="חומרים!C36"/>
    <hyperlink ref="Y745" location="'ציוד (הכרה מלאה)'!C37" tooltip="הקשה על התא, תחזיר אותך לטבלת החומרים המרכזת" display="חומרים!C37"/>
    <hyperlink ref="Y765" location="'ציוד (הכרה מלאה)'!C38" tooltip="הקשה על התא, תחזיר אותך לטבלת החומרים המרכזת" display="חומרים!C38"/>
    <hyperlink ref="Y785" location="'ציוד (הכרה מלאה)'!C39" tooltip="הקשה על התא, תחזיר אותך לטבלת החומרים המרכזת" display="חומרים!C39"/>
    <hyperlink ref="Y805" location="'ציוד (הכרה מלאה)'!C40" tooltip="הקשה על התא, תחזיר אותך לטבלת החומרים המרכזת" display="חומרים!C40"/>
    <hyperlink ref="Y825" location="'ציוד (הכרה מלאה)'!C41" tooltip="הקשה על התא, תחזיר אותך לטבלת החומרים המרכזת" display="חומרים!C41"/>
    <hyperlink ref="S705" location="'ציוד (הכרה מלאה)'!C35" tooltip="הקשה על התא, תחזיר אותך לטבלת החומרים המרכזת" display="חומרים!C35"/>
    <hyperlink ref="Y705" location="'ציוד (הכרה מלאה)'!C35" tooltip="הקשה על התא, תחזיר אותך לטבלת החומרים המרכזת" display="חומרים!C35"/>
    <hyperlink ref="M65" location="'ציוד (הכרה מלאה)'!C3" tooltip="הקשה על התא, תחזיר אותך לטבלת החומרים המרכזת" display="חומרים!C3"/>
    <hyperlink ref="B65" location="'ציוד (הכרה מלאה)'!C3" tooltip="הקשה על התא, תחזיר אותך לטבלת החומרים המרכזת" display="חומרים!C3"/>
    <hyperlink ref="C42" location="'ציוד (הכרה מלאה)'!A844:A856" tooltip="הקשה על התא תעביר אותך לטבלה מקושרת בה יש לפרט את החשבוניות הרלבנטיות לסעיף" display="חומרים!A844:A856"/>
    <hyperlink ref="C43" location="'ציוד (הכרה מלאה)'!A864:A876" tooltip="הקשה על התא תעביר אותך לטבלה מקושרת בה יש לפרט את החשבוניות הרלבנטיות לסעיף" display="חומרים!A864:A876"/>
    <hyperlink ref="C44" location="'ציוד (הכרה מלאה)'!A884:A896" tooltip="הקשה על התא תעביר אותך לטבלה מקושרת בה יש לפרט את החשבוניות הרלבנטיות לסעיף" display="חומרים!A884:A896"/>
    <hyperlink ref="C45" location="'ציוד (הכרה מלאה)'!A904:A916" tooltip="הקשה על התא תעביר אותך לטבלה מקושרת בה יש לפרט את החשבוניות הרלבנטיות לסעיף" display="חומרים!A904:A916"/>
    <hyperlink ref="C46" location="'ציוד (הכרה מלאה)'!A924:A936" tooltip="הקשה על התא תעביר אותך לטבלה מקושרת בה יש לפרט את החשבוניות הרלבנטיות לסעיף" display="חומרים!A924:A936"/>
    <hyperlink ref="C47" location="'ציוד (הכרה מלאה)'!A944:A956" tooltip="הקשה על התא תעביר אותך לטבלה מקושרת בה יש לפרט את החשבוניות הרלבנטיות לסעיף" display="חומרים!A944:A956"/>
    <hyperlink ref="C48" location="'ציוד (הכרה מלאה)'!A964:A976" tooltip="הקשה על התא תעביר אותך לטבלה מקושרת בה יש לפרט את החשבוניות הרלבנטיות לסעיף" display="חומרים!A964:A976"/>
    <hyperlink ref="C49" location="'ציוד (הכרה מלאה)'!A984:A996" tooltip="הקשה על התא תעביר אותך לטבלה מקושרת בה יש לפרט את החשבוניות הרלבנטיות לסעיף" display="חומרים!A984:A996"/>
    <hyperlink ref="C50" location="'ציוד (הכרה מלאה)'!A1004:A1016" tooltip="הקשה על התא תעביר אותך לטבלה מקושרת בה יש לפרט את החשבוניות הרלבנטיות לסעיף" display="חומרים!A1004:A1016"/>
    <hyperlink ref="C51" location="'ציוד (הכרה מלאה)'!A1024:A1036" tooltip="הקשה על התא תעביר אותך לטבלה מקושרת בה יש לפרט את החשבוניות הרלבנטיות לסעיף" display="חומרים!A1024:A1036"/>
    <hyperlink ref="B865" location="'ציוד (הכרה מלאה)'!C43" tooltip="הקשה על התא, תחזיר אותך לטבלת החומרים המרכזת" display="חומרים!C43"/>
    <hyperlink ref="B885" location="'ציוד (הכרה מלאה)'!C44" tooltip="הקשה על התא, תחזיר אותך לטבלת החומרים המרכזת" display="חומרים!C44"/>
    <hyperlink ref="B925" location="'ציוד (הכרה מלאה)'!C46" tooltip="הקשה על התא, תחזיר אותך לטבלת החומרים המרכזת" display="חומרים!C46"/>
    <hyperlink ref="B945" location="'ציוד (הכרה מלאה)'!C47" tooltip="הקשה על התא, תחזיר אותך לטבלת החומרים המרכזת" display="חומרים!C47"/>
    <hyperlink ref="B965" location="'ציוד (הכרה מלאה)'!C48" tooltip="הקשה על התא, תחזיר אותך לטבלת החומרים המרכזת" display="חומרים!C48"/>
    <hyperlink ref="B985" location="'ציוד (הכרה מלאה)'!C49" tooltip="הקשה על התא, תחזיר אותך לטבלת החומרים המרכזת" display="חומרים!C49"/>
    <hyperlink ref="B1005" location="'ציוד (הכרה מלאה)'!C50" tooltip="הקשה על התא, תחזיר אותך לטבלת החומרים המרכזת" display="חומרים!C50"/>
    <hyperlink ref="B1025" location="'ציוד (הכרה מלאה)'!C51" tooltip="הקשה על התא, תחזיר אותך לטבלת החומרים המרכזת" display="חומרים!C51"/>
    <hyperlink ref="B1045" location="'ציוד (הכרה מלאה)'!C52" tooltip="הקשה על התא, תחזיר אותך לטבלת החומרים המרכזת" display="חומרים!C52"/>
    <hyperlink ref="B905" location="'ציוד (הכרה מלאה)'!C45" tooltip="הקשה על התא, תחזיר אותך לטבלת החומרים המרכזת" display="חומרים!C45"/>
    <hyperlink ref="S845" location="'ציוד (הכרה מלאה)'!C42" tooltip="הקשה על התא, תחזיר אותך לטבלת החומרים המרכזת" display="חומרים!C42"/>
    <hyperlink ref="Y845" location="'ציוד (הכרה מלאה)'!C42" tooltip="הקשה על התא, תחזיר אותך לטבלת החומרים המרכזת" display="חומרים!C42"/>
    <hyperlink ref="M845" location="'ציוד (הכרה מלאה)'!C42" tooltip="הקשה על התא, תחזיר אותך לטבלת החומרים המרכזת" display="חומרים!C42"/>
    <hyperlink ref="S865" location="'ציוד (הכרה מלאה)'!C43" tooltip="הקשה על התא, תחזיר אותך לטבלת החומרים המרכזת" display="חומרים!C43"/>
    <hyperlink ref="Y865" location="'ציוד (הכרה מלאה)'!C43" tooltip="הקשה על התא, תחזיר אותך לטבלת החומרים המרכזת" display="חומרים!C43"/>
    <hyperlink ref="S885" location="'ציוד (הכרה מלאה)'!C44" tooltip="הקשה על התא, תחזיר אותך לטבלת החומרים המרכזת" display="חומרים!C44"/>
    <hyperlink ref="Y885" location="'ציוד (הכרה מלאה)'!C44" tooltip="הקשה על התא, תחזיר אותך לטבלת החומרים המרכזת" display="חומרים!C44"/>
    <hyperlink ref="S905" location="'ציוד (הכרה מלאה)'!C45" tooltip="הקשה על התא, תחזיר אותך לטבלת החומרים המרכזת" display="חומרים!C45"/>
    <hyperlink ref="Y905" location="'ציוד (הכרה מלאה)'!C45" tooltip="הקשה על התא, תחזיר אותך לטבלת החומרים המרכזת" display="חומרים!C45"/>
    <hyperlink ref="S925" location="'ציוד (הכרה מלאה)'!C46" tooltip="הקשה על התא, תחזיר אותך לטבלת החומרים המרכזת" display="חומרים!C46"/>
    <hyperlink ref="Y925" location="'ציוד (הכרה מלאה)'!C46" tooltip="הקשה על התא, תחזיר אותך לטבלת החומרים המרכזת" display="חומרים!C46"/>
    <hyperlink ref="S945" location="'ציוד (הכרה מלאה)'!C47" tooltip="הקשה על התא, תחזיר אותך לטבלת החומרים המרכזת" display="חומרים!C47"/>
    <hyperlink ref="Y945" location="'ציוד (הכרה מלאה)'!C47" tooltip="הקשה על התא, תחזיר אותך לטבלת החומרים המרכזת" display="חומרים!C47"/>
    <hyperlink ref="S965" location="'ציוד (הכרה מלאה)'!C48" tooltip="הקשה על התא, תחזיר אותך לטבלת החומרים המרכזת" display="חומרים!C48"/>
    <hyperlink ref="Y965" location="'ציוד (הכרה מלאה)'!C48" tooltip="הקשה על התא, תחזיר אותך לטבלת החומרים המרכזת" display="חומרים!C48"/>
    <hyperlink ref="S985" location="'ציוד (הכרה מלאה)'!C49" tooltip="הקשה על התא, תחזיר אותך לטבלת החומרים המרכזת" display="חומרים!C49"/>
    <hyperlink ref="Y985" location="'ציוד (הכרה מלאה)'!C49" tooltip="הקשה על התא, תחזיר אותך לטבלת החומרים המרכזת" display="חומרים!C49"/>
    <hyperlink ref="S1005" location="'ציוד (הכרה מלאה)'!C50" tooltip="הקשה על התא, תחזיר אותך לטבלת החומרים המרכזת" display="חומרים!C50"/>
    <hyperlink ref="Y1005" location="'ציוד (הכרה מלאה)'!C50" tooltip="הקשה על התא, תחזיר אותך לטבלת החומרים המרכזת" display="חומרים!C50"/>
    <hyperlink ref="S1025" location="'ציוד (הכרה מלאה)'!C51" tooltip="הקשה על התא, תחזיר אותך לטבלת החומרים המרכזת" display="חומרים!C51"/>
    <hyperlink ref="Y1025" location="'ציוד (הכרה מלאה)'!C51" tooltip="הקשה על התא, תחזיר אותך לטבלת החומרים המרכזת" display="חומרים!C51"/>
    <hyperlink ref="S1045" location="'ציוד (הכרה מלאה)'!C52" tooltip="הקשה על התא, תחזיר אותך לטבלת החומרים המרכזת" display="חומרים!C52"/>
    <hyperlink ref="Y1045" location="'ציוד (הכרה מלאה)'!C52" tooltip="הקשה על התא, תחזיר אותך לטבלת החומרים המרכזת" display="חומרים!C52"/>
    <hyperlink ref="M865" location="'ציוד (הכרה מלאה)'!C43" tooltip="הקשה על התא, תחזיר אותך לטבלת החומרים המרכזת" display="חומרים!C43"/>
    <hyperlink ref="M885" location="'ציוד (הכרה מלאה)'!C44" tooltip="הקשה על התא, תחזיר אותך לטבלת החומרים המרכזת" display="חומרים!C44"/>
    <hyperlink ref="M905" location="'ציוד (הכרה מלאה)'!C45" tooltip="הקשה על התא, תחזיר אותך לטבלת החומרים המרכזת" display="חומרים!C45"/>
    <hyperlink ref="M925" location="'ציוד (הכרה מלאה)'!C46" tooltip="הקשה על התא, תחזיר אותך לטבלת החומרים המרכזת" display="חומרים!C46"/>
    <hyperlink ref="M945" location="'ציוד (הכרה מלאה)'!C47" tooltip="הקשה על התא, תחזיר אותך לטבלת החומרים המרכזת" display="חומרים!C47"/>
    <hyperlink ref="M965" location="'ציוד (הכרה מלאה)'!C48" tooltip="הקשה על התא, תחזיר אותך לטבלת החומרים המרכזת" display="חומרים!C48"/>
    <hyperlink ref="M985" location="'ציוד (הכרה מלאה)'!C49" tooltip="הקשה על התא, תחזיר אותך לטבלת החומרים המרכזת" display="חומרים!C49"/>
    <hyperlink ref="M1005" location="'ציוד (הכרה מלאה)'!C50" tooltip="הקשה על התא, תחזיר אותך לטבלת החומרים המרכזת" display="חומרים!C50"/>
    <hyperlink ref="M1025" location="'ציוד (הכרה מלאה)'!C51" tooltip="הקשה על התא, תחזיר אותך לטבלת החומרים המרכזת" display="חומרים!C51"/>
    <hyperlink ref="M1045" location="'ציוד (הכרה מלאה)'!C52" tooltip="הקשה על התא, תחזיר אותך לטבלת החומרים המרכזת" display="חומרים!C52"/>
  </hyperlinks>
  <printOptions horizontalCentered="1" verticalCentered="1"/>
  <pageMargins left="0.74803149606299202" right="0.74803149606299202" top="0.38" bottom="0.43" header="0.27" footer="0.23"/>
  <pageSetup paperSize="9" scale="10" orientation="portrait" horizontalDpi="1200" verticalDpi="1200" r:id="rId1"/>
  <headerFooter alignWithMargins="0">
    <oddFooter>&amp;Cעמוד &amp;P מתוך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10</vt:i4>
      </vt:variant>
      <vt:variant>
        <vt:lpstr>טווחים בעלי שם</vt:lpstr>
      </vt:variant>
      <vt:variant>
        <vt:i4>48</vt:i4>
      </vt:variant>
    </vt:vector>
  </HeadingPairs>
  <TitlesOfParts>
    <vt:vector size="58" baseType="lpstr">
      <vt:lpstr>הנחיות למילוי-התחל כאן</vt:lpstr>
      <vt:lpstr>ראשי-פרטים כלליים וריכוז הוצאות</vt:lpstr>
      <vt:lpstr>כח אדם - שכר</vt:lpstr>
      <vt:lpstr>חומרים</vt:lpstr>
      <vt:lpstr>קבלני משנה</vt:lpstr>
      <vt:lpstr>שונות ופטנטים</vt:lpstr>
      <vt:lpstr>ציוד (פחת)</vt:lpstr>
      <vt:lpstr>ציוד (הכרה מלאה)</vt:lpstr>
      <vt:lpstr>שיווק</vt:lpstr>
      <vt:lpstr>ציוד יעודי</vt:lpstr>
      <vt:lpstr>_01_02</vt:lpstr>
      <vt:lpstr>AccountId</vt:lpstr>
      <vt:lpstr>bdate</vt:lpstr>
      <vt:lpstr>edate</vt:lpstr>
      <vt:lpstr>end_date</vt:lpstr>
      <vt:lpstr>homarim_takziv</vt:lpstr>
      <vt:lpstr>homarim_takziv_in</vt:lpstr>
      <vt:lpstr>homarim_teur</vt:lpstr>
      <vt:lpstr>kablanim_takziv</vt:lpstr>
      <vt:lpstr>kablanim_takziv_in</vt:lpstr>
      <vt:lpstr>kablanim_toar</vt:lpstr>
      <vt:lpstr>koah_adam_code_sachar</vt:lpstr>
      <vt:lpstr>koah_adam_tafkid</vt:lpstr>
      <vt:lpstr>koah_adam_takziv</vt:lpstr>
      <vt:lpstr>koah_adam_takziv_in</vt:lpstr>
      <vt:lpstr>koah_adam_teur</vt:lpstr>
      <vt:lpstr>koah_adam_toar</vt:lpstr>
      <vt:lpstr>maslul</vt:lpstr>
      <vt:lpstr>NAME</vt:lpstr>
      <vt:lpstr>nose</vt:lpstr>
      <vt:lpstr>שיווק!shivuk_takziv</vt:lpstr>
      <vt:lpstr>shivuk_takziv_in</vt:lpstr>
      <vt:lpstr>שיווק!shivuk_teur</vt:lpstr>
      <vt:lpstr>shonot_takziv</vt:lpstr>
      <vt:lpstr>shonot_takziv_in</vt:lpstr>
      <vt:lpstr>shonot_teur</vt:lpstr>
      <vt:lpstr>start_date</vt:lpstr>
      <vt:lpstr>TAKZIV</vt:lpstr>
      <vt:lpstr>TIK</vt:lpstr>
      <vt:lpstr>'הנחיות למילוי-התחל כאן'!WPrint_Area_W</vt:lpstr>
      <vt:lpstr>'כח אדם - שכר'!WPrint_TitlesW</vt:lpstr>
      <vt:lpstr>'ציוד (פחת)'!WPrint_TitlesW</vt:lpstr>
      <vt:lpstr>'קבלני משנה'!WPrint_TitlesW</vt:lpstr>
      <vt:lpstr>'שונות ופטנטים'!WPrint_TitlesW</vt:lpstr>
      <vt:lpstr>yeudi_takziv</vt:lpstr>
      <vt:lpstr>yeudi_takziv_in</vt:lpstr>
      <vt:lpstr>yeudi_teur</vt:lpstr>
      <vt:lpstr>ziyud_takziv</vt:lpstr>
      <vt:lpstr>ziyud_takziv_full</vt:lpstr>
      <vt:lpstr>ziyud_takziv_in</vt:lpstr>
      <vt:lpstr>ziyud_teur</vt:lpstr>
      <vt:lpstr>ziyud_teur_full</vt:lpstr>
      <vt:lpstr>'כח אדם - שכר'!טקסט1</vt:lpstr>
      <vt:lpstr>עדתאריך</vt:lpstr>
      <vt:lpstr>קוד_שכר</vt:lpstr>
      <vt:lpstr>רבעון</vt:lpstr>
      <vt:lpstr>רבעון_ראשון</vt:lpstr>
      <vt:lpstr>תאריך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 Hassid</dc:creator>
  <cp:keywords/>
  <dc:description/>
  <cp:lastModifiedBy>איתן רוטשטיין</cp:lastModifiedBy>
  <dcterms:created xsi:type="dcterms:W3CDTF">2020-06-28T11:27:07Z</dcterms:created>
  <dcterms:modified xsi:type="dcterms:W3CDTF">2020-09-28T06:52:17Z</dcterms:modified>
  <cp:category/>
</cp:coreProperties>
</file>